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Backup\D\Pyramid\Abhay\DreamOnAction\Other\"/>
    </mc:Choice>
  </mc:AlternateContent>
  <xr:revisionPtr revIDLastSave="0" documentId="13_ncr:1_{0CE7C4EF-CD09-44FB-895E-5A6F4499DF00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Dashboard" sheetId="1" r:id="rId1"/>
    <sheet name="General" sheetId="17" r:id="rId2"/>
    <sheet name="Hedge-All-18" sheetId="24" r:id="rId3"/>
  </sheets>
  <definedNames>
    <definedName name="_xlnm._FilterDatabase" localSheetId="0" hidden="1">Dashboard!$A$4:$AH$104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4" l="1"/>
  <c r="M6" i="24"/>
  <c r="M7" i="24"/>
  <c r="M8" i="24"/>
  <c r="M9" i="24"/>
  <c r="M10" i="24"/>
  <c r="M11" i="24"/>
  <c r="M12" i="24"/>
  <c r="M13" i="24"/>
  <c r="M14" i="24"/>
  <c r="M15" i="24"/>
  <c r="M16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65" i="24"/>
  <c r="M66" i="24"/>
  <c r="M67" i="24"/>
  <c r="M68" i="24"/>
  <c r="M69" i="24"/>
  <c r="M70" i="24"/>
  <c r="M71" i="24"/>
  <c r="M72" i="24"/>
  <c r="M73" i="24"/>
  <c r="M74" i="24"/>
  <c r="M75" i="24"/>
  <c r="M76" i="24"/>
  <c r="M77" i="24"/>
  <c r="M78" i="24"/>
  <c r="M79" i="24"/>
  <c r="M80" i="24"/>
  <c r="M81" i="24"/>
  <c r="M82" i="24"/>
  <c r="M83" i="24"/>
  <c r="M84" i="24"/>
  <c r="M85" i="24"/>
  <c r="M86" i="24"/>
  <c r="M87" i="24"/>
  <c r="M88" i="24"/>
  <c r="M89" i="24"/>
  <c r="M90" i="24"/>
  <c r="M91" i="24"/>
  <c r="M92" i="24"/>
  <c r="M93" i="24"/>
  <c r="M94" i="24"/>
  <c r="M95" i="24"/>
  <c r="M96" i="24"/>
  <c r="M97" i="24"/>
  <c r="M98" i="24"/>
  <c r="M99" i="24"/>
  <c r="M100" i="24"/>
  <c r="M101" i="24"/>
  <c r="M102" i="24"/>
  <c r="M103" i="24"/>
  <c r="M104" i="24"/>
  <c r="M105" i="24"/>
  <c r="M106" i="24"/>
  <c r="M107" i="24"/>
  <c r="M108" i="24"/>
  <c r="M109" i="24"/>
  <c r="JX28" i="24" l="1"/>
  <c r="JY28" i="24"/>
  <c r="JZ28" i="24"/>
  <c r="KA28" i="24"/>
  <c r="KB28" i="24"/>
  <c r="JX29" i="24"/>
  <c r="JY29" i="24"/>
  <c r="JZ29" i="24"/>
  <c r="KA29" i="24"/>
  <c r="KB29" i="24"/>
  <c r="JX30" i="24"/>
  <c r="JY30" i="24"/>
  <c r="JZ30" i="24"/>
  <c r="KA30" i="24"/>
  <c r="KB30" i="24"/>
  <c r="JX31" i="24"/>
  <c r="JY31" i="24"/>
  <c r="JZ31" i="24"/>
  <c r="KA31" i="24"/>
  <c r="KB31" i="24"/>
  <c r="JX32" i="24"/>
  <c r="JY32" i="24"/>
  <c r="JZ32" i="24"/>
  <c r="KA32" i="24"/>
  <c r="KB32" i="24"/>
  <c r="JX33" i="24"/>
  <c r="JY33" i="24"/>
  <c r="JZ33" i="24"/>
  <c r="KA33" i="24"/>
  <c r="KB33" i="24"/>
  <c r="JX34" i="24"/>
  <c r="JY34" i="24"/>
  <c r="JZ34" i="24"/>
  <c r="KA34" i="24"/>
  <c r="KB34" i="24"/>
  <c r="JX35" i="24"/>
  <c r="JY35" i="24"/>
  <c r="JZ35" i="24"/>
  <c r="KA35" i="24"/>
  <c r="KB35" i="24"/>
  <c r="JX36" i="24"/>
  <c r="JY36" i="24"/>
  <c r="JZ36" i="24"/>
  <c r="KA36" i="24"/>
  <c r="KB36" i="24"/>
  <c r="JX37" i="24"/>
  <c r="JY37" i="24"/>
  <c r="JZ37" i="24"/>
  <c r="KA37" i="24"/>
  <c r="KB37" i="24"/>
  <c r="JX38" i="24"/>
  <c r="JY38" i="24"/>
  <c r="JZ38" i="24"/>
  <c r="KA38" i="24"/>
  <c r="KB38" i="24"/>
  <c r="JX39" i="24"/>
  <c r="JY39" i="24"/>
  <c r="JZ39" i="24"/>
  <c r="KA39" i="24"/>
  <c r="KB39" i="24"/>
  <c r="JX40" i="24"/>
  <c r="JY40" i="24"/>
  <c r="JZ40" i="24"/>
  <c r="KA40" i="24"/>
  <c r="KB40" i="24"/>
  <c r="JX41" i="24"/>
  <c r="JY41" i="24"/>
  <c r="JZ41" i="24"/>
  <c r="KA41" i="24"/>
  <c r="KB41" i="24"/>
  <c r="JX42" i="24"/>
  <c r="JY42" i="24"/>
  <c r="JZ42" i="24"/>
  <c r="KA42" i="24"/>
  <c r="KB42" i="24"/>
  <c r="JX43" i="24"/>
  <c r="JY43" i="24"/>
  <c r="JZ43" i="24"/>
  <c r="KA43" i="24"/>
  <c r="KB43" i="24"/>
  <c r="JX44" i="24"/>
  <c r="JY44" i="24"/>
  <c r="JZ44" i="24"/>
  <c r="KA44" i="24"/>
  <c r="KB44" i="24"/>
  <c r="JX45" i="24"/>
  <c r="JY45" i="24"/>
  <c r="JZ45" i="24"/>
  <c r="KA45" i="24"/>
  <c r="KB45" i="24"/>
  <c r="JX46" i="24"/>
  <c r="JY46" i="24"/>
  <c r="JZ46" i="24"/>
  <c r="KA46" i="24"/>
  <c r="KB46" i="24"/>
  <c r="JX47" i="24"/>
  <c r="JY47" i="24"/>
  <c r="JZ47" i="24"/>
  <c r="KA47" i="24"/>
  <c r="KB47" i="24"/>
  <c r="JX48" i="24"/>
  <c r="JY48" i="24"/>
  <c r="JZ48" i="24"/>
  <c r="KA48" i="24"/>
  <c r="KB48" i="24"/>
  <c r="JX49" i="24"/>
  <c r="JY49" i="24"/>
  <c r="JZ49" i="24"/>
  <c r="KA49" i="24"/>
  <c r="KB49" i="24"/>
  <c r="JX50" i="24"/>
  <c r="JY50" i="24"/>
  <c r="JZ50" i="24"/>
  <c r="KA50" i="24"/>
  <c r="KB50" i="24"/>
  <c r="JX51" i="24"/>
  <c r="JY51" i="24"/>
  <c r="JZ51" i="24"/>
  <c r="KA51" i="24"/>
  <c r="KB51" i="24"/>
  <c r="JX52" i="24"/>
  <c r="JY52" i="24"/>
  <c r="JZ52" i="24"/>
  <c r="KA52" i="24"/>
  <c r="KB52" i="24"/>
  <c r="JX53" i="24"/>
  <c r="JY53" i="24"/>
  <c r="JZ53" i="24"/>
  <c r="KA53" i="24"/>
  <c r="KB53" i="24"/>
  <c r="JX54" i="24"/>
  <c r="JY54" i="24"/>
  <c r="JZ54" i="24"/>
  <c r="KA54" i="24"/>
  <c r="KB54" i="24"/>
  <c r="JX55" i="24"/>
  <c r="JY55" i="24"/>
  <c r="JZ55" i="24"/>
  <c r="KA55" i="24"/>
  <c r="KB55" i="24"/>
  <c r="JX56" i="24"/>
  <c r="JY56" i="24"/>
  <c r="JZ56" i="24"/>
  <c r="KA56" i="24"/>
  <c r="KB56" i="24"/>
  <c r="JX57" i="24"/>
  <c r="JY57" i="24"/>
  <c r="JZ57" i="24"/>
  <c r="KA57" i="24"/>
  <c r="KB57" i="24"/>
  <c r="JX58" i="24"/>
  <c r="JY58" i="24"/>
  <c r="JZ58" i="24"/>
  <c r="KA58" i="24"/>
  <c r="KB58" i="24"/>
  <c r="JX59" i="24"/>
  <c r="JY59" i="24"/>
  <c r="JZ59" i="24"/>
  <c r="KA59" i="24"/>
  <c r="KB59" i="24"/>
  <c r="JX60" i="24"/>
  <c r="JY60" i="24"/>
  <c r="JZ60" i="24"/>
  <c r="KA60" i="24"/>
  <c r="KB60" i="24"/>
  <c r="JX61" i="24"/>
  <c r="JY61" i="24"/>
  <c r="JZ61" i="24"/>
  <c r="KA61" i="24"/>
  <c r="KB61" i="24"/>
  <c r="JX62" i="24"/>
  <c r="JY62" i="24"/>
  <c r="JZ62" i="24"/>
  <c r="KA62" i="24"/>
  <c r="KB62" i="24"/>
  <c r="JX63" i="24"/>
  <c r="JY63" i="24"/>
  <c r="JZ63" i="24"/>
  <c r="KA63" i="24"/>
  <c r="KB63" i="24"/>
  <c r="JX64" i="24"/>
  <c r="JY64" i="24"/>
  <c r="JZ64" i="24"/>
  <c r="KA64" i="24"/>
  <c r="KB64" i="24"/>
  <c r="JX65" i="24"/>
  <c r="JY65" i="24"/>
  <c r="JZ65" i="24"/>
  <c r="KA65" i="24"/>
  <c r="KB65" i="24"/>
  <c r="JX66" i="24"/>
  <c r="JY66" i="24"/>
  <c r="JZ66" i="24"/>
  <c r="KA66" i="24"/>
  <c r="KB66" i="24"/>
  <c r="JX67" i="24"/>
  <c r="JY67" i="24"/>
  <c r="JZ67" i="24"/>
  <c r="KA67" i="24"/>
  <c r="KB67" i="24"/>
  <c r="JX68" i="24"/>
  <c r="JY68" i="24"/>
  <c r="JZ68" i="24"/>
  <c r="KA68" i="24"/>
  <c r="KB68" i="24"/>
  <c r="JX69" i="24"/>
  <c r="JY69" i="24"/>
  <c r="JZ69" i="24"/>
  <c r="KA69" i="24"/>
  <c r="KB69" i="24"/>
  <c r="JX70" i="24"/>
  <c r="JY70" i="24"/>
  <c r="JZ70" i="24"/>
  <c r="KA70" i="24"/>
  <c r="KB70" i="24"/>
  <c r="JX71" i="24"/>
  <c r="JY71" i="24"/>
  <c r="JZ71" i="24"/>
  <c r="KA71" i="24"/>
  <c r="KB71" i="24"/>
  <c r="JX72" i="24"/>
  <c r="JY72" i="24"/>
  <c r="JZ72" i="24"/>
  <c r="KA72" i="24"/>
  <c r="KB72" i="24"/>
  <c r="JX73" i="24"/>
  <c r="JY73" i="24"/>
  <c r="JZ73" i="24"/>
  <c r="KA73" i="24"/>
  <c r="KB73" i="24"/>
  <c r="JX74" i="24"/>
  <c r="JY74" i="24"/>
  <c r="JZ74" i="24"/>
  <c r="KA74" i="24"/>
  <c r="KB74" i="24"/>
  <c r="JX75" i="24"/>
  <c r="JY75" i="24"/>
  <c r="JZ75" i="24"/>
  <c r="KA75" i="24"/>
  <c r="KB75" i="24"/>
  <c r="JX76" i="24"/>
  <c r="JY76" i="24"/>
  <c r="JZ76" i="24"/>
  <c r="KA76" i="24"/>
  <c r="KB76" i="24"/>
  <c r="JX77" i="24"/>
  <c r="JY77" i="24"/>
  <c r="JZ77" i="24"/>
  <c r="KA77" i="24"/>
  <c r="KB77" i="24"/>
  <c r="JX78" i="24"/>
  <c r="JY78" i="24"/>
  <c r="JZ78" i="24"/>
  <c r="KA78" i="24"/>
  <c r="KB78" i="24"/>
  <c r="JX79" i="24"/>
  <c r="JY79" i="24"/>
  <c r="JZ79" i="24"/>
  <c r="KA79" i="24"/>
  <c r="KB79" i="24"/>
  <c r="JX80" i="24"/>
  <c r="JY80" i="24"/>
  <c r="JZ80" i="24"/>
  <c r="KA80" i="24"/>
  <c r="KB80" i="24"/>
  <c r="JX81" i="24"/>
  <c r="JY81" i="24"/>
  <c r="JZ81" i="24"/>
  <c r="KA81" i="24"/>
  <c r="KB81" i="24"/>
  <c r="JX82" i="24"/>
  <c r="JY82" i="24"/>
  <c r="JZ82" i="24"/>
  <c r="KA82" i="24"/>
  <c r="KB82" i="24"/>
  <c r="JX83" i="24"/>
  <c r="JY83" i="24"/>
  <c r="JZ83" i="24"/>
  <c r="KA83" i="24"/>
  <c r="KB83" i="24"/>
  <c r="JX84" i="24"/>
  <c r="JY84" i="24"/>
  <c r="JZ84" i="24"/>
  <c r="KA84" i="24"/>
  <c r="KB84" i="24"/>
  <c r="JX85" i="24"/>
  <c r="JY85" i="24"/>
  <c r="JZ85" i="24"/>
  <c r="KA85" i="24"/>
  <c r="KB85" i="24"/>
  <c r="JX86" i="24"/>
  <c r="JY86" i="24"/>
  <c r="JZ86" i="24"/>
  <c r="KA86" i="24"/>
  <c r="KB86" i="24"/>
  <c r="JX87" i="24"/>
  <c r="JY87" i="24"/>
  <c r="JZ87" i="24"/>
  <c r="KA87" i="24"/>
  <c r="KB87" i="24"/>
  <c r="JX88" i="24"/>
  <c r="JY88" i="24"/>
  <c r="JZ88" i="24"/>
  <c r="KA88" i="24"/>
  <c r="KB88" i="24"/>
  <c r="JX89" i="24"/>
  <c r="JY89" i="24"/>
  <c r="JZ89" i="24"/>
  <c r="KA89" i="24"/>
  <c r="KB89" i="24"/>
  <c r="JX90" i="24"/>
  <c r="JY90" i="24"/>
  <c r="JZ90" i="24"/>
  <c r="KA90" i="24"/>
  <c r="KB90" i="24"/>
  <c r="JX91" i="24"/>
  <c r="JY91" i="24"/>
  <c r="JZ91" i="24"/>
  <c r="KA91" i="24"/>
  <c r="KB91" i="24"/>
  <c r="JX92" i="24"/>
  <c r="JY92" i="24"/>
  <c r="JZ92" i="24"/>
  <c r="KA92" i="24"/>
  <c r="KB92" i="24"/>
  <c r="JX93" i="24"/>
  <c r="JY93" i="24"/>
  <c r="JZ93" i="24"/>
  <c r="KA93" i="24"/>
  <c r="KB93" i="24"/>
  <c r="JX94" i="24"/>
  <c r="JY94" i="24"/>
  <c r="JZ94" i="24"/>
  <c r="KA94" i="24"/>
  <c r="KB94" i="24"/>
  <c r="JX95" i="24"/>
  <c r="JY95" i="24"/>
  <c r="JZ95" i="24"/>
  <c r="KA95" i="24"/>
  <c r="KB95" i="24"/>
  <c r="JX96" i="24"/>
  <c r="JY96" i="24"/>
  <c r="JZ96" i="24"/>
  <c r="KA96" i="24"/>
  <c r="KB96" i="24"/>
  <c r="JX97" i="24"/>
  <c r="JY97" i="24"/>
  <c r="JZ97" i="24"/>
  <c r="KA97" i="24"/>
  <c r="KB97" i="24"/>
  <c r="JX98" i="24"/>
  <c r="JY98" i="24"/>
  <c r="JZ98" i="24"/>
  <c r="KA98" i="24"/>
  <c r="KB98" i="24"/>
  <c r="JX99" i="24"/>
  <c r="JY99" i="24"/>
  <c r="JZ99" i="24"/>
  <c r="KA99" i="24"/>
  <c r="KB99" i="24"/>
  <c r="JX100" i="24"/>
  <c r="JY100" i="24"/>
  <c r="JZ100" i="24"/>
  <c r="KA100" i="24"/>
  <c r="KB100" i="24"/>
  <c r="JX101" i="24"/>
  <c r="JY101" i="24"/>
  <c r="JZ101" i="24"/>
  <c r="KA101" i="24"/>
  <c r="KB101" i="24"/>
  <c r="JX102" i="24"/>
  <c r="JY102" i="24"/>
  <c r="JZ102" i="24"/>
  <c r="KA102" i="24"/>
  <c r="KB102" i="24"/>
  <c r="JX103" i="24"/>
  <c r="JY103" i="24"/>
  <c r="JZ103" i="24"/>
  <c r="KA103" i="24"/>
  <c r="KB103" i="24"/>
  <c r="JX104" i="24"/>
  <c r="JY104" i="24"/>
  <c r="JZ104" i="24"/>
  <c r="KA104" i="24"/>
  <c r="KB104" i="24"/>
  <c r="JX105" i="24"/>
  <c r="JY105" i="24"/>
  <c r="JZ105" i="24"/>
  <c r="KA105" i="24"/>
  <c r="KB105" i="24"/>
  <c r="JX106" i="24"/>
  <c r="JY106" i="24"/>
  <c r="JZ106" i="24"/>
  <c r="KA106" i="24"/>
  <c r="KB106" i="24"/>
  <c r="JX107" i="24"/>
  <c r="JY107" i="24"/>
  <c r="JZ107" i="24"/>
  <c r="KA107" i="24"/>
  <c r="KB107" i="24"/>
  <c r="JX108" i="24"/>
  <c r="JY108" i="24"/>
  <c r="JZ108" i="24"/>
  <c r="KA108" i="24"/>
  <c r="KB108" i="24"/>
  <c r="KB10" i="24"/>
  <c r="KA10" i="24"/>
  <c r="JZ10" i="24"/>
  <c r="JY10" i="24"/>
  <c r="JX10" i="24"/>
  <c r="IR19" i="24"/>
  <c r="IQ29" i="24"/>
  <c r="IR29" i="24"/>
  <c r="IQ30" i="24"/>
  <c r="IR30" i="24"/>
  <c r="IQ31" i="24"/>
  <c r="IR31" i="24"/>
  <c r="IQ32" i="24"/>
  <c r="IR32" i="24"/>
  <c r="IQ33" i="24"/>
  <c r="IR33" i="24"/>
  <c r="IQ34" i="24"/>
  <c r="IR34" i="24"/>
  <c r="IQ35" i="24"/>
  <c r="IR35" i="24"/>
  <c r="IQ36" i="24"/>
  <c r="IR36" i="24"/>
  <c r="IQ37" i="24"/>
  <c r="IR37" i="24"/>
  <c r="IQ38" i="24"/>
  <c r="IR38" i="24"/>
  <c r="IQ39" i="24"/>
  <c r="IR39" i="24"/>
  <c r="IQ40" i="24"/>
  <c r="IR40" i="24"/>
  <c r="IQ41" i="24"/>
  <c r="IR41" i="24"/>
  <c r="IQ42" i="24"/>
  <c r="IR42" i="24"/>
  <c r="IQ43" i="24"/>
  <c r="IR43" i="24"/>
  <c r="IQ44" i="24"/>
  <c r="IR44" i="24"/>
  <c r="IQ45" i="24"/>
  <c r="IR45" i="24"/>
  <c r="IQ46" i="24"/>
  <c r="IR46" i="24"/>
  <c r="IQ47" i="24"/>
  <c r="IR47" i="24"/>
  <c r="IQ48" i="24"/>
  <c r="IR48" i="24"/>
  <c r="IQ49" i="24"/>
  <c r="IR49" i="24"/>
  <c r="IQ50" i="24"/>
  <c r="IR50" i="24"/>
  <c r="IQ51" i="24"/>
  <c r="IR51" i="24"/>
  <c r="IQ52" i="24"/>
  <c r="IR52" i="24"/>
  <c r="IQ53" i="24"/>
  <c r="IR53" i="24"/>
  <c r="IQ54" i="24"/>
  <c r="IR54" i="24"/>
  <c r="IQ55" i="24"/>
  <c r="IR55" i="24"/>
  <c r="IQ56" i="24"/>
  <c r="IR56" i="24"/>
  <c r="IQ57" i="24"/>
  <c r="IR57" i="24"/>
  <c r="IQ58" i="24"/>
  <c r="IR58" i="24"/>
  <c r="IQ59" i="24"/>
  <c r="IR59" i="24"/>
  <c r="IQ60" i="24"/>
  <c r="IR60" i="24"/>
  <c r="IQ61" i="24"/>
  <c r="IR61" i="24"/>
  <c r="IQ62" i="24"/>
  <c r="IR62" i="24"/>
  <c r="IQ63" i="24"/>
  <c r="IR63" i="24"/>
  <c r="IQ64" i="24"/>
  <c r="IR64" i="24"/>
  <c r="IQ65" i="24"/>
  <c r="IR65" i="24"/>
  <c r="IQ66" i="24"/>
  <c r="IR66" i="24"/>
  <c r="IQ67" i="24"/>
  <c r="IR67" i="24"/>
  <c r="IQ68" i="24"/>
  <c r="IR68" i="24"/>
  <c r="IQ69" i="24"/>
  <c r="IR69" i="24"/>
  <c r="IQ70" i="24"/>
  <c r="IR70" i="24"/>
  <c r="IQ71" i="24"/>
  <c r="IR71" i="24"/>
  <c r="IQ72" i="24"/>
  <c r="IR72" i="24"/>
  <c r="IQ73" i="24"/>
  <c r="IR73" i="24"/>
  <c r="IQ74" i="24"/>
  <c r="IR74" i="24"/>
  <c r="IQ75" i="24"/>
  <c r="IR75" i="24"/>
  <c r="IQ76" i="24"/>
  <c r="IR76" i="24"/>
  <c r="IQ77" i="24"/>
  <c r="IR77" i="24"/>
  <c r="IQ78" i="24"/>
  <c r="IR78" i="24"/>
  <c r="IQ79" i="24"/>
  <c r="IR79" i="24"/>
  <c r="IQ80" i="24"/>
  <c r="IR80" i="24"/>
  <c r="IQ81" i="24"/>
  <c r="IR81" i="24"/>
  <c r="IQ82" i="24"/>
  <c r="IR82" i="24"/>
  <c r="IQ83" i="24"/>
  <c r="IR83" i="24"/>
  <c r="IQ84" i="24"/>
  <c r="IR84" i="24"/>
  <c r="IQ85" i="24"/>
  <c r="IR85" i="24"/>
  <c r="IQ86" i="24"/>
  <c r="IR86" i="24"/>
  <c r="IQ87" i="24"/>
  <c r="IR87" i="24"/>
  <c r="IQ88" i="24"/>
  <c r="IR88" i="24"/>
  <c r="IQ89" i="24"/>
  <c r="IR89" i="24"/>
  <c r="IQ90" i="24"/>
  <c r="IR90" i="24"/>
  <c r="IQ91" i="24"/>
  <c r="IR91" i="24"/>
  <c r="IQ92" i="24"/>
  <c r="IR92" i="24"/>
  <c r="IQ93" i="24"/>
  <c r="IR93" i="24"/>
  <c r="IQ94" i="24"/>
  <c r="IR94" i="24"/>
  <c r="IQ95" i="24"/>
  <c r="IR95" i="24"/>
  <c r="IQ96" i="24"/>
  <c r="IR96" i="24"/>
  <c r="IQ97" i="24"/>
  <c r="IR97" i="24"/>
  <c r="IQ98" i="24"/>
  <c r="IR98" i="24"/>
  <c r="IQ99" i="24"/>
  <c r="IR99" i="24"/>
  <c r="IQ100" i="24"/>
  <c r="IR100" i="24"/>
  <c r="IQ101" i="24"/>
  <c r="IR101" i="24"/>
  <c r="IQ102" i="24"/>
  <c r="IR102" i="24"/>
  <c r="IQ103" i="24"/>
  <c r="IR103" i="24"/>
  <c r="IQ104" i="24"/>
  <c r="IR104" i="24"/>
  <c r="IQ105" i="24"/>
  <c r="IR105" i="24"/>
  <c r="IQ106" i="24"/>
  <c r="IR106" i="24"/>
  <c r="IQ107" i="24"/>
  <c r="IR107" i="24"/>
  <c r="IQ108" i="24"/>
  <c r="IR108" i="24"/>
  <c r="IQ109" i="24"/>
  <c r="IR109" i="24"/>
  <c r="AE30" i="24"/>
  <c r="AF30" i="24"/>
  <c r="AG30" i="24"/>
  <c r="AH30" i="24"/>
  <c r="AI30" i="24"/>
  <c r="AJ30" i="24"/>
  <c r="AE31" i="24"/>
  <c r="AF31" i="24"/>
  <c r="AG31" i="24"/>
  <c r="AH31" i="24"/>
  <c r="AI31" i="24"/>
  <c r="AJ31" i="24"/>
  <c r="AE32" i="24"/>
  <c r="AF32" i="24"/>
  <c r="AG32" i="24"/>
  <c r="AH32" i="24"/>
  <c r="AI32" i="24"/>
  <c r="AJ32" i="24"/>
  <c r="AE33" i="24"/>
  <c r="AF33" i="24"/>
  <c r="AG33" i="24"/>
  <c r="AH33" i="24"/>
  <c r="AI33" i="24"/>
  <c r="AJ33" i="24"/>
  <c r="AE34" i="24"/>
  <c r="AF34" i="24"/>
  <c r="AG34" i="24"/>
  <c r="AH34" i="24"/>
  <c r="AI34" i="24"/>
  <c r="AJ34" i="24"/>
  <c r="AE35" i="24"/>
  <c r="AF35" i="24"/>
  <c r="AG35" i="24"/>
  <c r="AH35" i="24"/>
  <c r="AI35" i="24"/>
  <c r="AJ35" i="24"/>
  <c r="AE36" i="24"/>
  <c r="AF36" i="24"/>
  <c r="AG36" i="24"/>
  <c r="AH36" i="24"/>
  <c r="AI36" i="24"/>
  <c r="AJ36" i="24"/>
  <c r="AE37" i="24"/>
  <c r="AF37" i="24"/>
  <c r="AG37" i="24"/>
  <c r="AH37" i="24"/>
  <c r="AI37" i="24"/>
  <c r="AJ37" i="24"/>
  <c r="AE38" i="24"/>
  <c r="AF38" i="24"/>
  <c r="AG38" i="24"/>
  <c r="AH38" i="24"/>
  <c r="AI38" i="24"/>
  <c r="AJ38" i="24"/>
  <c r="AE39" i="24"/>
  <c r="AF39" i="24"/>
  <c r="AG39" i="24"/>
  <c r="AH39" i="24"/>
  <c r="AI39" i="24"/>
  <c r="AJ39" i="24"/>
  <c r="AE40" i="24"/>
  <c r="AF40" i="24"/>
  <c r="AG40" i="24"/>
  <c r="AH40" i="24"/>
  <c r="AI40" i="24"/>
  <c r="AJ40" i="24"/>
  <c r="AE41" i="24"/>
  <c r="AF41" i="24"/>
  <c r="AG41" i="24"/>
  <c r="AH41" i="24"/>
  <c r="AI41" i="24"/>
  <c r="AJ41" i="24"/>
  <c r="AE42" i="24"/>
  <c r="AF42" i="24"/>
  <c r="AG42" i="24"/>
  <c r="AH42" i="24"/>
  <c r="AI42" i="24"/>
  <c r="AJ42" i="24"/>
  <c r="AE43" i="24"/>
  <c r="AF43" i="24"/>
  <c r="AG43" i="24"/>
  <c r="AH43" i="24"/>
  <c r="AI43" i="24"/>
  <c r="AJ43" i="24"/>
  <c r="AE44" i="24"/>
  <c r="AF44" i="24"/>
  <c r="AG44" i="24"/>
  <c r="AH44" i="24"/>
  <c r="AI44" i="24"/>
  <c r="AJ44" i="24"/>
  <c r="AE45" i="24"/>
  <c r="AF45" i="24"/>
  <c r="AG45" i="24"/>
  <c r="AH45" i="24"/>
  <c r="AI45" i="24"/>
  <c r="AJ45" i="24"/>
  <c r="AE46" i="24"/>
  <c r="AF46" i="24"/>
  <c r="AG46" i="24"/>
  <c r="AH46" i="24"/>
  <c r="AI46" i="24"/>
  <c r="AJ46" i="24"/>
  <c r="AE47" i="24"/>
  <c r="AF47" i="24"/>
  <c r="AG47" i="24"/>
  <c r="AH47" i="24"/>
  <c r="AI47" i="24"/>
  <c r="AJ47" i="24"/>
  <c r="AE48" i="24"/>
  <c r="AF48" i="24"/>
  <c r="AG48" i="24"/>
  <c r="AH48" i="24"/>
  <c r="AI48" i="24"/>
  <c r="AJ48" i="24"/>
  <c r="AE49" i="24"/>
  <c r="AF49" i="24"/>
  <c r="AG49" i="24"/>
  <c r="AH49" i="24"/>
  <c r="AI49" i="24"/>
  <c r="AJ49" i="24"/>
  <c r="AE50" i="24"/>
  <c r="AF50" i="24"/>
  <c r="AG50" i="24"/>
  <c r="AH50" i="24"/>
  <c r="AI50" i="24"/>
  <c r="AJ50" i="24"/>
  <c r="AE51" i="24"/>
  <c r="AF51" i="24"/>
  <c r="AG51" i="24"/>
  <c r="AH51" i="24"/>
  <c r="AI51" i="24"/>
  <c r="AJ51" i="24"/>
  <c r="AE52" i="24"/>
  <c r="AF52" i="24"/>
  <c r="AG52" i="24"/>
  <c r="AH52" i="24"/>
  <c r="AI52" i="24"/>
  <c r="AJ52" i="24"/>
  <c r="AE53" i="24"/>
  <c r="AF53" i="24"/>
  <c r="AG53" i="24"/>
  <c r="AH53" i="24"/>
  <c r="AI53" i="24"/>
  <c r="AJ53" i="24"/>
  <c r="AE54" i="24"/>
  <c r="AF54" i="24"/>
  <c r="AG54" i="24"/>
  <c r="AH54" i="24"/>
  <c r="AI54" i="24"/>
  <c r="AJ54" i="24"/>
  <c r="AE55" i="24"/>
  <c r="AF55" i="24"/>
  <c r="AG55" i="24"/>
  <c r="AH55" i="24"/>
  <c r="AI55" i="24"/>
  <c r="AJ55" i="24"/>
  <c r="AE56" i="24"/>
  <c r="AF56" i="24"/>
  <c r="AG56" i="24"/>
  <c r="AH56" i="24"/>
  <c r="AI56" i="24"/>
  <c r="AJ56" i="24"/>
  <c r="AE57" i="24"/>
  <c r="AF57" i="24"/>
  <c r="AG57" i="24"/>
  <c r="AH57" i="24"/>
  <c r="AI57" i="24"/>
  <c r="AJ57" i="24"/>
  <c r="AE58" i="24"/>
  <c r="AF58" i="24"/>
  <c r="AG58" i="24"/>
  <c r="AH58" i="24"/>
  <c r="AI58" i="24"/>
  <c r="AJ58" i="24"/>
  <c r="AE59" i="24"/>
  <c r="AF59" i="24"/>
  <c r="AG59" i="24"/>
  <c r="AH59" i="24"/>
  <c r="AI59" i="24"/>
  <c r="AJ59" i="24"/>
  <c r="AE60" i="24"/>
  <c r="AF60" i="24"/>
  <c r="AG60" i="24"/>
  <c r="AH60" i="24"/>
  <c r="AI60" i="24"/>
  <c r="AJ60" i="24"/>
  <c r="AE61" i="24"/>
  <c r="AF61" i="24"/>
  <c r="AG61" i="24"/>
  <c r="AH61" i="24"/>
  <c r="AI61" i="24"/>
  <c r="AJ61" i="24"/>
  <c r="AE62" i="24"/>
  <c r="AF62" i="24"/>
  <c r="AG62" i="24"/>
  <c r="AH62" i="24"/>
  <c r="AI62" i="24"/>
  <c r="AJ62" i="24"/>
  <c r="AE63" i="24"/>
  <c r="AF63" i="24"/>
  <c r="AG63" i="24"/>
  <c r="AH63" i="24"/>
  <c r="AI63" i="24"/>
  <c r="AJ63" i="24"/>
  <c r="AE64" i="24"/>
  <c r="AF64" i="24"/>
  <c r="AG64" i="24"/>
  <c r="AH64" i="24"/>
  <c r="AI64" i="24"/>
  <c r="AJ64" i="24"/>
  <c r="AE65" i="24"/>
  <c r="AF65" i="24"/>
  <c r="AG65" i="24"/>
  <c r="AH65" i="24"/>
  <c r="AI65" i="24"/>
  <c r="AJ65" i="24"/>
  <c r="AE66" i="24"/>
  <c r="AF66" i="24"/>
  <c r="AG66" i="24"/>
  <c r="AH66" i="24"/>
  <c r="AI66" i="24"/>
  <c r="AJ66" i="24"/>
  <c r="AE67" i="24"/>
  <c r="AF67" i="24"/>
  <c r="AG67" i="24"/>
  <c r="AH67" i="24"/>
  <c r="AI67" i="24"/>
  <c r="AJ67" i="24"/>
  <c r="AE68" i="24"/>
  <c r="AF68" i="24"/>
  <c r="AG68" i="24"/>
  <c r="AH68" i="24"/>
  <c r="AI68" i="24"/>
  <c r="AJ68" i="24"/>
  <c r="AE69" i="24"/>
  <c r="AF69" i="24"/>
  <c r="AG69" i="24"/>
  <c r="AH69" i="24"/>
  <c r="AI69" i="24"/>
  <c r="AJ69" i="24"/>
  <c r="AE70" i="24"/>
  <c r="AF70" i="24"/>
  <c r="AG70" i="24"/>
  <c r="AH70" i="24"/>
  <c r="AI70" i="24"/>
  <c r="AJ70" i="24"/>
  <c r="AE71" i="24"/>
  <c r="AF71" i="24"/>
  <c r="AG71" i="24"/>
  <c r="AH71" i="24"/>
  <c r="AI71" i="24"/>
  <c r="AJ71" i="24"/>
  <c r="AE72" i="24"/>
  <c r="AF72" i="24"/>
  <c r="AG72" i="24"/>
  <c r="AH72" i="24"/>
  <c r="AI72" i="24"/>
  <c r="AJ72" i="24"/>
  <c r="AE73" i="24"/>
  <c r="AF73" i="24"/>
  <c r="AG73" i="24"/>
  <c r="AH73" i="24"/>
  <c r="AI73" i="24"/>
  <c r="AJ73" i="24"/>
  <c r="AE74" i="24"/>
  <c r="AF74" i="24"/>
  <c r="AG74" i="24"/>
  <c r="AH74" i="24"/>
  <c r="AI74" i="24"/>
  <c r="AJ74" i="24"/>
  <c r="AE75" i="24"/>
  <c r="AF75" i="24"/>
  <c r="AG75" i="24"/>
  <c r="AH75" i="24"/>
  <c r="AI75" i="24"/>
  <c r="AJ75" i="24"/>
  <c r="AE76" i="24"/>
  <c r="AF76" i="24"/>
  <c r="AG76" i="24"/>
  <c r="AH76" i="24"/>
  <c r="AI76" i="24"/>
  <c r="AJ76" i="24"/>
  <c r="AE77" i="24"/>
  <c r="AF77" i="24"/>
  <c r="AG77" i="24"/>
  <c r="AH77" i="24"/>
  <c r="AI77" i="24"/>
  <c r="AJ77" i="24"/>
  <c r="AE78" i="24"/>
  <c r="AF78" i="24"/>
  <c r="AG78" i="24"/>
  <c r="AH78" i="24"/>
  <c r="AI78" i="24"/>
  <c r="AJ78" i="24"/>
  <c r="AE79" i="24"/>
  <c r="AF79" i="24"/>
  <c r="AG79" i="24"/>
  <c r="AH79" i="24"/>
  <c r="AI79" i="24"/>
  <c r="AJ79" i="24"/>
  <c r="AE80" i="24"/>
  <c r="AF80" i="24"/>
  <c r="AG80" i="24"/>
  <c r="AH80" i="24"/>
  <c r="AI80" i="24"/>
  <c r="AJ80" i="24"/>
  <c r="AE81" i="24"/>
  <c r="AF81" i="24"/>
  <c r="AG81" i="24"/>
  <c r="AH81" i="24"/>
  <c r="AI81" i="24"/>
  <c r="AJ81" i="24"/>
  <c r="AE82" i="24"/>
  <c r="AF82" i="24"/>
  <c r="AG82" i="24"/>
  <c r="AH82" i="24"/>
  <c r="AI82" i="24"/>
  <c r="AJ82" i="24"/>
  <c r="AE83" i="24"/>
  <c r="AF83" i="24"/>
  <c r="AG83" i="24"/>
  <c r="AH83" i="24"/>
  <c r="AI83" i="24"/>
  <c r="AJ83" i="24"/>
  <c r="AE84" i="24"/>
  <c r="AF84" i="24"/>
  <c r="AG84" i="24"/>
  <c r="AH84" i="24"/>
  <c r="AI84" i="24"/>
  <c r="AJ84" i="24"/>
  <c r="AE85" i="24"/>
  <c r="AF85" i="24"/>
  <c r="AG85" i="24"/>
  <c r="AH85" i="24"/>
  <c r="AI85" i="24"/>
  <c r="AJ85" i="24"/>
  <c r="AE86" i="24"/>
  <c r="AF86" i="24"/>
  <c r="AG86" i="24"/>
  <c r="AH86" i="24"/>
  <c r="AI86" i="24"/>
  <c r="AJ86" i="24"/>
  <c r="AE87" i="24"/>
  <c r="AF87" i="24"/>
  <c r="AG87" i="24"/>
  <c r="AH87" i="24"/>
  <c r="AI87" i="24"/>
  <c r="AJ87" i="24"/>
  <c r="AE88" i="24"/>
  <c r="AF88" i="24"/>
  <c r="AG88" i="24"/>
  <c r="AH88" i="24"/>
  <c r="AI88" i="24"/>
  <c r="AJ88" i="24"/>
  <c r="AE89" i="24"/>
  <c r="AF89" i="24"/>
  <c r="AG89" i="24"/>
  <c r="AH89" i="24"/>
  <c r="AI89" i="24"/>
  <c r="AJ89" i="24"/>
  <c r="AE90" i="24"/>
  <c r="AF90" i="24"/>
  <c r="AG90" i="24"/>
  <c r="AH90" i="24"/>
  <c r="AI90" i="24"/>
  <c r="AJ90" i="24"/>
  <c r="AE91" i="24"/>
  <c r="AF91" i="24"/>
  <c r="AG91" i="24"/>
  <c r="AH91" i="24"/>
  <c r="AI91" i="24"/>
  <c r="AJ91" i="24"/>
  <c r="AE92" i="24"/>
  <c r="AF92" i="24"/>
  <c r="AG92" i="24"/>
  <c r="AH92" i="24"/>
  <c r="AI92" i="24"/>
  <c r="AJ92" i="24"/>
  <c r="AE93" i="24"/>
  <c r="AF93" i="24"/>
  <c r="AG93" i="24"/>
  <c r="AH93" i="24"/>
  <c r="AI93" i="24"/>
  <c r="AJ93" i="24"/>
  <c r="AE94" i="24"/>
  <c r="AF94" i="24"/>
  <c r="AG94" i="24"/>
  <c r="AH94" i="24"/>
  <c r="AI94" i="24"/>
  <c r="AJ94" i="24"/>
  <c r="AE95" i="24"/>
  <c r="AF95" i="24"/>
  <c r="AG95" i="24"/>
  <c r="AH95" i="24"/>
  <c r="AI95" i="24"/>
  <c r="AJ95" i="24"/>
  <c r="AE96" i="24"/>
  <c r="AF96" i="24"/>
  <c r="AG96" i="24"/>
  <c r="AH96" i="24"/>
  <c r="AI96" i="24"/>
  <c r="AJ96" i="24"/>
  <c r="AE97" i="24"/>
  <c r="AF97" i="24"/>
  <c r="AG97" i="24"/>
  <c r="AH97" i="24"/>
  <c r="AI97" i="24"/>
  <c r="AJ97" i="24"/>
  <c r="AE98" i="24"/>
  <c r="AF98" i="24"/>
  <c r="AG98" i="24"/>
  <c r="AH98" i="24"/>
  <c r="AI98" i="24"/>
  <c r="AJ98" i="24"/>
  <c r="AE99" i="24"/>
  <c r="AF99" i="24"/>
  <c r="AG99" i="24"/>
  <c r="AH99" i="24"/>
  <c r="AI99" i="24"/>
  <c r="AJ99" i="24"/>
  <c r="AE100" i="24"/>
  <c r="AF100" i="24"/>
  <c r="AG100" i="24"/>
  <c r="AH100" i="24"/>
  <c r="AI100" i="24"/>
  <c r="AJ100" i="24"/>
  <c r="AE101" i="24"/>
  <c r="AF101" i="24"/>
  <c r="AG101" i="24"/>
  <c r="AH101" i="24"/>
  <c r="AI101" i="24"/>
  <c r="AJ101" i="24"/>
  <c r="AE102" i="24"/>
  <c r="AF102" i="24"/>
  <c r="AG102" i="24"/>
  <c r="AH102" i="24"/>
  <c r="AI102" i="24"/>
  <c r="AJ102" i="24"/>
  <c r="AE103" i="24"/>
  <c r="AF103" i="24"/>
  <c r="AG103" i="24"/>
  <c r="AH103" i="24"/>
  <c r="AI103" i="24"/>
  <c r="AJ103" i="24"/>
  <c r="AE104" i="24"/>
  <c r="AF104" i="24"/>
  <c r="AG104" i="24"/>
  <c r="AH104" i="24"/>
  <c r="AI104" i="24"/>
  <c r="AJ104" i="24"/>
  <c r="AE105" i="24"/>
  <c r="AF105" i="24"/>
  <c r="AG105" i="24"/>
  <c r="AH105" i="24"/>
  <c r="AI105" i="24"/>
  <c r="AJ105" i="24"/>
  <c r="AE106" i="24"/>
  <c r="AF106" i="24"/>
  <c r="AG106" i="24"/>
  <c r="AH106" i="24"/>
  <c r="AI106" i="24"/>
  <c r="AJ106" i="24"/>
  <c r="AE107" i="24"/>
  <c r="AF107" i="24"/>
  <c r="AG107" i="24"/>
  <c r="AH107" i="24"/>
  <c r="AI107" i="24"/>
  <c r="AJ107" i="24"/>
  <c r="AE108" i="24"/>
  <c r="AF108" i="24"/>
  <c r="AG108" i="24"/>
  <c r="AH108" i="24"/>
  <c r="AI108" i="24"/>
  <c r="AJ108" i="24"/>
  <c r="AE109" i="24"/>
  <c r="AF109" i="24"/>
  <c r="AG109" i="24"/>
  <c r="AH109" i="24"/>
  <c r="AI109" i="24"/>
  <c r="AJ109" i="24"/>
  <c r="AE110" i="24"/>
  <c r="AF110" i="24"/>
  <c r="AG110" i="24"/>
  <c r="AH110" i="24"/>
  <c r="AI110" i="24"/>
  <c r="AJ110" i="24"/>
  <c r="AE111" i="24"/>
  <c r="AF111" i="24"/>
  <c r="AG111" i="24"/>
  <c r="AH111" i="24"/>
  <c r="AI111" i="24"/>
  <c r="AJ111" i="24"/>
  <c r="AE112" i="24"/>
  <c r="AF112" i="24"/>
  <c r="AG112" i="24"/>
  <c r="AH112" i="24"/>
  <c r="AI112" i="24"/>
  <c r="AJ112" i="24"/>
  <c r="AE113" i="24"/>
  <c r="AF113" i="24"/>
  <c r="AG113" i="24"/>
  <c r="AH113" i="24"/>
  <c r="AI113" i="24"/>
  <c r="AJ113" i="24"/>
  <c r="AE114" i="24"/>
  <c r="AF114" i="24"/>
  <c r="AG114" i="24"/>
  <c r="AH114" i="24"/>
  <c r="AI114" i="24"/>
  <c r="AJ114" i="24"/>
  <c r="AE115" i="24"/>
  <c r="AF115" i="24"/>
  <c r="AG115" i="24"/>
  <c r="AH115" i="24"/>
  <c r="AI115" i="24"/>
  <c r="AJ115" i="24"/>
  <c r="AE116" i="24"/>
  <c r="AF116" i="24"/>
  <c r="AG116" i="24"/>
  <c r="AH116" i="24"/>
  <c r="AI116" i="24"/>
  <c r="AJ116" i="24"/>
  <c r="AE117" i="24"/>
  <c r="AF117" i="24"/>
  <c r="AG117" i="24"/>
  <c r="AH117" i="24"/>
  <c r="AI117" i="24"/>
  <c r="AJ117" i="24"/>
  <c r="AE118" i="24"/>
  <c r="AF118" i="24"/>
  <c r="AG118" i="24"/>
  <c r="AH118" i="24"/>
  <c r="AI118" i="24"/>
  <c r="AJ118" i="24"/>
  <c r="AE119" i="24"/>
  <c r="AF119" i="24"/>
  <c r="AG119" i="24"/>
  <c r="AH119" i="24"/>
  <c r="AI119" i="24"/>
  <c r="AJ119" i="24"/>
  <c r="AE120" i="24"/>
  <c r="AF120" i="24"/>
  <c r="AG120" i="24"/>
  <c r="AH120" i="24"/>
  <c r="AI120" i="24"/>
  <c r="AJ120" i="24"/>
  <c r="AE121" i="24"/>
  <c r="AF121" i="24"/>
  <c r="AG121" i="24"/>
  <c r="AH121" i="24"/>
  <c r="AI121" i="24"/>
  <c r="AJ121" i="24"/>
  <c r="AE122" i="24"/>
  <c r="AF122" i="24"/>
  <c r="AG122" i="24"/>
  <c r="AH122" i="24"/>
  <c r="AI122" i="24"/>
  <c r="AJ122" i="24"/>
  <c r="AE123" i="24"/>
  <c r="AF123" i="24"/>
  <c r="AG123" i="24"/>
  <c r="AH123" i="24"/>
  <c r="AI123" i="24"/>
  <c r="AJ123" i="24"/>
  <c r="AE124" i="24"/>
  <c r="AF124" i="24"/>
  <c r="AG124" i="24"/>
  <c r="AH124" i="24"/>
  <c r="AI124" i="24"/>
  <c r="AJ124" i="24"/>
  <c r="AE125" i="24"/>
  <c r="AF125" i="24"/>
  <c r="AG125" i="24"/>
  <c r="AH125" i="24"/>
  <c r="AI125" i="24"/>
  <c r="AJ125" i="24"/>
  <c r="AE126" i="24"/>
  <c r="AF126" i="24"/>
  <c r="AG126" i="24"/>
  <c r="AH126" i="24"/>
  <c r="AI126" i="24"/>
  <c r="AJ126" i="24"/>
  <c r="AE127" i="24"/>
  <c r="AF127" i="24"/>
  <c r="AG127" i="24"/>
  <c r="AH127" i="24"/>
  <c r="AI127" i="24"/>
  <c r="AJ127" i="24"/>
  <c r="AE128" i="24"/>
  <c r="AF128" i="24"/>
  <c r="AG128" i="24"/>
  <c r="AH128" i="24"/>
  <c r="AI128" i="24"/>
  <c r="AJ128" i="24"/>
  <c r="AE129" i="24"/>
  <c r="AF129" i="24"/>
  <c r="AG129" i="24"/>
  <c r="AH129" i="24"/>
  <c r="AI129" i="24"/>
  <c r="AJ129" i="24"/>
  <c r="AE130" i="24"/>
  <c r="AF130" i="24"/>
  <c r="AG130" i="24"/>
  <c r="AH130" i="24"/>
  <c r="AI130" i="24"/>
  <c r="AJ130" i="24"/>
  <c r="AE131" i="24"/>
  <c r="AF131" i="24"/>
  <c r="AG131" i="24"/>
  <c r="AH131" i="24"/>
  <c r="AI131" i="24"/>
  <c r="AJ131" i="24"/>
  <c r="AE132" i="24"/>
  <c r="AF132" i="24"/>
  <c r="AG132" i="24"/>
  <c r="AH132" i="24"/>
  <c r="AI132" i="24"/>
  <c r="AJ132" i="24"/>
  <c r="AE133" i="24"/>
  <c r="AF133" i="24"/>
  <c r="AG133" i="24"/>
  <c r="AH133" i="24"/>
  <c r="AI133" i="24"/>
  <c r="AJ133" i="24"/>
  <c r="AE134" i="24"/>
  <c r="AF134" i="24"/>
  <c r="AG134" i="24"/>
  <c r="AH134" i="24"/>
  <c r="AI134" i="24"/>
  <c r="AJ134" i="24"/>
  <c r="AE135" i="24"/>
  <c r="AF135" i="24"/>
  <c r="AG135" i="24"/>
  <c r="AH135" i="24"/>
  <c r="AI135" i="24"/>
  <c r="AJ135" i="24"/>
  <c r="AE136" i="24"/>
  <c r="AF136" i="24"/>
  <c r="AG136" i="24"/>
  <c r="AH136" i="24"/>
  <c r="AI136" i="24"/>
  <c r="AJ136" i="24"/>
  <c r="AE137" i="24"/>
  <c r="AF137" i="24"/>
  <c r="AG137" i="24"/>
  <c r="AH137" i="24"/>
  <c r="AI137" i="24"/>
  <c r="AJ137" i="24"/>
  <c r="AE138" i="24"/>
  <c r="AF138" i="24"/>
  <c r="AG138" i="24"/>
  <c r="AH138" i="24"/>
  <c r="AI138" i="24"/>
  <c r="AJ138" i="24"/>
  <c r="AE139" i="24"/>
  <c r="AF139" i="24"/>
  <c r="AG139" i="24"/>
  <c r="AH139" i="24"/>
  <c r="AI139" i="24"/>
  <c r="AJ139" i="24"/>
  <c r="AE140" i="24"/>
  <c r="AF140" i="24"/>
  <c r="AG140" i="24"/>
  <c r="AH140" i="24"/>
  <c r="AI140" i="24"/>
  <c r="AJ140" i="24"/>
  <c r="AE141" i="24"/>
  <c r="AF141" i="24"/>
  <c r="AG141" i="24"/>
  <c r="AH141" i="24"/>
  <c r="AI141" i="24"/>
  <c r="AJ141" i="24"/>
  <c r="AE142" i="24"/>
  <c r="AF142" i="24"/>
  <c r="AG142" i="24"/>
  <c r="AH142" i="24"/>
  <c r="AI142" i="24"/>
  <c r="AJ142" i="24"/>
  <c r="AE143" i="24"/>
  <c r="AF143" i="24"/>
  <c r="AG143" i="24"/>
  <c r="AH143" i="24"/>
  <c r="AI143" i="24"/>
  <c r="AJ143" i="24"/>
  <c r="AE144" i="24"/>
  <c r="AF144" i="24"/>
  <c r="AG144" i="24"/>
  <c r="AH144" i="24"/>
  <c r="AI144" i="24"/>
  <c r="AJ144" i="24"/>
  <c r="AE145" i="24"/>
  <c r="AF145" i="24"/>
  <c r="AG145" i="24"/>
  <c r="AH145" i="24"/>
  <c r="AI145" i="24"/>
  <c r="AJ145" i="24"/>
  <c r="AE146" i="24"/>
  <c r="AF146" i="24"/>
  <c r="AG146" i="24"/>
  <c r="AH146" i="24"/>
  <c r="AI146" i="24"/>
  <c r="AJ146" i="24"/>
  <c r="AE147" i="24"/>
  <c r="AF147" i="24"/>
  <c r="AG147" i="24"/>
  <c r="AH147" i="24"/>
  <c r="AI147" i="24"/>
  <c r="AJ147" i="24"/>
  <c r="AE148" i="24"/>
  <c r="AF148" i="24"/>
  <c r="AG148" i="24"/>
  <c r="AH148" i="24"/>
  <c r="AI148" i="24"/>
  <c r="AJ148" i="24"/>
  <c r="AE149" i="24"/>
  <c r="AF149" i="24"/>
  <c r="AG149" i="24"/>
  <c r="AH149" i="24"/>
  <c r="AI149" i="24"/>
  <c r="AJ149" i="24"/>
  <c r="AE150" i="24"/>
  <c r="AF150" i="24"/>
  <c r="AG150" i="24"/>
  <c r="AH150" i="24"/>
  <c r="AI150" i="24"/>
  <c r="AJ150" i="24"/>
  <c r="AE151" i="24"/>
  <c r="AF151" i="24"/>
  <c r="AG151" i="24"/>
  <c r="AH151" i="24"/>
  <c r="AI151" i="24"/>
  <c r="AJ151" i="24"/>
  <c r="AE152" i="24"/>
  <c r="AF152" i="24"/>
  <c r="AG152" i="24"/>
  <c r="AH152" i="24"/>
  <c r="AI152" i="24"/>
  <c r="AJ152" i="24"/>
  <c r="AE153" i="24"/>
  <c r="AF153" i="24"/>
  <c r="AG153" i="24"/>
  <c r="AH153" i="24"/>
  <c r="AI153" i="24"/>
  <c r="AJ153" i="24"/>
  <c r="AE154" i="24"/>
  <c r="AF154" i="24"/>
  <c r="AG154" i="24"/>
  <c r="AH154" i="24"/>
  <c r="AI154" i="24"/>
  <c r="AJ154" i="24"/>
  <c r="AE155" i="24"/>
  <c r="AF155" i="24"/>
  <c r="AG155" i="24"/>
  <c r="AH155" i="24"/>
  <c r="AI155" i="24"/>
  <c r="AJ155" i="24"/>
  <c r="AE156" i="24"/>
  <c r="AF156" i="24"/>
  <c r="AG156" i="24"/>
  <c r="AH156" i="24"/>
  <c r="AI156" i="24"/>
  <c r="AJ156" i="24"/>
  <c r="AE157" i="24"/>
  <c r="AF157" i="24"/>
  <c r="AG157" i="24"/>
  <c r="AH157" i="24"/>
  <c r="AI157" i="24"/>
  <c r="AJ157" i="24"/>
  <c r="AE158" i="24"/>
  <c r="AF158" i="24"/>
  <c r="AG158" i="24"/>
  <c r="AH158" i="24"/>
  <c r="AI158" i="24"/>
  <c r="AJ158" i="24"/>
  <c r="AE159" i="24"/>
  <c r="AF159" i="24"/>
  <c r="AG159" i="24"/>
  <c r="AH159" i="24"/>
  <c r="AI159" i="24"/>
  <c r="AJ159" i="24"/>
  <c r="AE160" i="24"/>
  <c r="AF160" i="24"/>
  <c r="AG160" i="24"/>
  <c r="AH160" i="24"/>
  <c r="AI160" i="24"/>
  <c r="AJ160" i="24"/>
  <c r="AE161" i="24"/>
  <c r="AF161" i="24"/>
  <c r="AG161" i="24"/>
  <c r="AH161" i="24"/>
  <c r="AI161" i="24"/>
  <c r="AJ161" i="24"/>
  <c r="AE162" i="24"/>
  <c r="AF162" i="24"/>
  <c r="AG162" i="24"/>
  <c r="AH162" i="24"/>
  <c r="AI162" i="24"/>
  <c r="AJ162" i="24"/>
  <c r="AE163" i="24"/>
  <c r="AF163" i="24"/>
  <c r="AG163" i="24"/>
  <c r="AH163" i="24"/>
  <c r="AI163" i="24"/>
  <c r="AJ163" i="24"/>
  <c r="AE164" i="24"/>
  <c r="AF164" i="24"/>
  <c r="AG164" i="24"/>
  <c r="AH164" i="24"/>
  <c r="AI164" i="24"/>
  <c r="AJ164" i="24"/>
  <c r="AE165" i="24"/>
  <c r="AF165" i="24"/>
  <c r="AG165" i="24"/>
  <c r="AH165" i="24"/>
  <c r="AI165" i="24"/>
  <c r="AJ165" i="24"/>
  <c r="AE166" i="24"/>
  <c r="AF166" i="24"/>
  <c r="AG166" i="24"/>
  <c r="AH166" i="24"/>
  <c r="AI166" i="24"/>
  <c r="AJ166" i="24"/>
  <c r="AE167" i="24"/>
  <c r="AF167" i="24"/>
  <c r="AG167" i="24"/>
  <c r="AH167" i="24"/>
  <c r="AI167" i="24"/>
  <c r="AJ167" i="24"/>
  <c r="AE168" i="24"/>
  <c r="AF168" i="24"/>
  <c r="AG168" i="24"/>
  <c r="AH168" i="24"/>
  <c r="AI168" i="24"/>
  <c r="AJ168" i="24"/>
  <c r="AE169" i="24"/>
  <c r="AF169" i="24"/>
  <c r="AG169" i="24"/>
  <c r="AH169" i="24"/>
  <c r="AI169" i="24"/>
  <c r="AJ169" i="24"/>
  <c r="AE170" i="24"/>
  <c r="AF170" i="24"/>
  <c r="AG170" i="24"/>
  <c r="AH170" i="24"/>
  <c r="AI170" i="24"/>
  <c r="AJ170" i="24"/>
  <c r="AE171" i="24"/>
  <c r="AF171" i="24"/>
  <c r="AG171" i="24"/>
  <c r="AH171" i="24"/>
  <c r="AI171" i="24"/>
  <c r="AJ171" i="24"/>
  <c r="AE172" i="24"/>
  <c r="AF172" i="24"/>
  <c r="AG172" i="24"/>
  <c r="AH172" i="24"/>
  <c r="AI172" i="24"/>
  <c r="AJ172" i="24"/>
  <c r="AE173" i="24"/>
  <c r="AF173" i="24"/>
  <c r="AG173" i="24"/>
  <c r="AH173" i="24"/>
  <c r="AI173" i="24"/>
  <c r="AJ173" i="24"/>
  <c r="AE174" i="24"/>
  <c r="AF174" i="24"/>
  <c r="AG174" i="24"/>
  <c r="AH174" i="24"/>
  <c r="AI174" i="24"/>
  <c r="AJ174" i="24"/>
  <c r="AE175" i="24"/>
  <c r="AF175" i="24"/>
  <c r="AG175" i="24"/>
  <c r="AH175" i="24"/>
  <c r="AI175" i="24"/>
  <c r="AJ175" i="24"/>
  <c r="AE176" i="24"/>
  <c r="AF176" i="24"/>
  <c r="AG176" i="24"/>
  <c r="AH176" i="24"/>
  <c r="AI176" i="24"/>
  <c r="AJ176" i="24"/>
  <c r="AE177" i="24"/>
  <c r="AF177" i="24"/>
  <c r="AG177" i="24"/>
  <c r="AH177" i="24"/>
  <c r="AI177" i="24"/>
  <c r="AJ177" i="24"/>
  <c r="AE178" i="24"/>
  <c r="AF178" i="24"/>
  <c r="AG178" i="24"/>
  <c r="AH178" i="24"/>
  <c r="AI178" i="24"/>
  <c r="AJ178" i="24"/>
  <c r="AE179" i="24"/>
  <c r="AF179" i="24"/>
  <c r="AG179" i="24"/>
  <c r="AH179" i="24"/>
  <c r="AI179" i="24"/>
  <c r="AJ179" i="24"/>
  <c r="AE180" i="24"/>
  <c r="AF180" i="24"/>
  <c r="AG180" i="24"/>
  <c r="AH180" i="24"/>
  <c r="AI180" i="24"/>
  <c r="AJ180" i="24"/>
  <c r="AE181" i="24"/>
  <c r="AF181" i="24"/>
  <c r="AG181" i="24"/>
  <c r="AH181" i="24"/>
  <c r="AI181" i="24"/>
  <c r="AJ181" i="24"/>
  <c r="AE182" i="24"/>
  <c r="AF182" i="24"/>
  <c r="AG182" i="24"/>
  <c r="AH182" i="24"/>
  <c r="AI182" i="24"/>
  <c r="AJ182" i="24"/>
  <c r="AE183" i="24"/>
  <c r="AF183" i="24"/>
  <c r="AG183" i="24"/>
  <c r="AH183" i="24"/>
  <c r="AI183" i="24"/>
  <c r="AJ183" i="24"/>
  <c r="AE184" i="24"/>
  <c r="AF184" i="24"/>
  <c r="AG184" i="24"/>
  <c r="AH184" i="24"/>
  <c r="AI184" i="24"/>
  <c r="AJ184" i="24"/>
  <c r="AE185" i="24"/>
  <c r="AF185" i="24"/>
  <c r="AG185" i="24"/>
  <c r="AH185" i="24"/>
  <c r="AI185" i="24"/>
  <c r="AJ185" i="24"/>
  <c r="AE186" i="24"/>
  <c r="AF186" i="24"/>
  <c r="AG186" i="24"/>
  <c r="AH186" i="24"/>
  <c r="AI186" i="24"/>
  <c r="AJ186" i="24"/>
  <c r="AE187" i="24"/>
  <c r="AF187" i="24"/>
  <c r="AG187" i="24"/>
  <c r="AH187" i="24"/>
  <c r="AI187" i="24"/>
  <c r="AJ187" i="24"/>
  <c r="AE188" i="24"/>
  <c r="AF188" i="24"/>
  <c r="AG188" i="24"/>
  <c r="AH188" i="24"/>
  <c r="AI188" i="24"/>
  <c r="AJ188" i="24"/>
  <c r="AE189" i="24"/>
  <c r="AF189" i="24"/>
  <c r="AG189" i="24"/>
  <c r="AH189" i="24"/>
  <c r="AI189" i="24"/>
  <c r="AJ189" i="24"/>
  <c r="AE190" i="24"/>
  <c r="AF190" i="24"/>
  <c r="AG190" i="24"/>
  <c r="AH190" i="24"/>
  <c r="AI190" i="24"/>
  <c r="AJ190" i="24"/>
  <c r="AE191" i="24"/>
  <c r="AF191" i="24"/>
  <c r="AG191" i="24"/>
  <c r="AH191" i="24"/>
  <c r="AI191" i="24"/>
  <c r="AJ191" i="24"/>
  <c r="AE192" i="24"/>
  <c r="AF192" i="24"/>
  <c r="AG192" i="24"/>
  <c r="AH192" i="24"/>
  <c r="AI192" i="24"/>
  <c r="AJ192" i="24"/>
  <c r="AE193" i="24"/>
  <c r="AF193" i="24"/>
  <c r="AG193" i="24"/>
  <c r="AH193" i="24"/>
  <c r="AI193" i="24"/>
  <c r="AJ193" i="24"/>
  <c r="AE194" i="24"/>
  <c r="AF194" i="24"/>
  <c r="AG194" i="24"/>
  <c r="AH194" i="24"/>
  <c r="AI194" i="24"/>
  <c r="AJ194" i="24"/>
  <c r="AE195" i="24"/>
  <c r="AF195" i="24"/>
  <c r="AG195" i="24"/>
  <c r="AH195" i="24"/>
  <c r="AI195" i="24"/>
  <c r="AJ195" i="24"/>
  <c r="IQ11" i="24"/>
  <c r="IR13" i="24"/>
  <c r="IR14" i="24"/>
  <c r="IQ16" i="24"/>
  <c r="IQ17" i="24" s="1"/>
  <c r="IQ18" i="24" s="1"/>
  <c r="IQ19" i="24" s="1"/>
  <c r="IR17" i="24"/>
  <c r="IR18" i="24" s="1"/>
  <c r="IQ20" i="24"/>
  <c r="IQ21" i="24"/>
  <c r="IQ22" i="24" s="1"/>
  <c r="C35" i="24"/>
  <c r="C43" i="24"/>
  <c r="C51" i="24"/>
  <c r="C59" i="24"/>
  <c r="C67" i="24"/>
  <c r="C75" i="24"/>
  <c r="C83" i="24"/>
  <c r="C91" i="24"/>
  <c r="C99" i="24"/>
  <c r="C107" i="24"/>
  <c r="O32" i="24"/>
  <c r="O33" i="24"/>
  <c r="O34" i="24"/>
  <c r="O36" i="24"/>
  <c r="O37" i="24"/>
  <c r="O38" i="24"/>
  <c r="O39" i="24"/>
  <c r="O40" i="24"/>
  <c r="O41" i="24"/>
  <c r="O42" i="24"/>
  <c r="O44" i="24"/>
  <c r="O45" i="24"/>
  <c r="O46" i="24"/>
  <c r="O47" i="24"/>
  <c r="O48" i="24"/>
  <c r="O49" i="24"/>
  <c r="O50" i="24"/>
  <c r="O52" i="24"/>
  <c r="O53" i="24"/>
  <c r="O54" i="24"/>
  <c r="O55" i="24"/>
  <c r="O56" i="24"/>
  <c r="O57" i="24"/>
  <c r="O58" i="24"/>
  <c r="O60" i="24"/>
  <c r="O61" i="24"/>
  <c r="O62" i="24"/>
  <c r="O63" i="24"/>
  <c r="O64" i="24"/>
  <c r="O65" i="24"/>
  <c r="O66" i="24"/>
  <c r="O68" i="24"/>
  <c r="O69" i="24"/>
  <c r="O70" i="24"/>
  <c r="O71" i="24"/>
  <c r="O72" i="24"/>
  <c r="O73" i="24"/>
  <c r="O74" i="24"/>
  <c r="O76" i="24"/>
  <c r="O77" i="24"/>
  <c r="O78" i="24"/>
  <c r="O79" i="24"/>
  <c r="O80" i="24"/>
  <c r="O81" i="24"/>
  <c r="O82" i="24"/>
  <c r="O84" i="24"/>
  <c r="O85" i="24"/>
  <c r="O86" i="24"/>
  <c r="O87" i="24"/>
  <c r="O88" i="24"/>
  <c r="O89" i="24"/>
  <c r="O90" i="24"/>
  <c r="O92" i="24"/>
  <c r="O93" i="24"/>
  <c r="O94" i="24"/>
  <c r="O95" i="24"/>
  <c r="O96" i="24"/>
  <c r="O97" i="24"/>
  <c r="O98" i="24"/>
  <c r="O100" i="24"/>
  <c r="O101" i="24"/>
  <c r="O102" i="24"/>
  <c r="O103" i="24"/>
  <c r="O104" i="24"/>
  <c r="O105" i="24"/>
  <c r="O106" i="24"/>
  <c r="O108" i="24"/>
  <c r="O109" i="24"/>
  <c r="H32" i="24"/>
  <c r="H33" i="24"/>
  <c r="H34" i="24"/>
  <c r="H36" i="24"/>
  <c r="H37" i="24"/>
  <c r="H38" i="24"/>
  <c r="H39" i="24"/>
  <c r="H40" i="24"/>
  <c r="H41" i="24"/>
  <c r="H42" i="24"/>
  <c r="H44" i="24"/>
  <c r="H45" i="24"/>
  <c r="H46" i="24"/>
  <c r="H47" i="24"/>
  <c r="H48" i="24"/>
  <c r="H49" i="24"/>
  <c r="H50" i="24"/>
  <c r="H52" i="24"/>
  <c r="H53" i="24"/>
  <c r="H54" i="24"/>
  <c r="H55" i="24"/>
  <c r="H56" i="24"/>
  <c r="H57" i="24"/>
  <c r="H58" i="24"/>
  <c r="H60" i="24"/>
  <c r="H61" i="24"/>
  <c r="H62" i="24"/>
  <c r="H63" i="24"/>
  <c r="H64" i="24"/>
  <c r="H65" i="24"/>
  <c r="H66" i="24"/>
  <c r="H68" i="24"/>
  <c r="H69" i="24"/>
  <c r="H70" i="24"/>
  <c r="H71" i="24"/>
  <c r="H72" i="24"/>
  <c r="H73" i="24"/>
  <c r="H74" i="24"/>
  <c r="H76" i="24"/>
  <c r="H77" i="24"/>
  <c r="H78" i="24"/>
  <c r="H79" i="24"/>
  <c r="H80" i="24"/>
  <c r="H81" i="24"/>
  <c r="H82" i="24"/>
  <c r="H84" i="24"/>
  <c r="H85" i="24"/>
  <c r="H86" i="24"/>
  <c r="H87" i="24"/>
  <c r="H88" i="24"/>
  <c r="H89" i="24"/>
  <c r="H90" i="24"/>
  <c r="H92" i="24"/>
  <c r="H93" i="24"/>
  <c r="H94" i="24"/>
  <c r="H95" i="24"/>
  <c r="H96" i="24"/>
  <c r="H97" i="24"/>
  <c r="H98" i="24"/>
  <c r="H100" i="24"/>
  <c r="H101" i="24"/>
  <c r="H102" i="24"/>
  <c r="H103" i="24"/>
  <c r="H104" i="24"/>
  <c r="H105" i="24"/>
  <c r="H106" i="24"/>
  <c r="H108" i="24"/>
  <c r="H109" i="24"/>
  <c r="C32" i="24"/>
  <c r="C33" i="24"/>
  <c r="C34" i="24"/>
  <c r="C36" i="24"/>
  <c r="C37" i="24"/>
  <c r="C38" i="24"/>
  <c r="C39" i="24"/>
  <c r="C40" i="24"/>
  <c r="C41" i="24"/>
  <c r="C42" i="24"/>
  <c r="C44" i="24"/>
  <c r="C45" i="24"/>
  <c r="C46" i="24"/>
  <c r="C47" i="24"/>
  <c r="C48" i="24"/>
  <c r="C49" i="24"/>
  <c r="C50" i="24"/>
  <c r="C52" i="24"/>
  <c r="C53" i="24"/>
  <c r="C54" i="24"/>
  <c r="C55" i="24"/>
  <c r="C56" i="24"/>
  <c r="C57" i="24"/>
  <c r="C58" i="24"/>
  <c r="C60" i="24"/>
  <c r="C61" i="24"/>
  <c r="C62" i="24"/>
  <c r="C63" i="24"/>
  <c r="C64" i="24"/>
  <c r="C65" i="24"/>
  <c r="C66" i="24"/>
  <c r="C68" i="24"/>
  <c r="C69" i="24"/>
  <c r="C70" i="24"/>
  <c r="C71" i="24"/>
  <c r="C72" i="24"/>
  <c r="C73" i="24"/>
  <c r="C74" i="24"/>
  <c r="C76" i="24"/>
  <c r="C77" i="24"/>
  <c r="C78" i="24"/>
  <c r="C79" i="24"/>
  <c r="C80" i="24"/>
  <c r="C81" i="24"/>
  <c r="C82" i="24"/>
  <c r="C84" i="24"/>
  <c r="C85" i="24"/>
  <c r="C86" i="24"/>
  <c r="C87" i="24"/>
  <c r="C88" i="24"/>
  <c r="C89" i="24"/>
  <c r="C90" i="24"/>
  <c r="C92" i="24"/>
  <c r="C93" i="24"/>
  <c r="C94" i="24"/>
  <c r="C95" i="24"/>
  <c r="C96" i="24"/>
  <c r="C97" i="24"/>
  <c r="C98" i="24"/>
  <c r="C100" i="24"/>
  <c r="C101" i="24"/>
  <c r="C102" i="24"/>
  <c r="C103" i="24"/>
  <c r="C104" i="24"/>
  <c r="C105" i="24"/>
  <c r="C106" i="24"/>
  <c r="C108" i="24"/>
  <c r="C109" i="24"/>
  <c r="KK10" i="24"/>
  <c r="KJ10" i="24"/>
  <c r="KI10" i="24"/>
  <c r="AI196" i="24"/>
  <c r="AJ196" i="24"/>
  <c r="AI197" i="24"/>
  <c r="AJ197" i="24"/>
  <c r="AI198" i="24"/>
  <c r="AJ198" i="24"/>
  <c r="AI199" i="24"/>
  <c r="AJ199" i="24"/>
  <c r="AI200" i="24"/>
  <c r="AJ200" i="24"/>
  <c r="AI201" i="24"/>
  <c r="AJ201" i="24"/>
  <c r="AI202" i="24"/>
  <c r="AJ202" i="24"/>
  <c r="AI203" i="24"/>
  <c r="AJ203" i="24"/>
  <c r="AI204" i="24"/>
  <c r="AJ204" i="24"/>
  <c r="AI205" i="24"/>
  <c r="AJ205" i="24"/>
  <c r="AI206" i="24"/>
  <c r="AJ206" i="24"/>
  <c r="AI207" i="24"/>
  <c r="AJ207" i="24"/>
  <c r="AI208" i="24"/>
  <c r="AJ208" i="24"/>
  <c r="AI209" i="24"/>
  <c r="AJ209" i="24"/>
  <c r="AE196" i="24"/>
  <c r="AF196" i="24"/>
  <c r="AE197" i="24"/>
  <c r="AF197" i="24"/>
  <c r="AE198" i="24"/>
  <c r="AF198" i="24"/>
  <c r="AE199" i="24"/>
  <c r="AF199" i="24"/>
  <c r="AE200" i="24"/>
  <c r="AF200" i="24"/>
  <c r="AE201" i="24"/>
  <c r="AF201" i="24"/>
  <c r="AE202" i="24"/>
  <c r="AF202" i="24"/>
  <c r="AE203" i="24"/>
  <c r="AF203" i="24"/>
  <c r="AE204" i="24"/>
  <c r="AF204" i="24"/>
  <c r="AE205" i="24"/>
  <c r="AF205" i="24"/>
  <c r="AE206" i="24"/>
  <c r="AF206" i="24"/>
  <c r="AE207" i="24"/>
  <c r="AF207" i="24"/>
  <c r="AE208" i="24"/>
  <c r="AF208" i="24"/>
  <c r="AE209" i="24"/>
  <c r="AF209" i="24"/>
  <c r="IR15" i="24" l="1"/>
  <c r="IR16" i="24" s="1"/>
  <c r="IQ12" i="24"/>
  <c r="IQ13" i="24" s="1"/>
  <c r="IQ14" i="24" s="1"/>
  <c r="IQ15" i="24" s="1"/>
  <c r="IR20" i="24"/>
  <c r="IR21" i="24" s="1"/>
  <c r="IR22" i="24" s="1"/>
  <c r="IR28" i="24"/>
  <c r="IQ28" i="24"/>
  <c r="IR27" i="24"/>
  <c r="IQ27" i="24"/>
  <c r="IQ26" i="24"/>
  <c r="IR25" i="24"/>
  <c r="IR26" i="24" s="1"/>
  <c r="IR24" i="24"/>
  <c r="IR23" i="24"/>
  <c r="IQ23" i="24"/>
  <c r="IQ24" i="24" s="1"/>
  <c r="IQ25" i="24" s="1"/>
  <c r="O107" i="24"/>
  <c r="O99" i="24"/>
  <c r="O91" i="24"/>
  <c r="O83" i="24"/>
  <c r="O75" i="24"/>
  <c r="O67" i="24"/>
  <c r="O59" i="24"/>
  <c r="O51" i="24"/>
  <c r="O43" i="24"/>
  <c r="O35" i="24"/>
  <c r="H107" i="24"/>
  <c r="H99" i="24"/>
  <c r="H91" i="24"/>
  <c r="H83" i="24"/>
  <c r="H75" i="24"/>
  <c r="H67" i="24"/>
  <c r="H59" i="24"/>
  <c r="H51" i="24"/>
  <c r="H43" i="24"/>
  <c r="H35" i="24"/>
  <c r="HM9" i="24" l="1"/>
  <c r="HM8" i="24"/>
  <c r="HM7" i="24"/>
  <c r="HM6" i="24"/>
  <c r="HM5" i="24"/>
  <c r="JH9" i="24"/>
  <c r="HL109" i="24"/>
  <c r="HL108" i="24"/>
  <c r="HL107" i="24"/>
  <c r="HL106" i="24"/>
  <c r="HL105" i="24"/>
  <c r="HL104" i="24"/>
  <c r="HL103" i="24"/>
  <c r="HL102" i="24"/>
  <c r="HL101" i="24"/>
  <c r="HL100" i="24"/>
  <c r="HL99" i="24"/>
  <c r="HL98" i="24"/>
  <c r="HL97" i="24"/>
  <c r="HL96" i="24"/>
  <c r="HL95" i="24"/>
  <c r="HL94" i="24"/>
  <c r="HL93" i="24"/>
  <c r="HL92" i="24"/>
  <c r="HL91" i="24"/>
  <c r="HL90" i="24"/>
  <c r="HL89" i="24"/>
  <c r="HL88" i="24"/>
  <c r="HL87" i="24"/>
  <c r="HL86" i="24"/>
  <c r="HL85" i="24"/>
  <c r="HL84" i="24"/>
  <c r="HL83" i="24"/>
  <c r="HL82" i="24"/>
  <c r="HL81" i="24"/>
  <c r="HL80" i="24"/>
  <c r="HL79" i="24"/>
  <c r="HL78" i="24"/>
  <c r="HL77" i="24"/>
  <c r="HL76" i="24"/>
  <c r="HL75" i="24"/>
  <c r="HL74" i="24"/>
  <c r="HL73" i="24"/>
  <c r="HL72" i="24"/>
  <c r="HL71" i="24"/>
  <c r="HL70" i="24"/>
  <c r="HL69" i="24"/>
  <c r="HL68" i="24"/>
  <c r="HL67" i="24"/>
  <c r="HL66" i="24"/>
  <c r="HL65" i="24"/>
  <c r="HL64" i="24"/>
  <c r="HL63" i="24"/>
  <c r="HL62" i="24"/>
  <c r="HL61" i="24"/>
  <c r="HL60" i="24"/>
  <c r="HL59" i="24"/>
  <c r="HL58" i="24"/>
  <c r="HL57" i="24"/>
  <c r="HL56" i="24"/>
  <c r="HL55" i="24"/>
  <c r="HL54" i="24"/>
  <c r="HL53" i="24"/>
  <c r="HL52" i="24"/>
  <c r="HL51" i="24"/>
  <c r="HL50" i="24"/>
  <c r="HL49" i="24"/>
  <c r="HL48" i="24"/>
  <c r="HL47" i="24"/>
  <c r="HL46" i="24"/>
  <c r="HL45" i="24"/>
  <c r="HL44" i="24"/>
  <c r="HL43" i="24"/>
  <c r="HL42" i="24"/>
  <c r="HL41" i="24"/>
  <c r="HL40" i="24"/>
  <c r="HL39" i="24"/>
  <c r="HL38" i="24"/>
  <c r="HL37" i="24"/>
  <c r="HL36" i="24"/>
  <c r="HL35" i="24"/>
  <c r="HL34" i="24"/>
  <c r="HL33" i="24"/>
  <c r="HL32" i="24"/>
  <c r="HL31" i="24"/>
  <c r="EC109" i="24"/>
  <c r="FP109" i="24" s="1"/>
  <c r="EB109" i="24"/>
  <c r="ID109" i="24" s="1"/>
  <c r="EA109" i="24"/>
  <c r="DZ109" i="24"/>
  <c r="FO109" i="24" s="1"/>
  <c r="DY109" i="24"/>
  <c r="IC109" i="24" s="1"/>
  <c r="DX109" i="24"/>
  <c r="DW109" i="24"/>
  <c r="FN109" i="24" s="1"/>
  <c r="DV109" i="24"/>
  <c r="IB109" i="24" s="1"/>
  <c r="DU109" i="24"/>
  <c r="DT109" i="24"/>
  <c r="DS109" i="24"/>
  <c r="IA109" i="24" s="1"/>
  <c r="DR109" i="24"/>
  <c r="DQ109" i="24"/>
  <c r="FL109" i="24" s="1"/>
  <c r="DP109" i="24"/>
  <c r="HZ109" i="24" s="1"/>
  <c r="DO109" i="24"/>
  <c r="DN109" i="24"/>
  <c r="FK109" i="24" s="1"/>
  <c r="DM109" i="24"/>
  <c r="HY109" i="24" s="1"/>
  <c r="DL109" i="24"/>
  <c r="DK109" i="24"/>
  <c r="FJ109" i="24" s="1"/>
  <c r="DJ109" i="24"/>
  <c r="HX109" i="24" s="1"/>
  <c r="DI109" i="24"/>
  <c r="DH109" i="24"/>
  <c r="FI109" i="24" s="1"/>
  <c r="DG109" i="24"/>
  <c r="HW109" i="24" s="1"/>
  <c r="DF109" i="24"/>
  <c r="DE109" i="24"/>
  <c r="FH109" i="24" s="1"/>
  <c r="DD109" i="24"/>
  <c r="HV109" i="24" s="1"/>
  <c r="DC109" i="24"/>
  <c r="DB109" i="24"/>
  <c r="FG109" i="24" s="1"/>
  <c r="DA109" i="24"/>
  <c r="HU109" i="24" s="1"/>
  <c r="CZ109" i="24"/>
  <c r="CY109" i="24"/>
  <c r="FF109" i="24" s="1"/>
  <c r="CX109" i="24"/>
  <c r="HT109" i="24" s="1"/>
  <c r="CW109" i="24"/>
  <c r="CV109" i="24"/>
  <c r="FE109" i="24" s="1"/>
  <c r="CU109" i="24"/>
  <c r="HS109" i="24" s="1"/>
  <c r="CT109" i="24"/>
  <c r="CS109" i="24"/>
  <c r="FD109" i="24" s="1"/>
  <c r="CR109" i="24"/>
  <c r="HR109" i="24" s="1"/>
  <c r="CQ109" i="24"/>
  <c r="CP109" i="24"/>
  <c r="FC109" i="24" s="1"/>
  <c r="CO109" i="24"/>
  <c r="HQ109" i="24" s="1"/>
  <c r="CN109" i="24"/>
  <c r="CM109" i="24"/>
  <c r="FB109" i="24" s="1"/>
  <c r="CL109" i="24"/>
  <c r="HP109" i="24" s="1"/>
  <c r="CK109" i="24"/>
  <c r="CJ109" i="24"/>
  <c r="CI109" i="24"/>
  <c r="HO109" i="24" s="1"/>
  <c r="CH109" i="24"/>
  <c r="CG109" i="24"/>
  <c r="EZ109" i="24" s="1"/>
  <c r="CF109" i="24"/>
  <c r="HN109" i="24" s="1"/>
  <c r="CE109" i="24"/>
  <c r="CD109" i="24"/>
  <c r="EY109" i="24" s="1"/>
  <c r="CC109" i="24"/>
  <c r="HM109" i="24" s="1"/>
  <c r="CB109" i="24"/>
  <c r="EC108" i="24"/>
  <c r="FP108" i="24" s="1"/>
  <c r="EB108" i="24"/>
  <c r="ID108" i="24" s="1"/>
  <c r="EA108" i="24"/>
  <c r="DZ108" i="24"/>
  <c r="FO108" i="24" s="1"/>
  <c r="DY108" i="24"/>
  <c r="IC108" i="24" s="1"/>
  <c r="DX108" i="24"/>
  <c r="DW108" i="24"/>
  <c r="FN108" i="24" s="1"/>
  <c r="DV108" i="24"/>
  <c r="IB108" i="24" s="1"/>
  <c r="DU108" i="24"/>
  <c r="DT108" i="24"/>
  <c r="FM108" i="24" s="1"/>
  <c r="DS108" i="24"/>
  <c r="IA108" i="24" s="1"/>
  <c r="DR108" i="24"/>
  <c r="DQ108" i="24"/>
  <c r="FL108" i="24" s="1"/>
  <c r="DP108" i="24"/>
  <c r="HZ108" i="24" s="1"/>
  <c r="DO108" i="24"/>
  <c r="DN108" i="24"/>
  <c r="FK108" i="24" s="1"/>
  <c r="DM108" i="24"/>
  <c r="HY108" i="24" s="1"/>
  <c r="DL108" i="24"/>
  <c r="DK108" i="24"/>
  <c r="FJ108" i="24" s="1"/>
  <c r="DJ108" i="24"/>
  <c r="HX108" i="24" s="1"/>
  <c r="DI108" i="24"/>
  <c r="DH108" i="24"/>
  <c r="FI108" i="24" s="1"/>
  <c r="DG108" i="24"/>
  <c r="HW108" i="24" s="1"/>
  <c r="DF108" i="24"/>
  <c r="DE108" i="24"/>
  <c r="FH108" i="24" s="1"/>
  <c r="DD108" i="24"/>
  <c r="HV108" i="24" s="1"/>
  <c r="DC108" i="24"/>
  <c r="DB108" i="24"/>
  <c r="FG108" i="24" s="1"/>
  <c r="DA108" i="24"/>
  <c r="HU108" i="24" s="1"/>
  <c r="CZ108" i="24"/>
  <c r="CY108" i="24"/>
  <c r="FF108" i="24" s="1"/>
  <c r="CX108" i="24"/>
  <c r="HT108" i="24" s="1"/>
  <c r="CW108" i="24"/>
  <c r="CV108" i="24"/>
  <c r="FE108" i="24" s="1"/>
  <c r="CU108" i="24"/>
  <c r="HS108" i="24" s="1"/>
  <c r="CT108" i="24"/>
  <c r="CS108" i="24"/>
  <c r="FD108" i="24" s="1"/>
  <c r="CR108" i="24"/>
  <c r="HR108" i="24" s="1"/>
  <c r="CQ108" i="24"/>
  <c r="CP108" i="24"/>
  <c r="FC108" i="24" s="1"/>
  <c r="CO108" i="24"/>
  <c r="HQ108" i="24" s="1"/>
  <c r="CN108" i="24"/>
  <c r="CM108" i="24"/>
  <c r="FB108" i="24" s="1"/>
  <c r="CL108" i="24"/>
  <c r="HP108" i="24" s="1"/>
  <c r="CK108" i="24"/>
  <c r="CJ108" i="24"/>
  <c r="FA108" i="24" s="1"/>
  <c r="CI108" i="24"/>
  <c r="HO108" i="24" s="1"/>
  <c r="CH108" i="24"/>
  <c r="CG108" i="24"/>
  <c r="EZ108" i="24" s="1"/>
  <c r="CF108" i="24"/>
  <c r="HN108" i="24" s="1"/>
  <c r="CE108" i="24"/>
  <c r="CD108" i="24"/>
  <c r="CC108" i="24"/>
  <c r="HM108" i="24" s="1"/>
  <c r="CB108" i="24"/>
  <c r="EC107" i="24"/>
  <c r="FP107" i="24" s="1"/>
  <c r="EB107" i="24"/>
  <c r="ID107" i="24" s="1"/>
  <c r="EA107" i="24"/>
  <c r="DZ107" i="24"/>
  <c r="FO107" i="24" s="1"/>
  <c r="DY107" i="24"/>
  <c r="IC107" i="24" s="1"/>
  <c r="DX107" i="24"/>
  <c r="DW107" i="24"/>
  <c r="FN107" i="24" s="1"/>
  <c r="DV107" i="24"/>
  <c r="IB107" i="24" s="1"/>
  <c r="DU107" i="24"/>
  <c r="DT107" i="24"/>
  <c r="FM107" i="24" s="1"/>
  <c r="DS107" i="24"/>
  <c r="IA107" i="24" s="1"/>
  <c r="DR107" i="24"/>
  <c r="DQ107" i="24"/>
  <c r="FL107" i="24" s="1"/>
  <c r="DP107" i="24"/>
  <c r="HZ107" i="24" s="1"/>
  <c r="DO107" i="24"/>
  <c r="DN107" i="24"/>
  <c r="FK107" i="24" s="1"/>
  <c r="DM107" i="24"/>
  <c r="HY107" i="24" s="1"/>
  <c r="DL107" i="24"/>
  <c r="DK107" i="24"/>
  <c r="FJ107" i="24" s="1"/>
  <c r="DJ107" i="24"/>
  <c r="HX107" i="24" s="1"/>
  <c r="DI107" i="24"/>
  <c r="DH107" i="24"/>
  <c r="FI107" i="24" s="1"/>
  <c r="DG107" i="24"/>
  <c r="HW107" i="24" s="1"/>
  <c r="DF107" i="24"/>
  <c r="DE107" i="24"/>
  <c r="FH107" i="24" s="1"/>
  <c r="DD107" i="24"/>
  <c r="HV107" i="24" s="1"/>
  <c r="DC107" i="24"/>
  <c r="DB107" i="24"/>
  <c r="FG107" i="24" s="1"/>
  <c r="DA107" i="24"/>
  <c r="HU107" i="24" s="1"/>
  <c r="CZ107" i="24"/>
  <c r="CY107" i="24"/>
  <c r="FF107" i="24" s="1"/>
  <c r="CX107" i="24"/>
  <c r="HT107" i="24" s="1"/>
  <c r="CW107" i="24"/>
  <c r="CV107" i="24"/>
  <c r="FE107" i="24" s="1"/>
  <c r="CU107" i="24"/>
  <c r="HS107" i="24" s="1"/>
  <c r="CT107" i="24"/>
  <c r="CS107" i="24"/>
  <c r="FD107" i="24" s="1"/>
  <c r="CR107" i="24"/>
  <c r="HR107" i="24" s="1"/>
  <c r="CQ107" i="24"/>
  <c r="CP107" i="24"/>
  <c r="FC107" i="24" s="1"/>
  <c r="CO107" i="24"/>
  <c r="HQ107" i="24" s="1"/>
  <c r="CN107" i="24"/>
  <c r="CM107" i="24"/>
  <c r="FB107" i="24" s="1"/>
  <c r="CL107" i="24"/>
  <c r="HP107" i="24" s="1"/>
  <c r="CK107" i="24"/>
  <c r="CJ107" i="24"/>
  <c r="FA107" i="24" s="1"/>
  <c r="CI107" i="24"/>
  <c r="HO107" i="24" s="1"/>
  <c r="CH107" i="24"/>
  <c r="CG107" i="24"/>
  <c r="EZ107" i="24" s="1"/>
  <c r="CF107" i="24"/>
  <c r="HN107" i="24" s="1"/>
  <c r="CE107" i="24"/>
  <c r="CD107" i="24"/>
  <c r="CC107" i="24"/>
  <c r="HM107" i="24" s="1"/>
  <c r="CB107" i="24"/>
  <c r="EC106" i="24"/>
  <c r="FP106" i="24" s="1"/>
  <c r="EB106" i="24"/>
  <c r="ID106" i="24" s="1"/>
  <c r="EA106" i="24"/>
  <c r="DZ106" i="24"/>
  <c r="FO106" i="24" s="1"/>
  <c r="DY106" i="24"/>
  <c r="IC106" i="24" s="1"/>
  <c r="DX106" i="24"/>
  <c r="DW106" i="24"/>
  <c r="FN106" i="24" s="1"/>
  <c r="DV106" i="24"/>
  <c r="IB106" i="24" s="1"/>
  <c r="DU106" i="24"/>
  <c r="DT106" i="24"/>
  <c r="FM106" i="24" s="1"/>
  <c r="DS106" i="24"/>
  <c r="IA106" i="24" s="1"/>
  <c r="DR106" i="24"/>
  <c r="DQ106" i="24"/>
  <c r="FL106" i="24" s="1"/>
  <c r="DP106" i="24"/>
  <c r="HZ106" i="24" s="1"/>
  <c r="DO106" i="24"/>
  <c r="DN106" i="24"/>
  <c r="FK106" i="24" s="1"/>
  <c r="DM106" i="24"/>
  <c r="HY106" i="24" s="1"/>
  <c r="DL106" i="24"/>
  <c r="DK106" i="24"/>
  <c r="FJ106" i="24" s="1"/>
  <c r="DJ106" i="24"/>
  <c r="HX106" i="24" s="1"/>
  <c r="DI106" i="24"/>
  <c r="DH106" i="24"/>
  <c r="FI106" i="24" s="1"/>
  <c r="DG106" i="24"/>
  <c r="HW106" i="24" s="1"/>
  <c r="DF106" i="24"/>
  <c r="DE106" i="24"/>
  <c r="FH106" i="24" s="1"/>
  <c r="DD106" i="24"/>
  <c r="HV106" i="24" s="1"/>
  <c r="DC106" i="24"/>
  <c r="DB106" i="24"/>
  <c r="FG106" i="24" s="1"/>
  <c r="DA106" i="24"/>
  <c r="HU106" i="24" s="1"/>
  <c r="CZ106" i="24"/>
  <c r="CY106" i="24"/>
  <c r="FF106" i="24" s="1"/>
  <c r="CX106" i="24"/>
  <c r="HT106" i="24" s="1"/>
  <c r="CW106" i="24"/>
  <c r="CV106" i="24"/>
  <c r="FE106" i="24" s="1"/>
  <c r="CU106" i="24"/>
  <c r="HS106" i="24" s="1"/>
  <c r="CT106" i="24"/>
  <c r="CS106" i="24"/>
  <c r="FD106" i="24" s="1"/>
  <c r="CR106" i="24"/>
  <c r="HR106" i="24" s="1"/>
  <c r="CQ106" i="24"/>
  <c r="CP106" i="24"/>
  <c r="FC106" i="24" s="1"/>
  <c r="CO106" i="24"/>
  <c r="HQ106" i="24" s="1"/>
  <c r="CN106" i="24"/>
  <c r="CM106" i="24"/>
  <c r="FB106" i="24" s="1"/>
  <c r="CL106" i="24"/>
  <c r="HP106" i="24" s="1"/>
  <c r="CK106" i="24"/>
  <c r="CJ106" i="24"/>
  <c r="FA106" i="24" s="1"/>
  <c r="CI106" i="24"/>
  <c r="HO106" i="24" s="1"/>
  <c r="CH106" i="24"/>
  <c r="CG106" i="24"/>
  <c r="EZ106" i="24" s="1"/>
  <c r="CF106" i="24"/>
  <c r="HN106" i="24" s="1"/>
  <c r="CE106" i="24"/>
  <c r="CD106" i="24"/>
  <c r="CC106" i="24"/>
  <c r="HM106" i="24" s="1"/>
  <c r="CB106" i="24"/>
  <c r="EC105" i="24"/>
  <c r="FP105" i="24" s="1"/>
  <c r="EB105" i="24"/>
  <c r="ID105" i="24" s="1"/>
  <c r="EA105" i="24"/>
  <c r="DZ105" i="24"/>
  <c r="FO105" i="24" s="1"/>
  <c r="DY105" i="24"/>
  <c r="IC105" i="24" s="1"/>
  <c r="DX105" i="24"/>
  <c r="DW105" i="24"/>
  <c r="FN105" i="24" s="1"/>
  <c r="DV105" i="24"/>
  <c r="IB105" i="24" s="1"/>
  <c r="DU105" i="24"/>
  <c r="DT105" i="24"/>
  <c r="FM105" i="24" s="1"/>
  <c r="DS105" i="24"/>
  <c r="IA105" i="24" s="1"/>
  <c r="DR105" i="24"/>
  <c r="DQ105" i="24"/>
  <c r="FL105" i="24" s="1"/>
  <c r="DP105" i="24"/>
  <c r="HZ105" i="24" s="1"/>
  <c r="DO105" i="24"/>
  <c r="DN105" i="24"/>
  <c r="FK105" i="24" s="1"/>
  <c r="DM105" i="24"/>
  <c r="HY105" i="24" s="1"/>
  <c r="DL105" i="24"/>
  <c r="DK105" i="24"/>
  <c r="FJ105" i="24" s="1"/>
  <c r="DJ105" i="24"/>
  <c r="HX105" i="24" s="1"/>
  <c r="DI105" i="24"/>
  <c r="DH105" i="24"/>
  <c r="FI105" i="24" s="1"/>
  <c r="DG105" i="24"/>
  <c r="HW105" i="24" s="1"/>
  <c r="DF105" i="24"/>
  <c r="DE105" i="24"/>
  <c r="DD105" i="24"/>
  <c r="HV105" i="24" s="1"/>
  <c r="DC105" i="24"/>
  <c r="DB105" i="24"/>
  <c r="FG105" i="24" s="1"/>
  <c r="DA105" i="24"/>
  <c r="HU105" i="24" s="1"/>
  <c r="CZ105" i="24"/>
  <c r="CY105" i="24"/>
  <c r="FF105" i="24" s="1"/>
  <c r="CX105" i="24"/>
  <c r="HT105" i="24" s="1"/>
  <c r="CW105" i="24"/>
  <c r="CV105" i="24"/>
  <c r="FE105" i="24" s="1"/>
  <c r="CU105" i="24"/>
  <c r="HS105" i="24" s="1"/>
  <c r="CT105" i="24"/>
  <c r="CS105" i="24"/>
  <c r="FD105" i="24" s="1"/>
  <c r="CR105" i="24"/>
  <c r="HR105" i="24" s="1"/>
  <c r="CQ105" i="24"/>
  <c r="CP105" i="24"/>
  <c r="FC105" i="24" s="1"/>
  <c r="CO105" i="24"/>
  <c r="HQ105" i="24" s="1"/>
  <c r="CN105" i="24"/>
  <c r="CM105" i="24"/>
  <c r="FB105" i="24" s="1"/>
  <c r="CL105" i="24"/>
  <c r="HP105" i="24" s="1"/>
  <c r="CK105" i="24"/>
  <c r="CJ105" i="24"/>
  <c r="CI105" i="24"/>
  <c r="HO105" i="24" s="1"/>
  <c r="CH105" i="24"/>
  <c r="CG105" i="24"/>
  <c r="EZ105" i="24" s="1"/>
  <c r="CF105" i="24"/>
  <c r="HN105" i="24" s="1"/>
  <c r="CE105" i="24"/>
  <c r="CD105" i="24"/>
  <c r="EY105" i="24" s="1"/>
  <c r="CC105" i="24"/>
  <c r="HM105" i="24" s="1"/>
  <c r="CB105" i="24"/>
  <c r="EC104" i="24"/>
  <c r="FP104" i="24" s="1"/>
  <c r="EB104" i="24"/>
  <c r="ID104" i="24" s="1"/>
  <c r="EA104" i="24"/>
  <c r="DZ104" i="24"/>
  <c r="FO104" i="24" s="1"/>
  <c r="DY104" i="24"/>
  <c r="IC104" i="24" s="1"/>
  <c r="DX104" i="24"/>
  <c r="DW104" i="24"/>
  <c r="FN104" i="24" s="1"/>
  <c r="DV104" i="24"/>
  <c r="IB104" i="24" s="1"/>
  <c r="DU104" i="24"/>
  <c r="DT104" i="24"/>
  <c r="FM104" i="24" s="1"/>
  <c r="DS104" i="24"/>
  <c r="IA104" i="24" s="1"/>
  <c r="DR104" i="24"/>
  <c r="DQ104" i="24"/>
  <c r="FL104" i="24" s="1"/>
  <c r="DP104" i="24"/>
  <c r="HZ104" i="24" s="1"/>
  <c r="DO104" i="24"/>
  <c r="DN104" i="24"/>
  <c r="FK104" i="24" s="1"/>
  <c r="DM104" i="24"/>
  <c r="HY104" i="24" s="1"/>
  <c r="DL104" i="24"/>
  <c r="DK104" i="24"/>
  <c r="FJ104" i="24" s="1"/>
  <c r="DJ104" i="24"/>
  <c r="HX104" i="24" s="1"/>
  <c r="DI104" i="24"/>
  <c r="DH104" i="24"/>
  <c r="FI104" i="24" s="1"/>
  <c r="DG104" i="24"/>
  <c r="HW104" i="24" s="1"/>
  <c r="DF104" i="24"/>
  <c r="DE104" i="24"/>
  <c r="FH104" i="24" s="1"/>
  <c r="DD104" i="24"/>
  <c r="HV104" i="24" s="1"/>
  <c r="DC104" i="24"/>
  <c r="DB104" i="24"/>
  <c r="FG104" i="24" s="1"/>
  <c r="DA104" i="24"/>
  <c r="HU104" i="24" s="1"/>
  <c r="CZ104" i="24"/>
  <c r="CY104" i="24"/>
  <c r="FF104" i="24" s="1"/>
  <c r="CX104" i="24"/>
  <c r="HT104" i="24" s="1"/>
  <c r="CW104" i="24"/>
  <c r="CV104" i="24"/>
  <c r="FE104" i="24" s="1"/>
  <c r="CU104" i="24"/>
  <c r="HS104" i="24" s="1"/>
  <c r="CT104" i="24"/>
  <c r="CS104" i="24"/>
  <c r="FD104" i="24" s="1"/>
  <c r="CR104" i="24"/>
  <c r="HR104" i="24" s="1"/>
  <c r="CQ104" i="24"/>
  <c r="CP104" i="24"/>
  <c r="FC104" i="24" s="1"/>
  <c r="CO104" i="24"/>
  <c r="HQ104" i="24" s="1"/>
  <c r="CN104" i="24"/>
  <c r="CM104" i="24"/>
  <c r="FB104" i="24" s="1"/>
  <c r="CL104" i="24"/>
  <c r="HP104" i="24" s="1"/>
  <c r="CK104" i="24"/>
  <c r="CJ104" i="24"/>
  <c r="FA104" i="24" s="1"/>
  <c r="CI104" i="24"/>
  <c r="HO104" i="24" s="1"/>
  <c r="CH104" i="24"/>
  <c r="CG104" i="24"/>
  <c r="EZ104" i="24" s="1"/>
  <c r="CF104" i="24"/>
  <c r="HN104" i="24" s="1"/>
  <c r="CE104" i="24"/>
  <c r="CD104" i="24"/>
  <c r="CC104" i="24"/>
  <c r="HM104" i="24" s="1"/>
  <c r="CB104" i="24"/>
  <c r="EC103" i="24"/>
  <c r="FP103" i="24" s="1"/>
  <c r="EB103" i="24"/>
  <c r="ID103" i="24" s="1"/>
  <c r="EA103" i="24"/>
  <c r="DZ103" i="24"/>
  <c r="FO103" i="24" s="1"/>
  <c r="DY103" i="24"/>
  <c r="IC103" i="24" s="1"/>
  <c r="DX103" i="24"/>
  <c r="DW103" i="24"/>
  <c r="FN103" i="24" s="1"/>
  <c r="DV103" i="24"/>
  <c r="IB103" i="24" s="1"/>
  <c r="DU103" i="24"/>
  <c r="DT103" i="24"/>
  <c r="FM103" i="24" s="1"/>
  <c r="DS103" i="24"/>
  <c r="IA103" i="24" s="1"/>
  <c r="DR103" i="24"/>
  <c r="DQ103" i="24"/>
  <c r="FL103" i="24" s="1"/>
  <c r="DP103" i="24"/>
  <c r="HZ103" i="24" s="1"/>
  <c r="DO103" i="24"/>
  <c r="DN103" i="24"/>
  <c r="FK103" i="24" s="1"/>
  <c r="DM103" i="24"/>
  <c r="HY103" i="24" s="1"/>
  <c r="DL103" i="24"/>
  <c r="DK103" i="24"/>
  <c r="FJ103" i="24" s="1"/>
  <c r="DJ103" i="24"/>
  <c r="HX103" i="24" s="1"/>
  <c r="DI103" i="24"/>
  <c r="DH103" i="24"/>
  <c r="FI103" i="24" s="1"/>
  <c r="DG103" i="24"/>
  <c r="HW103" i="24" s="1"/>
  <c r="DF103" i="24"/>
  <c r="DE103" i="24"/>
  <c r="FH103" i="24" s="1"/>
  <c r="DD103" i="24"/>
  <c r="HV103" i="24" s="1"/>
  <c r="DC103" i="24"/>
  <c r="DB103" i="24"/>
  <c r="FG103" i="24" s="1"/>
  <c r="DA103" i="24"/>
  <c r="HU103" i="24" s="1"/>
  <c r="CZ103" i="24"/>
  <c r="CY103" i="24"/>
  <c r="FF103" i="24" s="1"/>
  <c r="CX103" i="24"/>
  <c r="HT103" i="24" s="1"/>
  <c r="CW103" i="24"/>
  <c r="CV103" i="24"/>
  <c r="FE103" i="24" s="1"/>
  <c r="CU103" i="24"/>
  <c r="HS103" i="24" s="1"/>
  <c r="CT103" i="24"/>
  <c r="CS103" i="24"/>
  <c r="FD103" i="24" s="1"/>
  <c r="CR103" i="24"/>
  <c r="HR103" i="24" s="1"/>
  <c r="CQ103" i="24"/>
  <c r="CP103" i="24"/>
  <c r="FC103" i="24" s="1"/>
  <c r="CO103" i="24"/>
  <c r="HQ103" i="24" s="1"/>
  <c r="CN103" i="24"/>
  <c r="CM103" i="24"/>
  <c r="FB103" i="24" s="1"/>
  <c r="CL103" i="24"/>
  <c r="HP103" i="24" s="1"/>
  <c r="CK103" i="24"/>
  <c r="CJ103" i="24"/>
  <c r="FA103" i="24" s="1"/>
  <c r="CI103" i="24"/>
  <c r="HO103" i="24" s="1"/>
  <c r="CH103" i="24"/>
  <c r="CG103" i="24"/>
  <c r="CF103" i="24"/>
  <c r="HN103" i="24" s="1"/>
  <c r="CE103" i="24"/>
  <c r="CD103" i="24"/>
  <c r="EY103" i="24" s="1"/>
  <c r="CC103" i="24"/>
  <c r="HM103" i="24" s="1"/>
  <c r="CB103" i="24"/>
  <c r="EC102" i="24"/>
  <c r="FP102" i="24" s="1"/>
  <c r="EB102" i="24"/>
  <c r="ID102" i="24" s="1"/>
  <c r="EA102" i="24"/>
  <c r="DZ102" i="24"/>
  <c r="FO102" i="24" s="1"/>
  <c r="DY102" i="24"/>
  <c r="IC102" i="24" s="1"/>
  <c r="DX102" i="24"/>
  <c r="DW102" i="24"/>
  <c r="FN102" i="24" s="1"/>
  <c r="DV102" i="24"/>
  <c r="IB102" i="24" s="1"/>
  <c r="DU102" i="24"/>
  <c r="DT102" i="24"/>
  <c r="FM102" i="24" s="1"/>
  <c r="DS102" i="24"/>
  <c r="IA102" i="24" s="1"/>
  <c r="DR102" i="24"/>
  <c r="DQ102" i="24"/>
  <c r="FL102" i="24" s="1"/>
  <c r="DP102" i="24"/>
  <c r="HZ102" i="24" s="1"/>
  <c r="DO102" i="24"/>
  <c r="DN102" i="24"/>
  <c r="FK102" i="24" s="1"/>
  <c r="DM102" i="24"/>
  <c r="HY102" i="24" s="1"/>
  <c r="DL102" i="24"/>
  <c r="DK102" i="24"/>
  <c r="FJ102" i="24" s="1"/>
  <c r="DJ102" i="24"/>
  <c r="HX102" i="24" s="1"/>
  <c r="DI102" i="24"/>
  <c r="DH102" i="24"/>
  <c r="FI102" i="24" s="1"/>
  <c r="DG102" i="24"/>
  <c r="HW102" i="24" s="1"/>
  <c r="DF102" i="24"/>
  <c r="DE102" i="24"/>
  <c r="FH102" i="24" s="1"/>
  <c r="DD102" i="24"/>
  <c r="HV102" i="24" s="1"/>
  <c r="DC102" i="24"/>
  <c r="DB102" i="24"/>
  <c r="FG102" i="24" s="1"/>
  <c r="DA102" i="24"/>
  <c r="HU102" i="24" s="1"/>
  <c r="CZ102" i="24"/>
  <c r="CY102" i="24"/>
  <c r="FF102" i="24" s="1"/>
  <c r="CX102" i="24"/>
  <c r="HT102" i="24" s="1"/>
  <c r="CW102" i="24"/>
  <c r="CV102" i="24"/>
  <c r="FE102" i="24" s="1"/>
  <c r="CU102" i="24"/>
  <c r="HS102" i="24" s="1"/>
  <c r="CT102" i="24"/>
  <c r="CS102" i="24"/>
  <c r="FD102" i="24" s="1"/>
  <c r="CR102" i="24"/>
  <c r="HR102" i="24" s="1"/>
  <c r="CQ102" i="24"/>
  <c r="CP102" i="24"/>
  <c r="FC102" i="24" s="1"/>
  <c r="CO102" i="24"/>
  <c r="HQ102" i="24" s="1"/>
  <c r="CN102" i="24"/>
  <c r="CM102" i="24"/>
  <c r="FB102" i="24" s="1"/>
  <c r="CL102" i="24"/>
  <c r="HP102" i="24" s="1"/>
  <c r="CK102" i="24"/>
  <c r="CJ102" i="24"/>
  <c r="FA102" i="24" s="1"/>
  <c r="CI102" i="24"/>
  <c r="HO102" i="24" s="1"/>
  <c r="CH102" i="24"/>
  <c r="CG102" i="24"/>
  <c r="EZ102" i="24" s="1"/>
  <c r="CF102" i="24"/>
  <c r="HN102" i="24" s="1"/>
  <c r="CE102" i="24"/>
  <c r="CD102" i="24"/>
  <c r="CC102" i="24"/>
  <c r="HM102" i="24" s="1"/>
  <c r="CB102" i="24"/>
  <c r="EC101" i="24"/>
  <c r="FP101" i="24" s="1"/>
  <c r="EB101" i="24"/>
  <c r="ID101" i="24" s="1"/>
  <c r="EA101" i="24"/>
  <c r="DZ101" i="24"/>
  <c r="FO101" i="24" s="1"/>
  <c r="DY101" i="24"/>
  <c r="IC101" i="24" s="1"/>
  <c r="DX101" i="24"/>
  <c r="DW101" i="24"/>
  <c r="FN101" i="24" s="1"/>
  <c r="DV101" i="24"/>
  <c r="IB101" i="24" s="1"/>
  <c r="DU101" i="24"/>
  <c r="DT101" i="24"/>
  <c r="FM101" i="24" s="1"/>
  <c r="DS101" i="24"/>
  <c r="IA101" i="24" s="1"/>
  <c r="DR101" i="24"/>
  <c r="DQ101" i="24"/>
  <c r="FL101" i="24" s="1"/>
  <c r="DP101" i="24"/>
  <c r="HZ101" i="24" s="1"/>
  <c r="DO101" i="24"/>
  <c r="DN101" i="24"/>
  <c r="FK101" i="24" s="1"/>
  <c r="DM101" i="24"/>
  <c r="HY101" i="24" s="1"/>
  <c r="DL101" i="24"/>
  <c r="DK101" i="24"/>
  <c r="FJ101" i="24" s="1"/>
  <c r="DJ101" i="24"/>
  <c r="HX101" i="24" s="1"/>
  <c r="DI101" i="24"/>
  <c r="DH101" i="24"/>
  <c r="FI101" i="24" s="1"/>
  <c r="DG101" i="24"/>
  <c r="HW101" i="24" s="1"/>
  <c r="DF101" i="24"/>
  <c r="DE101" i="24"/>
  <c r="FH101" i="24" s="1"/>
  <c r="DD101" i="24"/>
  <c r="HV101" i="24" s="1"/>
  <c r="DC101" i="24"/>
  <c r="DB101" i="24"/>
  <c r="FG101" i="24" s="1"/>
  <c r="DA101" i="24"/>
  <c r="HU101" i="24" s="1"/>
  <c r="CZ101" i="24"/>
  <c r="CY101" i="24"/>
  <c r="FF101" i="24" s="1"/>
  <c r="CX101" i="24"/>
  <c r="HT101" i="24" s="1"/>
  <c r="CW101" i="24"/>
  <c r="CV101" i="24"/>
  <c r="FE101" i="24" s="1"/>
  <c r="CU101" i="24"/>
  <c r="HS101" i="24" s="1"/>
  <c r="CT101" i="24"/>
  <c r="CS101" i="24"/>
  <c r="FD101" i="24" s="1"/>
  <c r="CR101" i="24"/>
  <c r="HR101" i="24" s="1"/>
  <c r="CQ101" i="24"/>
  <c r="CP101" i="24"/>
  <c r="FC101" i="24" s="1"/>
  <c r="CO101" i="24"/>
  <c r="HQ101" i="24" s="1"/>
  <c r="CN101" i="24"/>
  <c r="CM101" i="24"/>
  <c r="FB101" i="24" s="1"/>
  <c r="CL101" i="24"/>
  <c r="HP101" i="24" s="1"/>
  <c r="CK101" i="24"/>
  <c r="CJ101" i="24"/>
  <c r="FA101" i="24" s="1"/>
  <c r="CI101" i="24"/>
  <c r="HO101" i="24" s="1"/>
  <c r="CH101" i="24"/>
  <c r="CG101" i="24"/>
  <c r="CF101" i="24"/>
  <c r="HN101" i="24" s="1"/>
  <c r="CE101" i="24"/>
  <c r="CD101" i="24"/>
  <c r="EY101" i="24" s="1"/>
  <c r="CC101" i="24"/>
  <c r="HM101" i="24" s="1"/>
  <c r="CB101" i="24"/>
  <c r="EC100" i="24"/>
  <c r="FP100" i="24" s="1"/>
  <c r="EB100" i="24"/>
  <c r="ID100" i="24" s="1"/>
  <c r="EA100" i="24"/>
  <c r="DZ100" i="24"/>
  <c r="FO100" i="24" s="1"/>
  <c r="DY100" i="24"/>
  <c r="IC100" i="24" s="1"/>
  <c r="DX100" i="24"/>
  <c r="DW100" i="24"/>
  <c r="FN100" i="24" s="1"/>
  <c r="DV100" i="24"/>
  <c r="IB100" i="24" s="1"/>
  <c r="DU100" i="24"/>
  <c r="DT100" i="24"/>
  <c r="FM100" i="24" s="1"/>
  <c r="DS100" i="24"/>
  <c r="IA100" i="24" s="1"/>
  <c r="DR100" i="24"/>
  <c r="DQ100" i="24"/>
  <c r="FL100" i="24" s="1"/>
  <c r="DP100" i="24"/>
  <c r="HZ100" i="24" s="1"/>
  <c r="DO100" i="24"/>
  <c r="DN100" i="24"/>
  <c r="FK100" i="24" s="1"/>
  <c r="DM100" i="24"/>
  <c r="HY100" i="24" s="1"/>
  <c r="DL100" i="24"/>
  <c r="DK100" i="24"/>
  <c r="FJ100" i="24" s="1"/>
  <c r="DJ100" i="24"/>
  <c r="HX100" i="24" s="1"/>
  <c r="DI100" i="24"/>
  <c r="DH100" i="24"/>
  <c r="FI100" i="24" s="1"/>
  <c r="DG100" i="24"/>
  <c r="HW100" i="24" s="1"/>
  <c r="DF100" i="24"/>
  <c r="DE100" i="24"/>
  <c r="FH100" i="24" s="1"/>
  <c r="DD100" i="24"/>
  <c r="HV100" i="24" s="1"/>
  <c r="DC100" i="24"/>
  <c r="DB100" i="24"/>
  <c r="FG100" i="24" s="1"/>
  <c r="DA100" i="24"/>
  <c r="HU100" i="24" s="1"/>
  <c r="CZ100" i="24"/>
  <c r="CY100" i="24"/>
  <c r="FF100" i="24" s="1"/>
  <c r="CX100" i="24"/>
  <c r="HT100" i="24" s="1"/>
  <c r="CW100" i="24"/>
  <c r="CV100" i="24"/>
  <c r="FE100" i="24" s="1"/>
  <c r="CU100" i="24"/>
  <c r="HS100" i="24" s="1"/>
  <c r="CT100" i="24"/>
  <c r="CS100" i="24"/>
  <c r="FD100" i="24" s="1"/>
  <c r="CR100" i="24"/>
  <c r="HR100" i="24" s="1"/>
  <c r="CQ100" i="24"/>
  <c r="CP100" i="24"/>
  <c r="FC100" i="24" s="1"/>
  <c r="CO100" i="24"/>
  <c r="HQ100" i="24" s="1"/>
  <c r="CN100" i="24"/>
  <c r="CM100" i="24"/>
  <c r="FB100" i="24" s="1"/>
  <c r="CL100" i="24"/>
  <c r="HP100" i="24" s="1"/>
  <c r="CK100" i="24"/>
  <c r="CJ100" i="24"/>
  <c r="FA100" i="24" s="1"/>
  <c r="CI100" i="24"/>
  <c r="HO100" i="24" s="1"/>
  <c r="CH100" i="24"/>
  <c r="CG100" i="24"/>
  <c r="CF100" i="24"/>
  <c r="HN100" i="24" s="1"/>
  <c r="CE100" i="24"/>
  <c r="CD100" i="24"/>
  <c r="CC100" i="24"/>
  <c r="HM100" i="24" s="1"/>
  <c r="CB100" i="24"/>
  <c r="EC99" i="24"/>
  <c r="FP99" i="24" s="1"/>
  <c r="EB99" i="24"/>
  <c r="ID99" i="24" s="1"/>
  <c r="EA99" i="24"/>
  <c r="DZ99" i="24"/>
  <c r="FO99" i="24" s="1"/>
  <c r="DY99" i="24"/>
  <c r="IC99" i="24" s="1"/>
  <c r="DX99" i="24"/>
  <c r="DW99" i="24"/>
  <c r="FN99" i="24" s="1"/>
  <c r="DV99" i="24"/>
  <c r="IB99" i="24" s="1"/>
  <c r="DU99" i="24"/>
  <c r="DT99" i="24"/>
  <c r="FM99" i="24" s="1"/>
  <c r="DS99" i="24"/>
  <c r="IA99" i="24" s="1"/>
  <c r="DR99" i="24"/>
  <c r="DQ99" i="24"/>
  <c r="FL99" i="24" s="1"/>
  <c r="DP99" i="24"/>
  <c r="HZ99" i="24" s="1"/>
  <c r="DO99" i="24"/>
  <c r="DN99" i="24"/>
  <c r="FK99" i="24" s="1"/>
  <c r="DM99" i="24"/>
  <c r="HY99" i="24" s="1"/>
  <c r="DL99" i="24"/>
  <c r="DK99" i="24"/>
  <c r="FJ99" i="24" s="1"/>
  <c r="DJ99" i="24"/>
  <c r="HX99" i="24" s="1"/>
  <c r="DI99" i="24"/>
  <c r="DH99" i="24"/>
  <c r="FI99" i="24" s="1"/>
  <c r="DG99" i="24"/>
  <c r="HW99" i="24" s="1"/>
  <c r="DF99" i="24"/>
  <c r="DE99" i="24"/>
  <c r="FH99" i="24" s="1"/>
  <c r="DD99" i="24"/>
  <c r="HV99" i="24" s="1"/>
  <c r="DC99" i="24"/>
  <c r="DB99" i="24"/>
  <c r="FG99" i="24" s="1"/>
  <c r="DA99" i="24"/>
  <c r="HU99" i="24" s="1"/>
  <c r="CZ99" i="24"/>
  <c r="CY99" i="24"/>
  <c r="FF99" i="24" s="1"/>
  <c r="CX99" i="24"/>
  <c r="HT99" i="24" s="1"/>
  <c r="CW99" i="24"/>
  <c r="CV99" i="24"/>
  <c r="FE99" i="24" s="1"/>
  <c r="CU99" i="24"/>
  <c r="HS99" i="24" s="1"/>
  <c r="CT99" i="24"/>
  <c r="CS99" i="24"/>
  <c r="FD99" i="24" s="1"/>
  <c r="CR99" i="24"/>
  <c r="HR99" i="24" s="1"/>
  <c r="CQ99" i="24"/>
  <c r="CP99" i="24"/>
  <c r="FC99" i="24" s="1"/>
  <c r="CO99" i="24"/>
  <c r="HQ99" i="24" s="1"/>
  <c r="CN99" i="24"/>
  <c r="CM99" i="24"/>
  <c r="CL99" i="24"/>
  <c r="HP99" i="24" s="1"/>
  <c r="CK99" i="24"/>
  <c r="CJ99" i="24"/>
  <c r="FA99" i="24" s="1"/>
  <c r="CI99" i="24"/>
  <c r="HO99" i="24" s="1"/>
  <c r="CH99" i="24"/>
  <c r="CG99" i="24"/>
  <c r="EZ99" i="24" s="1"/>
  <c r="CF99" i="24"/>
  <c r="HN99" i="24" s="1"/>
  <c r="CE99" i="24"/>
  <c r="CD99" i="24"/>
  <c r="EY99" i="24" s="1"/>
  <c r="CC99" i="24"/>
  <c r="HM99" i="24" s="1"/>
  <c r="CB99" i="24"/>
  <c r="EC98" i="24"/>
  <c r="FP98" i="24" s="1"/>
  <c r="EB98" i="24"/>
  <c r="ID98" i="24" s="1"/>
  <c r="EA98" i="24"/>
  <c r="DZ98" i="24"/>
  <c r="FO98" i="24" s="1"/>
  <c r="DY98" i="24"/>
  <c r="IC98" i="24" s="1"/>
  <c r="DX98" i="24"/>
  <c r="DW98" i="24"/>
  <c r="FN98" i="24" s="1"/>
  <c r="DV98" i="24"/>
  <c r="IB98" i="24" s="1"/>
  <c r="DU98" i="24"/>
  <c r="DT98" i="24"/>
  <c r="FM98" i="24" s="1"/>
  <c r="DS98" i="24"/>
  <c r="IA98" i="24" s="1"/>
  <c r="DR98" i="24"/>
  <c r="DQ98" i="24"/>
  <c r="FL98" i="24" s="1"/>
  <c r="DP98" i="24"/>
  <c r="HZ98" i="24" s="1"/>
  <c r="DO98" i="24"/>
  <c r="DN98" i="24"/>
  <c r="FK98" i="24" s="1"/>
  <c r="DM98" i="24"/>
  <c r="HY98" i="24" s="1"/>
  <c r="DL98" i="24"/>
  <c r="DK98" i="24"/>
  <c r="FJ98" i="24" s="1"/>
  <c r="DJ98" i="24"/>
  <c r="HX98" i="24" s="1"/>
  <c r="DI98" i="24"/>
  <c r="DH98" i="24"/>
  <c r="FI98" i="24" s="1"/>
  <c r="DG98" i="24"/>
  <c r="HW98" i="24" s="1"/>
  <c r="DF98" i="24"/>
  <c r="DE98" i="24"/>
  <c r="FH98" i="24" s="1"/>
  <c r="DD98" i="24"/>
  <c r="HV98" i="24" s="1"/>
  <c r="DC98" i="24"/>
  <c r="DB98" i="24"/>
  <c r="FG98" i="24" s="1"/>
  <c r="DA98" i="24"/>
  <c r="HU98" i="24" s="1"/>
  <c r="CZ98" i="24"/>
  <c r="CY98" i="24"/>
  <c r="FF98" i="24" s="1"/>
  <c r="CX98" i="24"/>
  <c r="HT98" i="24" s="1"/>
  <c r="CW98" i="24"/>
  <c r="CV98" i="24"/>
  <c r="FE98" i="24" s="1"/>
  <c r="CU98" i="24"/>
  <c r="HS98" i="24" s="1"/>
  <c r="CT98" i="24"/>
  <c r="CS98" i="24"/>
  <c r="FD98" i="24" s="1"/>
  <c r="CR98" i="24"/>
  <c r="HR98" i="24" s="1"/>
  <c r="CQ98" i="24"/>
  <c r="CP98" i="24"/>
  <c r="FC98" i="24" s="1"/>
  <c r="CO98" i="24"/>
  <c r="HQ98" i="24" s="1"/>
  <c r="CN98" i="24"/>
  <c r="CM98" i="24"/>
  <c r="FB98" i="24" s="1"/>
  <c r="CL98" i="24"/>
  <c r="HP98" i="24" s="1"/>
  <c r="CK98" i="24"/>
  <c r="CJ98" i="24"/>
  <c r="FA98" i="24" s="1"/>
  <c r="CI98" i="24"/>
  <c r="HO98" i="24" s="1"/>
  <c r="CH98" i="24"/>
  <c r="CG98" i="24"/>
  <c r="EZ98" i="24" s="1"/>
  <c r="CF98" i="24"/>
  <c r="HN98" i="24" s="1"/>
  <c r="CE98" i="24"/>
  <c r="CD98" i="24"/>
  <c r="CC98" i="24"/>
  <c r="HM98" i="24" s="1"/>
  <c r="CB98" i="24"/>
  <c r="EC97" i="24"/>
  <c r="FP97" i="24" s="1"/>
  <c r="EB97" i="24"/>
  <c r="ID97" i="24" s="1"/>
  <c r="EA97" i="24"/>
  <c r="DZ97" i="24"/>
  <c r="FO97" i="24" s="1"/>
  <c r="DY97" i="24"/>
  <c r="IC97" i="24" s="1"/>
  <c r="DX97" i="24"/>
  <c r="DW97" i="24"/>
  <c r="FN97" i="24" s="1"/>
  <c r="DV97" i="24"/>
  <c r="IB97" i="24" s="1"/>
  <c r="DU97" i="24"/>
  <c r="DT97" i="24"/>
  <c r="FM97" i="24" s="1"/>
  <c r="DS97" i="24"/>
  <c r="IA97" i="24" s="1"/>
  <c r="DR97" i="24"/>
  <c r="DQ97" i="24"/>
  <c r="FL97" i="24" s="1"/>
  <c r="DP97" i="24"/>
  <c r="HZ97" i="24" s="1"/>
  <c r="DO97" i="24"/>
  <c r="DN97" i="24"/>
  <c r="FK97" i="24" s="1"/>
  <c r="DM97" i="24"/>
  <c r="HY97" i="24" s="1"/>
  <c r="DL97" i="24"/>
  <c r="DK97" i="24"/>
  <c r="FJ97" i="24" s="1"/>
  <c r="DJ97" i="24"/>
  <c r="HX97" i="24" s="1"/>
  <c r="DI97" i="24"/>
  <c r="DH97" i="24"/>
  <c r="FI97" i="24" s="1"/>
  <c r="DG97" i="24"/>
  <c r="HW97" i="24" s="1"/>
  <c r="DF97" i="24"/>
  <c r="DE97" i="24"/>
  <c r="FH97" i="24" s="1"/>
  <c r="DD97" i="24"/>
  <c r="HV97" i="24" s="1"/>
  <c r="DC97" i="24"/>
  <c r="DB97" i="24"/>
  <c r="FG97" i="24" s="1"/>
  <c r="DA97" i="24"/>
  <c r="HU97" i="24" s="1"/>
  <c r="CZ97" i="24"/>
  <c r="CY97" i="24"/>
  <c r="FF97" i="24" s="1"/>
  <c r="CX97" i="24"/>
  <c r="HT97" i="24" s="1"/>
  <c r="CW97" i="24"/>
  <c r="CV97" i="24"/>
  <c r="FE97" i="24" s="1"/>
  <c r="CU97" i="24"/>
  <c r="HS97" i="24" s="1"/>
  <c r="CT97" i="24"/>
  <c r="CS97" i="24"/>
  <c r="FD97" i="24" s="1"/>
  <c r="CR97" i="24"/>
  <c r="HR97" i="24" s="1"/>
  <c r="CQ97" i="24"/>
  <c r="CP97" i="24"/>
  <c r="FC97" i="24" s="1"/>
  <c r="CO97" i="24"/>
  <c r="HQ97" i="24" s="1"/>
  <c r="CN97" i="24"/>
  <c r="CM97" i="24"/>
  <c r="FB97" i="24" s="1"/>
  <c r="CL97" i="24"/>
  <c r="HP97" i="24" s="1"/>
  <c r="CK97" i="24"/>
  <c r="CJ97" i="24"/>
  <c r="CI97" i="24"/>
  <c r="HO97" i="24" s="1"/>
  <c r="CH97" i="24"/>
  <c r="CG97" i="24"/>
  <c r="EZ97" i="24" s="1"/>
  <c r="CF97" i="24"/>
  <c r="HN97" i="24" s="1"/>
  <c r="CE97" i="24"/>
  <c r="CD97" i="24"/>
  <c r="EY97" i="24" s="1"/>
  <c r="CC97" i="24"/>
  <c r="HM97" i="24" s="1"/>
  <c r="CB97" i="24"/>
  <c r="EC96" i="24"/>
  <c r="FP96" i="24" s="1"/>
  <c r="EB96" i="24"/>
  <c r="ID96" i="24" s="1"/>
  <c r="EA96" i="24"/>
  <c r="DZ96" i="24"/>
  <c r="FO96" i="24" s="1"/>
  <c r="DY96" i="24"/>
  <c r="IC96" i="24" s="1"/>
  <c r="DX96" i="24"/>
  <c r="DW96" i="24"/>
  <c r="FN96" i="24" s="1"/>
  <c r="DV96" i="24"/>
  <c r="IB96" i="24" s="1"/>
  <c r="DU96" i="24"/>
  <c r="DT96" i="24"/>
  <c r="FM96" i="24" s="1"/>
  <c r="DS96" i="24"/>
  <c r="IA96" i="24" s="1"/>
  <c r="DR96" i="24"/>
  <c r="DQ96" i="24"/>
  <c r="FL96" i="24" s="1"/>
  <c r="DP96" i="24"/>
  <c r="HZ96" i="24" s="1"/>
  <c r="DO96" i="24"/>
  <c r="DN96" i="24"/>
  <c r="FK96" i="24" s="1"/>
  <c r="DM96" i="24"/>
  <c r="HY96" i="24" s="1"/>
  <c r="DL96" i="24"/>
  <c r="DK96" i="24"/>
  <c r="FJ96" i="24" s="1"/>
  <c r="DJ96" i="24"/>
  <c r="HX96" i="24" s="1"/>
  <c r="DI96" i="24"/>
  <c r="DH96" i="24"/>
  <c r="FI96" i="24" s="1"/>
  <c r="DG96" i="24"/>
  <c r="HW96" i="24" s="1"/>
  <c r="DF96" i="24"/>
  <c r="DE96" i="24"/>
  <c r="FH96" i="24" s="1"/>
  <c r="DD96" i="24"/>
  <c r="HV96" i="24" s="1"/>
  <c r="DC96" i="24"/>
  <c r="DB96" i="24"/>
  <c r="FG96" i="24" s="1"/>
  <c r="DA96" i="24"/>
  <c r="HU96" i="24" s="1"/>
  <c r="CZ96" i="24"/>
  <c r="CY96" i="24"/>
  <c r="FF96" i="24" s="1"/>
  <c r="CX96" i="24"/>
  <c r="HT96" i="24" s="1"/>
  <c r="CW96" i="24"/>
  <c r="CV96" i="24"/>
  <c r="FE96" i="24" s="1"/>
  <c r="CU96" i="24"/>
  <c r="HS96" i="24" s="1"/>
  <c r="CT96" i="24"/>
  <c r="CS96" i="24"/>
  <c r="FD96" i="24" s="1"/>
  <c r="CR96" i="24"/>
  <c r="HR96" i="24" s="1"/>
  <c r="CQ96" i="24"/>
  <c r="CP96" i="24"/>
  <c r="FC96" i="24" s="1"/>
  <c r="CO96" i="24"/>
  <c r="HQ96" i="24" s="1"/>
  <c r="CN96" i="24"/>
  <c r="CM96" i="24"/>
  <c r="CL96" i="24"/>
  <c r="HP96" i="24" s="1"/>
  <c r="CK96" i="24"/>
  <c r="CJ96" i="24"/>
  <c r="FA96" i="24" s="1"/>
  <c r="CI96" i="24"/>
  <c r="HO96" i="24" s="1"/>
  <c r="CH96" i="24"/>
  <c r="CG96" i="24"/>
  <c r="EZ96" i="24" s="1"/>
  <c r="CF96" i="24"/>
  <c r="HN96" i="24" s="1"/>
  <c r="CE96" i="24"/>
  <c r="CD96" i="24"/>
  <c r="CC96" i="24"/>
  <c r="HM96" i="24" s="1"/>
  <c r="CB96" i="24"/>
  <c r="EC95" i="24"/>
  <c r="FP95" i="24" s="1"/>
  <c r="EB95" i="24"/>
  <c r="ID95" i="24" s="1"/>
  <c r="EA95" i="24"/>
  <c r="DZ95" i="24"/>
  <c r="FO95" i="24" s="1"/>
  <c r="DY95" i="24"/>
  <c r="IC95" i="24" s="1"/>
  <c r="DX95" i="24"/>
  <c r="DW95" i="24"/>
  <c r="FN95" i="24" s="1"/>
  <c r="DV95" i="24"/>
  <c r="IB95" i="24" s="1"/>
  <c r="DU95" i="24"/>
  <c r="DT95" i="24"/>
  <c r="FM95" i="24" s="1"/>
  <c r="DS95" i="24"/>
  <c r="IA95" i="24" s="1"/>
  <c r="DR95" i="24"/>
  <c r="DQ95" i="24"/>
  <c r="FL95" i="24" s="1"/>
  <c r="DP95" i="24"/>
  <c r="HZ95" i="24" s="1"/>
  <c r="DO95" i="24"/>
  <c r="DN95" i="24"/>
  <c r="FK95" i="24" s="1"/>
  <c r="DM95" i="24"/>
  <c r="HY95" i="24" s="1"/>
  <c r="DL95" i="24"/>
  <c r="DK95" i="24"/>
  <c r="FJ95" i="24" s="1"/>
  <c r="DJ95" i="24"/>
  <c r="HX95" i="24" s="1"/>
  <c r="DI95" i="24"/>
  <c r="DH95" i="24"/>
  <c r="FI95" i="24" s="1"/>
  <c r="DG95" i="24"/>
  <c r="HW95" i="24" s="1"/>
  <c r="DF95" i="24"/>
  <c r="DE95" i="24"/>
  <c r="FH95" i="24" s="1"/>
  <c r="DD95" i="24"/>
  <c r="HV95" i="24" s="1"/>
  <c r="DC95" i="24"/>
  <c r="DB95" i="24"/>
  <c r="FG95" i="24" s="1"/>
  <c r="DA95" i="24"/>
  <c r="HU95" i="24" s="1"/>
  <c r="CZ95" i="24"/>
  <c r="CY95" i="24"/>
  <c r="FF95" i="24" s="1"/>
  <c r="CX95" i="24"/>
  <c r="HT95" i="24" s="1"/>
  <c r="CW95" i="24"/>
  <c r="CV95" i="24"/>
  <c r="FE95" i="24" s="1"/>
  <c r="CU95" i="24"/>
  <c r="HS95" i="24" s="1"/>
  <c r="CT95" i="24"/>
  <c r="CS95" i="24"/>
  <c r="FD95" i="24" s="1"/>
  <c r="CR95" i="24"/>
  <c r="HR95" i="24" s="1"/>
  <c r="CQ95" i="24"/>
  <c r="CP95" i="24"/>
  <c r="FC95" i="24" s="1"/>
  <c r="CO95" i="24"/>
  <c r="HQ95" i="24" s="1"/>
  <c r="CN95" i="24"/>
  <c r="CM95" i="24"/>
  <c r="FB95" i="24" s="1"/>
  <c r="CL95" i="24"/>
  <c r="HP95" i="24" s="1"/>
  <c r="CK95" i="24"/>
  <c r="CJ95" i="24"/>
  <c r="FA95" i="24" s="1"/>
  <c r="CI95" i="24"/>
  <c r="HO95" i="24" s="1"/>
  <c r="CH95" i="24"/>
  <c r="CG95" i="24"/>
  <c r="EZ95" i="24" s="1"/>
  <c r="CF95" i="24"/>
  <c r="HN95" i="24" s="1"/>
  <c r="CE95" i="24"/>
  <c r="CD95" i="24"/>
  <c r="CC95" i="24"/>
  <c r="HM95" i="24" s="1"/>
  <c r="CB95" i="24"/>
  <c r="EC94" i="24"/>
  <c r="FP94" i="24" s="1"/>
  <c r="EB94" i="24"/>
  <c r="ID94" i="24" s="1"/>
  <c r="EA94" i="24"/>
  <c r="DZ94" i="24"/>
  <c r="FO94" i="24" s="1"/>
  <c r="DY94" i="24"/>
  <c r="IC94" i="24" s="1"/>
  <c r="DX94" i="24"/>
  <c r="DW94" i="24"/>
  <c r="FN94" i="24" s="1"/>
  <c r="DV94" i="24"/>
  <c r="IB94" i="24" s="1"/>
  <c r="DU94" i="24"/>
  <c r="DT94" i="24"/>
  <c r="FM94" i="24" s="1"/>
  <c r="DS94" i="24"/>
  <c r="IA94" i="24" s="1"/>
  <c r="DR94" i="24"/>
  <c r="DQ94" i="24"/>
  <c r="FL94" i="24" s="1"/>
  <c r="DP94" i="24"/>
  <c r="HZ94" i="24" s="1"/>
  <c r="DO94" i="24"/>
  <c r="DN94" i="24"/>
  <c r="FK94" i="24" s="1"/>
  <c r="DM94" i="24"/>
  <c r="HY94" i="24" s="1"/>
  <c r="DL94" i="24"/>
  <c r="DK94" i="24"/>
  <c r="FJ94" i="24" s="1"/>
  <c r="DJ94" i="24"/>
  <c r="HX94" i="24" s="1"/>
  <c r="DI94" i="24"/>
  <c r="DH94" i="24"/>
  <c r="FI94" i="24" s="1"/>
  <c r="DG94" i="24"/>
  <c r="HW94" i="24" s="1"/>
  <c r="DF94" i="24"/>
  <c r="DE94" i="24"/>
  <c r="FH94" i="24" s="1"/>
  <c r="DD94" i="24"/>
  <c r="HV94" i="24" s="1"/>
  <c r="DC94" i="24"/>
  <c r="DB94" i="24"/>
  <c r="FG94" i="24" s="1"/>
  <c r="DA94" i="24"/>
  <c r="HU94" i="24" s="1"/>
  <c r="CZ94" i="24"/>
  <c r="CY94" i="24"/>
  <c r="FF94" i="24" s="1"/>
  <c r="CX94" i="24"/>
  <c r="HT94" i="24" s="1"/>
  <c r="CW94" i="24"/>
  <c r="CV94" i="24"/>
  <c r="FE94" i="24" s="1"/>
  <c r="CU94" i="24"/>
  <c r="HS94" i="24" s="1"/>
  <c r="CT94" i="24"/>
  <c r="CS94" i="24"/>
  <c r="FD94" i="24" s="1"/>
  <c r="CR94" i="24"/>
  <c r="HR94" i="24" s="1"/>
  <c r="CQ94" i="24"/>
  <c r="CP94" i="24"/>
  <c r="FC94" i="24" s="1"/>
  <c r="CO94" i="24"/>
  <c r="HQ94" i="24" s="1"/>
  <c r="CN94" i="24"/>
  <c r="CM94" i="24"/>
  <c r="FB94" i="24" s="1"/>
  <c r="CL94" i="24"/>
  <c r="HP94" i="24" s="1"/>
  <c r="CK94" i="24"/>
  <c r="CJ94" i="24"/>
  <c r="FA94" i="24" s="1"/>
  <c r="CI94" i="24"/>
  <c r="HO94" i="24" s="1"/>
  <c r="CH94" i="24"/>
  <c r="CG94" i="24"/>
  <c r="EZ94" i="24" s="1"/>
  <c r="CF94" i="24"/>
  <c r="HN94" i="24" s="1"/>
  <c r="CE94" i="24"/>
  <c r="CD94" i="24"/>
  <c r="EY94" i="24" s="1"/>
  <c r="CC94" i="24"/>
  <c r="HM94" i="24" s="1"/>
  <c r="CB94" i="24"/>
  <c r="EC93" i="24"/>
  <c r="FP93" i="24" s="1"/>
  <c r="EB93" i="24"/>
  <c r="ID93" i="24" s="1"/>
  <c r="EA93" i="24"/>
  <c r="DZ93" i="24"/>
  <c r="FO93" i="24" s="1"/>
  <c r="DY93" i="24"/>
  <c r="IC93" i="24" s="1"/>
  <c r="DX93" i="24"/>
  <c r="DW93" i="24"/>
  <c r="FN93" i="24" s="1"/>
  <c r="DV93" i="24"/>
  <c r="IB93" i="24" s="1"/>
  <c r="DU93" i="24"/>
  <c r="DT93" i="24"/>
  <c r="FM93" i="24" s="1"/>
  <c r="DS93" i="24"/>
  <c r="IA93" i="24" s="1"/>
  <c r="DR93" i="24"/>
  <c r="DQ93" i="24"/>
  <c r="FL93" i="24" s="1"/>
  <c r="DP93" i="24"/>
  <c r="HZ93" i="24" s="1"/>
  <c r="DO93" i="24"/>
  <c r="DN93" i="24"/>
  <c r="FK93" i="24" s="1"/>
  <c r="DM93" i="24"/>
  <c r="HY93" i="24" s="1"/>
  <c r="DL93" i="24"/>
  <c r="DK93" i="24"/>
  <c r="FJ93" i="24" s="1"/>
  <c r="DJ93" i="24"/>
  <c r="HX93" i="24" s="1"/>
  <c r="DI93" i="24"/>
  <c r="DH93" i="24"/>
  <c r="FI93" i="24" s="1"/>
  <c r="DG93" i="24"/>
  <c r="HW93" i="24" s="1"/>
  <c r="DF93" i="24"/>
  <c r="DE93" i="24"/>
  <c r="FH93" i="24" s="1"/>
  <c r="DD93" i="24"/>
  <c r="HV93" i="24" s="1"/>
  <c r="DC93" i="24"/>
  <c r="DB93" i="24"/>
  <c r="FG93" i="24" s="1"/>
  <c r="DA93" i="24"/>
  <c r="HU93" i="24" s="1"/>
  <c r="CZ93" i="24"/>
  <c r="CY93" i="24"/>
  <c r="FF93" i="24" s="1"/>
  <c r="CX93" i="24"/>
  <c r="HT93" i="24" s="1"/>
  <c r="CW93" i="24"/>
  <c r="CV93" i="24"/>
  <c r="FE93" i="24" s="1"/>
  <c r="CU93" i="24"/>
  <c r="HS93" i="24" s="1"/>
  <c r="CT93" i="24"/>
  <c r="CS93" i="24"/>
  <c r="FD93" i="24" s="1"/>
  <c r="CR93" i="24"/>
  <c r="HR93" i="24" s="1"/>
  <c r="CQ93" i="24"/>
  <c r="CP93" i="24"/>
  <c r="FC93" i="24" s="1"/>
  <c r="CO93" i="24"/>
  <c r="HQ93" i="24" s="1"/>
  <c r="CN93" i="24"/>
  <c r="CM93" i="24"/>
  <c r="FB93" i="24" s="1"/>
  <c r="CL93" i="24"/>
  <c r="HP93" i="24" s="1"/>
  <c r="CK93" i="24"/>
  <c r="CJ93" i="24"/>
  <c r="FA93" i="24" s="1"/>
  <c r="CI93" i="24"/>
  <c r="HO93" i="24" s="1"/>
  <c r="CH93" i="24"/>
  <c r="CG93" i="24"/>
  <c r="EZ93" i="24" s="1"/>
  <c r="CF93" i="24"/>
  <c r="HN93" i="24" s="1"/>
  <c r="CE93" i="24"/>
  <c r="CD93" i="24"/>
  <c r="EY93" i="24" s="1"/>
  <c r="CC93" i="24"/>
  <c r="HM93" i="24" s="1"/>
  <c r="CB93" i="24"/>
  <c r="EC92" i="24"/>
  <c r="FP92" i="24" s="1"/>
  <c r="EB92" i="24"/>
  <c r="ID92" i="24" s="1"/>
  <c r="EA92" i="24"/>
  <c r="DZ92" i="24"/>
  <c r="FO92" i="24" s="1"/>
  <c r="DY92" i="24"/>
  <c r="IC92" i="24" s="1"/>
  <c r="DX92" i="24"/>
  <c r="DW92" i="24"/>
  <c r="FN92" i="24" s="1"/>
  <c r="DV92" i="24"/>
  <c r="IB92" i="24" s="1"/>
  <c r="DU92" i="24"/>
  <c r="DT92" i="24"/>
  <c r="FM92" i="24" s="1"/>
  <c r="DS92" i="24"/>
  <c r="IA92" i="24" s="1"/>
  <c r="DR92" i="24"/>
  <c r="DQ92" i="24"/>
  <c r="FL92" i="24" s="1"/>
  <c r="DP92" i="24"/>
  <c r="HZ92" i="24" s="1"/>
  <c r="DO92" i="24"/>
  <c r="DN92" i="24"/>
  <c r="FK92" i="24" s="1"/>
  <c r="DM92" i="24"/>
  <c r="HY92" i="24" s="1"/>
  <c r="DL92" i="24"/>
  <c r="DK92" i="24"/>
  <c r="FJ92" i="24" s="1"/>
  <c r="DJ92" i="24"/>
  <c r="HX92" i="24" s="1"/>
  <c r="DI92" i="24"/>
  <c r="DH92" i="24"/>
  <c r="FI92" i="24" s="1"/>
  <c r="DG92" i="24"/>
  <c r="HW92" i="24" s="1"/>
  <c r="DF92" i="24"/>
  <c r="DE92" i="24"/>
  <c r="FH92" i="24" s="1"/>
  <c r="DD92" i="24"/>
  <c r="HV92" i="24" s="1"/>
  <c r="DC92" i="24"/>
  <c r="DB92" i="24"/>
  <c r="FG92" i="24" s="1"/>
  <c r="DA92" i="24"/>
  <c r="HU92" i="24" s="1"/>
  <c r="CZ92" i="24"/>
  <c r="CY92" i="24"/>
  <c r="FF92" i="24" s="1"/>
  <c r="CX92" i="24"/>
  <c r="HT92" i="24" s="1"/>
  <c r="CW92" i="24"/>
  <c r="CV92" i="24"/>
  <c r="FE92" i="24" s="1"/>
  <c r="CU92" i="24"/>
  <c r="HS92" i="24" s="1"/>
  <c r="CT92" i="24"/>
  <c r="CS92" i="24"/>
  <c r="FD92" i="24" s="1"/>
  <c r="CR92" i="24"/>
  <c r="HR92" i="24" s="1"/>
  <c r="CQ92" i="24"/>
  <c r="CP92" i="24"/>
  <c r="FC92" i="24" s="1"/>
  <c r="CO92" i="24"/>
  <c r="HQ92" i="24" s="1"/>
  <c r="CN92" i="24"/>
  <c r="CM92" i="24"/>
  <c r="FB92" i="24" s="1"/>
  <c r="CL92" i="24"/>
  <c r="HP92" i="24" s="1"/>
  <c r="CK92" i="24"/>
  <c r="CJ92" i="24"/>
  <c r="FA92" i="24" s="1"/>
  <c r="CI92" i="24"/>
  <c r="HO92" i="24" s="1"/>
  <c r="CH92" i="24"/>
  <c r="CG92" i="24"/>
  <c r="EZ92" i="24" s="1"/>
  <c r="CF92" i="24"/>
  <c r="HN92" i="24" s="1"/>
  <c r="CE92" i="24"/>
  <c r="CD92" i="24"/>
  <c r="CC92" i="24"/>
  <c r="HM92" i="24" s="1"/>
  <c r="CB92" i="24"/>
  <c r="EC91" i="24"/>
  <c r="FP91" i="24" s="1"/>
  <c r="EB91" i="24"/>
  <c r="ID91" i="24" s="1"/>
  <c r="EA91" i="24"/>
  <c r="DZ91" i="24"/>
  <c r="FO91" i="24" s="1"/>
  <c r="DY91" i="24"/>
  <c r="IC91" i="24" s="1"/>
  <c r="DX91" i="24"/>
  <c r="DW91" i="24"/>
  <c r="FN91" i="24" s="1"/>
  <c r="DV91" i="24"/>
  <c r="IB91" i="24" s="1"/>
  <c r="DU91" i="24"/>
  <c r="DT91" i="24"/>
  <c r="FM91" i="24" s="1"/>
  <c r="DS91" i="24"/>
  <c r="IA91" i="24" s="1"/>
  <c r="DR91" i="24"/>
  <c r="DQ91" i="24"/>
  <c r="DP91" i="24"/>
  <c r="HZ91" i="24" s="1"/>
  <c r="DO91" i="24"/>
  <c r="DN91" i="24"/>
  <c r="FK91" i="24" s="1"/>
  <c r="DM91" i="24"/>
  <c r="HY91" i="24" s="1"/>
  <c r="DL91" i="24"/>
  <c r="DK91" i="24"/>
  <c r="FJ91" i="24" s="1"/>
  <c r="DJ91" i="24"/>
  <c r="HX91" i="24" s="1"/>
  <c r="DI91" i="24"/>
  <c r="DH91" i="24"/>
  <c r="FI91" i="24" s="1"/>
  <c r="DG91" i="24"/>
  <c r="HW91" i="24" s="1"/>
  <c r="DF91" i="24"/>
  <c r="DE91" i="24"/>
  <c r="FH91" i="24" s="1"/>
  <c r="DD91" i="24"/>
  <c r="HV91" i="24" s="1"/>
  <c r="DC91" i="24"/>
  <c r="DB91" i="24"/>
  <c r="FG91" i="24" s="1"/>
  <c r="DA91" i="24"/>
  <c r="HU91" i="24" s="1"/>
  <c r="CZ91" i="24"/>
  <c r="CY91" i="24"/>
  <c r="FF91" i="24" s="1"/>
  <c r="CX91" i="24"/>
  <c r="HT91" i="24" s="1"/>
  <c r="CW91" i="24"/>
  <c r="CV91" i="24"/>
  <c r="FE91" i="24" s="1"/>
  <c r="CU91" i="24"/>
  <c r="HS91" i="24" s="1"/>
  <c r="CT91" i="24"/>
  <c r="CS91" i="24"/>
  <c r="FD91" i="24" s="1"/>
  <c r="CR91" i="24"/>
  <c r="HR91" i="24" s="1"/>
  <c r="CQ91" i="24"/>
  <c r="CP91" i="24"/>
  <c r="FC91" i="24" s="1"/>
  <c r="CO91" i="24"/>
  <c r="HQ91" i="24" s="1"/>
  <c r="CN91" i="24"/>
  <c r="CM91" i="24"/>
  <c r="FB91" i="24" s="1"/>
  <c r="CL91" i="24"/>
  <c r="HP91" i="24" s="1"/>
  <c r="CK91" i="24"/>
  <c r="CJ91" i="24"/>
  <c r="FA91" i="24" s="1"/>
  <c r="CI91" i="24"/>
  <c r="HO91" i="24" s="1"/>
  <c r="CH91" i="24"/>
  <c r="CG91" i="24"/>
  <c r="CF91" i="24"/>
  <c r="HN91" i="24" s="1"/>
  <c r="CE91" i="24"/>
  <c r="CD91" i="24"/>
  <c r="CC91" i="24"/>
  <c r="HM91" i="24" s="1"/>
  <c r="CB91" i="24"/>
  <c r="EC90" i="24"/>
  <c r="FP90" i="24" s="1"/>
  <c r="EB90" i="24"/>
  <c r="ID90" i="24" s="1"/>
  <c r="EA90" i="24"/>
  <c r="DZ90" i="24"/>
  <c r="FO90" i="24" s="1"/>
  <c r="DY90" i="24"/>
  <c r="IC90" i="24" s="1"/>
  <c r="DX90" i="24"/>
  <c r="DW90" i="24"/>
  <c r="FN90" i="24" s="1"/>
  <c r="DV90" i="24"/>
  <c r="IB90" i="24" s="1"/>
  <c r="DU90" i="24"/>
  <c r="DT90" i="24"/>
  <c r="FM90" i="24" s="1"/>
  <c r="DS90" i="24"/>
  <c r="IA90" i="24" s="1"/>
  <c r="DR90" i="24"/>
  <c r="DQ90" i="24"/>
  <c r="FL90" i="24" s="1"/>
  <c r="DP90" i="24"/>
  <c r="HZ90" i="24" s="1"/>
  <c r="DO90" i="24"/>
  <c r="DN90" i="24"/>
  <c r="FK90" i="24" s="1"/>
  <c r="DM90" i="24"/>
  <c r="HY90" i="24" s="1"/>
  <c r="DL90" i="24"/>
  <c r="DK90" i="24"/>
  <c r="FJ90" i="24" s="1"/>
  <c r="DJ90" i="24"/>
  <c r="HX90" i="24" s="1"/>
  <c r="DI90" i="24"/>
  <c r="DH90" i="24"/>
  <c r="FI90" i="24" s="1"/>
  <c r="DG90" i="24"/>
  <c r="HW90" i="24" s="1"/>
  <c r="DF90" i="24"/>
  <c r="DE90" i="24"/>
  <c r="FH90" i="24" s="1"/>
  <c r="DD90" i="24"/>
  <c r="HV90" i="24" s="1"/>
  <c r="DC90" i="24"/>
  <c r="DB90" i="24"/>
  <c r="FG90" i="24" s="1"/>
  <c r="DA90" i="24"/>
  <c r="HU90" i="24" s="1"/>
  <c r="CZ90" i="24"/>
  <c r="CY90" i="24"/>
  <c r="CX90" i="24"/>
  <c r="HT90" i="24" s="1"/>
  <c r="CW90" i="24"/>
  <c r="CV90" i="24"/>
  <c r="FE90" i="24" s="1"/>
  <c r="CU90" i="24"/>
  <c r="HS90" i="24" s="1"/>
  <c r="CT90" i="24"/>
  <c r="CS90" i="24"/>
  <c r="FD90" i="24" s="1"/>
  <c r="CR90" i="24"/>
  <c r="HR90" i="24" s="1"/>
  <c r="CQ90" i="24"/>
  <c r="CP90" i="24"/>
  <c r="FC90" i="24" s="1"/>
  <c r="CO90" i="24"/>
  <c r="HQ90" i="24" s="1"/>
  <c r="CN90" i="24"/>
  <c r="CM90" i="24"/>
  <c r="FB90" i="24" s="1"/>
  <c r="CL90" i="24"/>
  <c r="HP90" i="24" s="1"/>
  <c r="CK90" i="24"/>
  <c r="CJ90" i="24"/>
  <c r="FA90" i="24" s="1"/>
  <c r="CI90" i="24"/>
  <c r="HO90" i="24" s="1"/>
  <c r="CH90" i="24"/>
  <c r="CG90" i="24"/>
  <c r="CF90" i="24"/>
  <c r="HN90" i="24" s="1"/>
  <c r="CE90" i="24"/>
  <c r="CD90" i="24"/>
  <c r="EY90" i="24" s="1"/>
  <c r="CC90" i="24"/>
  <c r="HM90" i="24" s="1"/>
  <c r="CB90" i="24"/>
  <c r="EC89" i="24"/>
  <c r="FP89" i="24" s="1"/>
  <c r="EB89" i="24"/>
  <c r="ID89" i="24" s="1"/>
  <c r="EA89" i="24"/>
  <c r="DZ89" i="24"/>
  <c r="FO89" i="24" s="1"/>
  <c r="DY89" i="24"/>
  <c r="IC89" i="24" s="1"/>
  <c r="DX89" i="24"/>
  <c r="DW89" i="24"/>
  <c r="FN89" i="24" s="1"/>
  <c r="DV89" i="24"/>
  <c r="IB89" i="24" s="1"/>
  <c r="DU89" i="24"/>
  <c r="DT89" i="24"/>
  <c r="FM89" i="24" s="1"/>
  <c r="DS89" i="24"/>
  <c r="IA89" i="24" s="1"/>
  <c r="DR89" i="24"/>
  <c r="DQ89" i="24"/>
  <c r="FL89" i="24" s="1"/>
  <c r="DP89" i="24"/>
  <c r="HZ89" i="24" s="1"/>
  <c r="DO89" i="24"/>
  <c r="DN89" i="24"/>
  <c r="FK89" i="24" s="1"/>
  <c r="DM89" i="24"/>
  <c r="HY89" i="24" s="1"/>
  <c r="DL89" i="24"/>
  <c r="DK89" i="24"/>
  <c r="FJ89" i="24" s="1"/>
  <c r="DJ89" i="24"/>
  <c r="HX89" i="24" s="1"/>
  <c r="DI89" i="24"/>
  <c r="DH89" i="24"/>
  <c r="FI89" i="24" s="1"/>
  <c r="DG89" i="24"/>
  <c r="HW89" i="24" s="1"/>
  <c r="DF89" i="24"/>
  <c r="DE89" i="24"/>
  <c r="FH89" i="24" s="1"/>
  <c r="DD89" i="24"/>
  <c r="HV89" i="24" s="1"/>
  <c r="DC89" i="24"/>
  <c r="DB89" i="24"/>
  <c r="FG89" i="24" s="1"/>
  <c r="DA89" i="24"/>
  <c r="HU89" i="24" s="1"/>
  <c r="CZ89" i="24"/>
  <c r="CY89" i="24"/>
  <c r="FF89" i="24" s="1"/>
  <c r="CX89" i="24"/>
  <c r="HT89" i="24" s="1"/>
  <c r="CW89" i="24"/>
  <c r="CV89" i="24"/>
  <c r="FE89" i="24" s="1"/>
  <c r="CU89" i="24"/>
  <c r="HS89" i="24" s="1"/>
  <c r="CT89" i="24"/>
  <c r="CS89" i="24"/>
  <c r="FD89" i="24" s="1"/>
  <c r="CR89" i="24"/>
  <c r="HR89" i="24" s="1"/>
  <c r="CQ89" i="24"/>
  <c r="CP89" i="24"/>
  <c r="FC89" i="24" s="1"/>
  <c r="CO89" i="24"/>
  <c r="HQ89" i="24" s="1"/>
  <c r="CN89" i="24"/>
  <c r="CM89" i="24"/>
  <c r="FB89" i="24" s="1"/>
  <c r="CL89" i="24"/>
  <c r="HP89" i="24" s="1"/>
  <c r="CK89" i="24"/>
  <c r="CJ89" i="24"/>
  <c r="CI89" i="24"/>
  <c r="HO89" i="24" s="1"/>
  <c r="CH89" i="24"/>
  <c r="CG89" i="24"/>
  <c r="EZ89" i="24" s="1"/>
  <c r="CF89" i="24"/>
  <c r="HN89" i="24" s="1"/>
  <c r="CE89" i="24"/>
  <c r="CD89" i="24"/>
  <c r="EY89" i="24" s="1"/>
  <c r="CC89" i="24"/>
  <c r="HM89" i="24" s="1"/>
  <c r="CB89" i="24"/>
  <c r="EC88" i="24"/>
  <c r="FP88" i="24" s="1"/>
  <c r="EB88" i="24"/>
  <c r="ID88" i="24" s="1"/>
  <c r="EA88" i="24"/>
  <c r="DZ88" i="24"/>
  <c r="FO88" i="24" s="1"/>
  <c r="DY88" i="24"/>
  <c r="IC88" i="24" s="1"/>
  <c r="DX88" i="24"/>
  <c r="DW88" i="24"/>
  <c r="FN88" i="24" s="1"/>
  <c r="DV88" i="24"/>
  <c r="IB88" i="24" s="1"/>
  <c r="DU88" i="24"/>
  <c r="DT88" i="24"/>
  <c r="FM88" i="24" s="1"/>
  <c r="DS88" i="24"/>
  <c r="IA88" i="24" s="1"/>
  <c r="DR88" i="24"/>
  <c r="DQ88" i="24"/>
  <c r="FL88" i="24" s="1"/>
  <c r="DP88" i="24"/>
  <c r="HZ88" i="24" s="1"/>
  <c r="DO88" i="24"/>
  <c r="DN88" i="24"/>
  <c r="FK88" i="24" s="1"/>
  <c r="DM88" i="24"/>
  <c r="HY88" i="24" s="1"/>
  <c r="DL88" i="24"/>
  <c r="DK88" i="24"/>
  <c r="FJ88" i="24" s="1"/>
  <c r="DJ88" i="24"/>
  <c r="HX88" i="24" s="1"/>
  <c r="DI88" i="24"/>
  <c r="DH88" i="24"/>
  <c r="FI88" i="24" s="1"/>
  <c r="DG88" i="24"/>
  <c r="HW88" i="24" s="1"/>
  <c r="DF88" i="24"/>
  <c r="DE88" i="24"/>
  <c r="FH88" i="24" s="1"/>
  <c r="DD88" i="24"/>
  <c r="HV88" i="24" s="1"/>
  <c r="DC88" i="24"/>
  <c r="DB88" i="24"/>
  <c r="FG88" i="24" s="1"/>
  <c r="DA88" i="24"/>
  <c r="HU88" i="24" s="1"/>
  <c r="CZ88" i="24"/>
  <c r="CY88" i="24"/>
  <c r="FF88" i="24" s="1"/>
  <c r="CX88" i="24"/>
  <c r="HT88" i="24" s="1"/>
  <c r="CW88" i="24"/>
  <c r="CV88" i="24"/>
  <c r="FE88" i="24" s="1"/>
  <c r="CU88" i="24"/>
  <c r="HS88" i="24" s="1"/>
  <c r="CT88" i="24"/>
  <c r="CS88" i="24"/>
  <c r="FD88" i="24" s="1"/>
  <c r="CR88" i="24"/>
  <c r="HR88" i="24" s="1"/>
  <c r="CQ88" i="24"/>
  <c r="CP88" i="24"/>
  <c r="FC88" i="24" s="1"/>
  <c r="CO88" i="24"/>
  <c r="HQ88" i="24" s="1"/>
  <c r="CN88" i="24"/>
  <c r="CM88" i="24"/>
  <c r="FB88" i="24" s="1"/>
  <c r="CL88" i="24"/>
  <c r="HP88" i="24" s="1"/>
  <c r="CK88" i="24"/>
  <c r="CJ88" i="24"/>
  <c r="FA88" i="24" s="1"/>
  <c r="CI88" i="24"/>
  <c r="HO88" i="24" s="1"/>
  <c r="CH88" i="24"/>
  <c r="CG88" i="24"/>
  <c r="EZ88" i="24" s="1"/>
  <c r="CF88" i="24"/>
  <c r="HN88" i="24" s="1"/>
  <c r="CE88" i="24"/>
  <c r="CD88" i="24"/>
  <c r="EY88" i="24" s="1"/>
  <c r="CC88" i="24"/>
  <c r="HM88" i="24" s="1"/>
  <c r="CB88" i="24"/>
  <c r="EC87" i="24"/>
  <c r="FP87" i="24" s="1"/>
  <c r="EB87" i="24"/>
  <c r="ID87" i="24" s="1"/>
  <c r="EA87" i="24"/>
  <c r="DZ87" i="24"/>
  <c r="FO87" i="24" s="1"/>
  <c r="DY87" i="24"/>
  <c r="IC87" i="24" s="1"/>
  <c r="DX87" i="24"/>
  <c r="DW87" i="24"/>
  <c r="FN87" i="24" s="1"/>
  <c r="DV87" i="24"/>
  <c r="IB87" i="24" s="1"/>
  <c r="DU87" i="24"/>
  <c r="DT87" i="24"/>
  <c r="FM87" i="24" s="1"/>
  <c r="DS87" i="24"/>
  <c r="IA87" i="24" s="1"/>
  <c r="DR87" i="24"/>
  <c r="DQ87" i="24"/>
  <c r="DP87" i="24"/>
  <c r="HZ87" i="24" s="1"/>
  <c r="DO87" i="24"/>
  <c r="DN87" i="24"/>
  <c r="FK87" i="24" s="1"/>
  <c r="DM87" i="24"/>
  <c r="HY87" i="24" s="1"/>
  <c r="DL87" i="24"/>
  <c r="DK87" i="24"/>
  <c r="FJ87" i="24" s="1"/>
  <c r="DJ87" i="24"/>
  <c r="HX87" i="24" s="1"/>
  <c r="DI87" i="24"/>
  <c r="DH87" i="24"/>
  <c r="FI87" i="24" s="1"/>
  <c r="DG87" i="24"/>
  <c r="HW87" i="24" s="1"/>
  <c r="DF87" i="24"/>
  <c r="DE87" i="24"/>
  <c r="FH87" i="24" s="1"/>
  <c r="DD87" i="24"/>
  <c r="HV87" i="24" s="1"/>
  <c r="DC87" i="24"/>
  <c r="DB87" i="24"/>
  <c r="FG87" i="24" s="1"/>
  <c r="DA87" i="24"/>
  <c r="HU87" i="24" s="1"/>
  <c r="CZ87" i="24"/>
  <c r="CY87" i="24"/>
  <c r="FF87" i="24" s="1"/>
  <c r="CX87" i="24"/>
  <c r="HT87" i="24" s="1"/>
  <c r="CW87" i="24"/>
  <c r="CV87" i="24"/>
  <c r="FE87" i="24" s="1"/>
  <c r="CU87" i="24"/>
  <c r="HS87" i="24" s="1"/>
  <c r="CT87" i="24"/>
  <c r="CS87" i="24"/>
  <c r="FD87" i="24" s="1"/>
  <c r="CR87" i="24"/>
  <c r="HR87" i="24" s="1"/>
  <c r="CQ87" i="24"/>
  <c r="CP87" i="24"/>
  <c r="FC87" i="24" s="1"/>
  <c r="CO87" i="24"/>
  <c r="HQ87" i="24" s="1"/>
  <c r="CN87" i="24"/>
  <c r="CM87" i="24"/>
  <c r="FB87" i="24" s="1"/>
  <c r="CL87" i="24"/>
  <c r="HP87" i="24" s="1"/>
  <c r="CK87" i="24"/>
  <c r="CJ87" i="24"/>
  <c r="FA87" i="24" s="1"/>
  <c r="CI87" i="24"/>
  <c r="HO87" i="24" s="1"/>
  <c r="CH87" i="24"/>
  <c r="CG87" i="24"/>
  <c r="CF87" i="24"/>
  <c r="HN87" i="24" s="1"/>
  <c r="CE87" i="24"/>
  <c r="CD87" i="24"/>
  <c r="CC87" i="24"/>
  <c r="HM87" i="24" s="1"/>
  <c r="CB87" i="24"/>
  <c r="EC86" i="24"/>
  <c r="FP86" i="24" s="1"/>
  <c r="EB86" i="24"/>
  <c r="ID86" i="24" s="1"/>
  <c r="EA86" i="24"/>
  <c r="DZ86" i="24"/>
  <c r="FO86" i="24" s="1"/>
  <c r="DY86" i="24"/>
  <c r="IC86" i="24" s="1"/>
  <c r="DX86" i="24"/>
  <c r="DW86" i="24"/>
  <c r="FN86" i="24" s="1"/>
  <c r="DV86" i="24"/>
  <c r="IB86" i="24" s="1"/>
  <c r="DU86" i="24"/>
  <c r="DT86" i="24"/>
  <c r="FM86" i="24" s="1"/>
  <c r="DS86" i="24"/>
  <c r="IA86" i="24" s="1"/>
  <c r="DR86" i="24"/>
  <c r="DQ86" i="24"/>
  <c r="FL86" i="24" s="1"/>
  <c r="DP86" i="24"/>
  <c r="HZ86" i="24" s="1"/>
  <c r="DO86" i="24"/>
  <c r="DN86" i="24"/>
  <c r="FK86" i="24" s="1"/>
  <c r="DM86" i="24"/>
  <c r="HY86" i="24" s="1"/>
  <c r="DL86" i="24"/>
  <c r="DK86" i="24"/>
  <c r="FJ86" i="24" s="1"/>
  <c r="DJ86" i="24"/>
  <c r="HX86" i="24" s="1"/>
  <c r="DI86" i="24"/>
  <c r="DH86" i="24"/>
  <c r="FI86" i="24" s="1"/>
  <c r="DG86" i="24"/>
  <c r="HW86" i="24" s="1"/>
  <c r="DF86" i="24"/>
  <c r="DE86" i="24"/>
  <c r="FH86" i="24" s="1"/>
  <c r="DD86" i="24"/>
  <c r="HV86" i="24" s="1"/>
  <c r="DC86" i="24"/>
  <c r="DB86" i="24"/>
  <c r="FG86" i="24" s="1"/>
  <c r="DA86" i="24"/>
  <c r="HU86" i="24" s="1"/>
  <c r="CZ86" i="24"/>
  <c r="CY86" i="24"/>
  <c r="FF86" i="24" s="1"/>
  <c r="CX86" i="24"/>
  <c r="HT86" i="24" s="1"/>
  <c r="CW86" i="24"/>
  <c r="CV86" i="24"/>
  <c r="FE86" i="24" s="1"/>
  <c r="CU86" i="24"/>
  <c r="HS86" i="24" s="1"/>
  <c r="CT86" i="24"/>
  <c r="CS86" i="24"/>
  <c r="FD86" i="24" s="1"/>
  <c r="CR86" i="24"/>
  <c r="HR86" i="24" s="1"/>
  <c r="CQ86" i="24"/>
  <c r="CP86" i="24"/>
  <c r="FC86" i="24" s="1"/>
  <c r="CO86" i="24"/>
  <c r="HQ86" i="24" s="1"/>
  <c r="CN86" i="24"/>
  <c r="CM86" i="24"/>
  <c r="FB86" i="24" s="1"/>
  <c r="CL86" i="24"/>
  <c r="HP86" i="24" s="1"/>
  <c r="CK86" i="24"/>
  <c r="CJ86" i="24"/>
  <c r="FA86" i="24" s="1"/>
  <c r="CI86" i="24"/>
  <c r="HO86" i="24" s="1"/>
  <c r="CH86" i="24"/>
  <c r="CG86" i="24"/>
  <c r="EZ86" i="24" s="1"/>
  <c r="CF86" i="24"/>
  <c r="HN86" i="24" s="1"/>
  <c r="CE86" i="24"/>
  <c r="CD86" i="24"/>
  <c r="CC86" i="24"/>
  <c r="HM86" i="24" s="1"/>
  <c r="CB86" i="24"/>
  <c r="EC85" i="24"/>
  <c r="FP85" i="24" s="1"/>
  <c r="EB85" i="24"/>
  <c r="ID85" i="24" s="1"/>
  <c r="EA85" i="24"/>
  <c r="DZ85" i="24"/>
  <c r="FO85" i="24" s="1"/>
  <c r="DY85" i="24"/>
  <c r="IC85" i="24" s="1"/>
  <c r="DX85" i="24"/>
  <c r="DW85" i="24"/>
  <c r="FN85" i="24" s="1"/>
  <c r="DV85" i="24"/>
  <c r="IB85" i="24" s="1"/>
  <c r="DU85" i="24"/>
  <c r="DT85" i="24"/>
  <c r="FM85" i="24" s="1"/>
  <c r="DS85" i="24"/>
  <c r="IA85" i="24" s="1"/>
  <c r="DR85" i="24"/>
  <c r="DQ85" i="24"/>
  <c r="FL85" i="24" s="1"/>
  <c r="DP85" i="24"/>
  <c r="HZ85" i="24" s="1"/>
  <c r="DO85" i="24"/>
  <c r="DN85" i="24"/>
  <c r="FK85" i="24" s="1"/>
  <c r="DM85" i="24"/>
  <c r="HY85" i="24" s="1"/>
  <c r="DL85" i="24"/>
  <c r="DK85" i="24"/>
  <c r="FJ85" i="24" s="1"/>
  <c r="DJ85" i="24"/>
  <c r="HX85" i="24" s="1"/>
  <c r="DI85" i="24"/>
  <c r="DH85" i="24"/>
  <c r="FI85" i="24" s="1"/>
  <c r="DG85" i="24"/>
  <c r="HW85" i="24" s="1"/>
  <c r="DF85" i="24"/>
  <c r="DE85" i="24"/>
  <c r="DD85" i="24"/>
  <c r="HV85" i="24" s="1"/>
  <c r="DC85" i="24"/>
  <c r="DB85" i="24"/>
  <c r="FG85" i="24" s="1"/>
  <c r="DA85" i="24"/>
  <c r="HU85" i="24" s="1"/>
  <c r="CZ85" i="24"/>
  <c r="CY85" i="24"/>
  <c r="FF85" i="24" s="1"/>
  <c r="CX85" i="24"/>
  <c r="HT85" i="24" s="1"/>
  <c r="CW85" i="24"/>
  <c r="CV85" i="24"/>
  <c r="FE85" i="24" s="1"/>
  <c r="CU85" i="24"/>
  <c r="HS85" i="24" s="1"/>
  <c r="CT85" i="24"/>
  <c r="CS85" i="24"/>
  <c r="FD85" i="24" s="1"/>
  <c r="CR85" i="24"/>
  <c r="HR85" i="24" s="1"/>
  <c r="CQ85" i="24"/>
  <c r="CP85" i="24"/>
  <c r="FC85" i="24" s="1"/>
  <c r="CO85" i="24"/>
  <c r="HQ85" i="24" s="1"/>
  <c r="CN85" i="24"/>
  <c r="CM85" i="24"/>
  <c r="FB85" i="24" s="1"/>
  <c r="CL85" i="24"/>
  <c r="HP85" i="24" s="1"/>
  <c r="CK85" i="24"/>
  <c r="CJ85" i="24"/>
  <c r="CI85" i="24"/>
  <c r="HO85" i="24" s="1"/>
  <c r="CH85" i="24"/>
  <c r="CG85" i="24"/>
  <c r="EZ85" i="24" s="1"/>
  <c r="CF85" i="24"/>
  <c r="HN85" i="24" s="1"/>
  <c r="CE85" i="24"/>
  <c r="CD85" i="24"/>
  <c r="CC85" i="24"/>
  <c r="HM85" i="24" s="1"/>
  <c r="CB85" i="24"/>
  <c r="EC84" i="24"/>
  <c r="FP84" i="24" s="1"/>
  <c r="EB84" i="24"/>
  <c r="ID84" i="24" s="1"/>
  <c r="EA84" i="24"/>
  <c r="DZ84" i="24"/>
  <c r="FO84" i="24" s="1"/>
  <c r="DY84" i="24"/>
  <c r="IC84" i="24" s="1"/>
  <c r="DX84" i="24"/>
  <c r="DW84" i="24"/>
  <c r="FN84" i="24" s="1"/>
  <c r="DV84" i="24"/>
  <c r="IB84" i="24" s="1"/>
  <c r="DU84" i="24"/>
  <c r="DT84" i="24"/>
  <c r="FM84" i="24" s="1"/>
  <c r="DS84" i="24"/>
  <c r="IA84" i="24" s="1"/>
  <c r="DR84" i="24"/>
  <c r="DQ84" i="24"/>
  <c r="FL84" i="24" s="1"/>
  <c r="DP84" i="24"/>
  <c r="HZ84" i="24" s="1"/>
  <c r="DO84" i="24"/>
  <c r="DN84" i="24"/>
  <c r="FK84" i="24" s="1"/>
  <c r="DM84" i="24"/>
  <c r="HY84" i="24" s="1"/>
  <c r="DL84" i="24"/>
  <c r="DK84" i="24"/>
  <c r="FJ84" i="24" s="1"/>
  <c r="DJ84" i="24"/>
  <c r="HX84" i="24" s="1"/>
  <c r="DI84" i="24"/>
  <c r="DH84" i="24"/>
  <c r="FI84" i="24" s="1"/>
  <c r="DG84" i="24"/>
  <c r="HW84" i="24" s="1"/>
  <c r="DF84" i="24"/>
  <c r="DE84" i="24"/>
  <c r="FH84" i="24" s="1"/>
  <c r="DD84" i="24"/>
  <c r="HV84" i="24" s="1"/>
  <c r="DC84" i="24"/>
  <c r="DB84" i="24"/>
  <c r="FG84" i="24" s="1"/>
  <c r="DA84" i="24"/>
  <c r="HU84" i="24" s="1"/>
  <c r="CZ84" i="24"/>
  <c r="CY84" i="24"/>
  <c r="FF84" i="24" s="1"/>
  <c r="CX84" i="24"/>
  <c r="HT84" i="24" s="1"/>
  <c r="CW84" i="24"/>
  <c r="CV84" i="24"/>
  <c r="FE84" i="24" s="1"/>
  <c r="CU84" i="24"/>
  <c r="HS84" i="24" s="1"/>
  <c r="CT84" i="24"/>
  <c r="CS84" i="24"/>
  <c r="FD84" i="24" s="1"/>
  <c r="CR84" i="24"/>
  <c r="HR84" i="24" s="1"/>
  <c r="CQ84" i="24"/>
  <c r="CP84" i="24"/>
  <c r="FC84" i="24" s="1"/>
  <c r="CO84" i="24"/>
  <c r="HQ84" i="24" s="1"/>
  <c r="CN84" i="24"/>
  <c r="CM84" i="24"/>
  <c r="FB84" i="24" s="1"/>
  <c r="CL84" i="24"/>
  <c r="HP84" i="24" s="1"/>
  <c r="CK84" i="24"/>
  <c r="CJ84" i="24"/>
  <c r="FA84" i="24" s="1"/>
  <c r="CI84" i="24"/>
  <c r="HO84" i="24" s="1"/>
  <c r="CH84" i="24"/>
  <c r="CG84" i="24"/>
  <c r="EZ84" i="24" s="1"/>
  <c r="CF84" i="24"/>
  <c r="HN84" i="24" s="1"/>
  <c r="CE84" i="24"/>
  <c r="CD84" i="24"/>
  <c r="CC84" i="24"/>
  <c r="HM84" i="24" s="1"/>
  <c r="CB84" i="24"/>
  <c r="EC83" i="24"/>
  <c r="FP83" i="24" s="1"/>
  <c r="EB83" i="24"/>
  <c r="ID83" i="24" s="1"/>
  <c r="EA83" i="24"/>
  <c r="DZ83" i="24"/>
  <c r="FO83" i="24" s="1"/>
  <c r="DY83" i="24"/>
  <c r="IC83" i="24" s="1"/>
  <c r="DX83" i="24"/>
  <c r="DW83" i="24"/>
  <c r="FN83" i="24" s="1"/>
  <c r="DV83" i="24"/>
  <c r="IB83" i="24" s="1"/>
  <c r="DU83" i="24"/>
  <c r="DT83" i="24"/>
  <c r="FM83" i="24" s="1"/>
  <c r="DS83" i="24"/>
  <c r="IA83" i="24" s="1"/>
  <c r="DR83" i="24"/>
  <c r="DQ83" i="24"/>
  <c r="FL83" i="24" s="1"/>
  <c r="DP83" i="24"/>
  <c r="HZ83" i="24" s="1"/>
  <c r="DO83" i="24"/>
  <c r="DN83" i="24"/>
  <c r="FK83" i="24" s="1"/>
  <c r="DM83" i="24"/>
  <c r="HY83" i="24" s="1"/>
  <c r="DL83" i="24"/>
  <c r="DK83" i="24"/>
  <c r="FJ83" i="24" s="1"/>
  <c r="DJ83" i="24"/>
  <c r="HX83" i="24" s="1"/>
  <c r="DI83" i="24"/>
  <c r="DH83" i="24"/>
  <c r="FI83" i="24" s="1"/>
  <c r="DG83" i="24"/>
  <c r="HW83" i="24" s="1"/>
  <c r="DF83" i="24"/>
  <c r="DE83" i="24"/>
  <c r="FH83" i="24" s="1"/>
  <c r="DD83" i="24"/>
  <c r="HV83" i="24" s="1"/>
  <c r="DC83" i="24"/>
  <c r="DB83" i="24"/>
  <c r="FG83" i="24" s="1"/>
  <c r="DA83" i="24"/>
  <c r="HU83" i="24" s="1"/>
  <c r="CZ83" i="24"/>
  <c r="CY83" i="24"/>
  <c r="FF83" i="24" s="1"/>
  <c r="CX83" i="24"/>
  <c r="HT83" i="24" s="1"/>
  <c r="CW83" i="24"/>
  <c r="CV83" i="24"/>
  <c r="FE83" i="24" s="1"/>
  <c r="CU83" i="24"/>
  <c r="HS83" i="24" s="1"/>
  <c r="CT83" i="24"/>
  <c r="CS83" i="24"/>
  <c r="CR83" i="24"/>
  <c r="HR83" i="24" s="1"/>
  <c r="CQ83" i="24"/>
  <c r="CP83" i="24"/>
  <c r="FC83" i="24" s="1"/>
  <c r="CO83" i="24"/>
  <c r="HQ83" i="24" s="1"/>
  <c r="CN83" i="24"/>
  <c r="CM83" i="24"/>
  <c r="CL83" i="24"/>
  <c r="HP83" i="24" s="1"/>
  <c r="CK83" i="24"/>
  <c r="CJ83" i="24"/>
  <c r="FA83" i="24" s="1"/>
  <c r="CI83" i="24"/>
  <c r="HO83" i="24" s="1"/>
  <c r="CH83" i="24"/>
  <c r="CG83" i="24"/>
  <c r="EZ83" i="24" s="1"/>
  <c r="CF83" i="24"/>
  <c r="HN83" i="24" s="1"/>
  <c r="CE83" i="24"/>
  <c r="CD83" i="24"/>
  <c r="CC83" i="24"/>
  <c r="HM83" i="24" s="1"/>
  <c r="CB83" i="24"/>
  <c r="EC82" i="24"/>
  <c r="FP82" i="24" s="1"/>
  <c r="EB82" i="24"/>
  <c r="ID82" i="24" s="1"/>
  <c r="EA82" i="24"/>
  <c r="DZ82" i="24"/>
  <c r="FO82" i="24" s="1"/>
  <c r="DY82" i="24"/>
  <c r="IC82" i="24" s="1"/>
  <c r="DX82" i="24"/>
  <c r="DW82" i="24"/>
  <c r="FN82" i="24" s="1"/>
  <c r="DV82" i="24"/>
  <c r="IB82" i="24" s="1"/>
  <c r="DU82" i="24"/>
  <c r="DT82" i="24"/>
  <c r="FM82" i="24" s="1"/>
  <c r="DS82" i="24"/>
  <c r="IA82" i="24" s="1"/>
  <c r="DR82" i="24"/>
  <c r="DQ82" i="24"/>
  <c r="FL82" i="24" s="1"/>
  <c r="DP82" i="24"/>
  <c r="HZ82" i="24" s="1"/>
  <c r="DO82" i="24"/>
  <c r="DN82" i="24"/>
  <c r="FK82" i="24" s="1"/>
  <c r="DM82" i="24"/>
  <c r="HY82" i="24" s="1"/>
  <c r="DL82" i="24"/>
  <c r="DK82" i="24"/>
  <c r="FJ82" i="24" s="1"/>
  <c r="DJ82" i="24"/>
  <c r="HX82" i="24" s="1"/>
  <c r="DI82" i="24"/>
  <c r="DH82" i="24"/>
  <c r="FI82" i="24" s="1"/>
  <c r="DG82" i="24"/>
  <c r="HW82" i="24" s="1"/>
  <c r="DF82" i="24"/>
  <c r="DE82" i="24"/>
  <c r="FH82" i="24" s="1"/>
  <c r="DD82" i="24"/>
  <c r="HV82" i="24" s="1"/>
  <c r="DC82" i="24"/>
  <c r="DB82" i="24"/>
  <c r="FG82" i="24" s="1"/>
  <c r="DA82" i="24"/>
  <c r="HU82" i="24" s="1"/>
  <c r="CZ82" i="24"/>
  <c r="CY82" i="24"/>
  <c r="FF82" i="24" s="1"/>
  <c r="CX82" i="24"/>
  <c r="HT82" i="24" s="1"/>
  <c r="CW82" i="24"/>
  <c r="CV82" i="24"/>
  <c r="FE82" i="24" s="1"/>
  <c r="CU82" i="24"/>
  <c r="HS82" i="24" s="1"/>
  <c r="CT82" i="24"/>
  <c r="CS82" i="24"/>
  <c r="FD82" i="24" s="1"/>
  <c r="CR82" i="24"/>
  <c r="HR82" i="24" s="1"/>
  <c r="CQ82" i="24"/>
  <c r="CP82" i="24"/>
  <c r="FC82" i="24" s="1"/>
  <c r="CO82" i="24"/>
  <c r="HQ82" i="24" s="1"/>
  <c r="CN82" i="24"/>
  <c r="CM82" i="24"/>
  <c r="FB82" i="24" s="1"/>
  <c r="CL82" i="24"/>
  <c r="HP82" i="24" s="1"/>
  <c r="CK82" i="24"/>
  <c r="CJ82" i="24"/>
  <c r="FA82" i="24" s="1"/>
  <c r="CI82" i="24"/>
  <c r="HO82" i="24" s="1"/>
  <c r="CH82" i="24"/>
  <c r="CG82" i="24"/>
  <c r="EZ82" i="24" s="1"/>
  <c r="CF82" i="24"/>
  <c r="HN82" i="24" s="1"/>
  <c r="CE82" i="24"/>
  <c r="CD82" i="24"/>
  <c r="CC82" i="24"/>
  <c r="HM82" i="24" s="1"/>
  <c r="CB82" i="24"/>
  <c r="EC81" i="24"/>
  <c r="FP81" i="24" s="1"/>
  <c r="EB81" i="24"/>
  <c r="ID81" i="24" s="1"/>
  <c r="EA81" i="24"/>
  <c r="DZ81" i="24"/>
  <c r="FO81" i="24" s="1"/>
  <c r="DY81" i="24"/>
  <c r="IC81" i="24" s="1"/>
  <c r="DX81" i="24"/>
  <c r="DW81" i="24"/>
  <c r="FN81" i="24" s="1"/>
  <c r="DV81" i="24"/>
  <c r="IB81" i="24" s="1"/>
  <c r="DU81" i="24"/>
  <c r="DT81" i="24"/>
  <c r="FM81" i="24" s="1"/>
  <c r="DS81" i="24"/>
  <c r="IA81" i="24" s="1"/>
  <c r="DR81" i="24"/>
  <c r="DQ81" i="24"/>
  <c r="FL81" i="24" s="1"/>
  <c r="DP81" i="24"/>
  <c r="HZ81" i="24" s="1"/>
  <c r="DO81" i="24"/>
  <c r="DN81" i="24"/>
  <c r="FK81" i="24" s="1"/>
  <c r="DM81" i="24"/>
  <c r="HY81" i="24" s="1"/>
  <c r="DL81" i="24"/>
  <c r="DK81" i="24"/>
  <c r="FJ81" i="24" s="1"/>
  <c r="DJ81" i="24"/>
  <c r="HX81" i="24" s="1"/>
  <c r="DI81" i="24"/>
  <c r="DH81" i="24"/>
  <c r="FI81" i="24" s="1"/>
  <c r="DG81" i="24"/>
  <c r="HW81" i="24" s="1"/>
  <c r="DF81" i="24"/>
  <c r="DE81" i="24"/>
  <c r="FH81" i="24" s="1"/>
  <c r="DD81" i="24"/>
  <c r="HV81" i="24" s="1"/>
  <c r="DC81" i="24"/>
  <c r="DB81" i="24"/>
  <c r="FG81" i="24" s="1"/>
  <c r="DA81" i="24"/>
  <c r="HU81" i="24" s="1"/>
  <c r="CZ81" i="24"/>
  <c r="CY81" i="24"/>
  <c r="FF81" i="24" s="1"/>
  <c r="CX81" i="24"/>
  <c r="HT81" i="24" s="1"/>
  <c r="CW81" i="24"/>
  <c r="CV81" i="24"/>
  <c r="FE81" i="24" s="1"/>
  <c r="CU81" i="24"/>
  <c r="HS81" i="24" s="1"/>
  <c r="CT81" i="24"/>
  <c r="CS81" i="24"/>
  <c r="FD81" i="24" s="1"/>
  <c r="CR81" i="24"/>
  <c r="HR81" i="24" s="1"/>
  <c r="CQ81" i="24"/>
  <c r="CP81" i="24"/>
  <c r="FC81" i="24" s="1"/>
  <c r="CO81" i="24"/>
  <c r="HQ81" i="24" s="1"/>
  <c r="CN81" i="24"/>
  <c r="CM81" i="24"/>
  <c r="FB81" i="24" s="1"/>
  <c r="CL81" i="24"/>
  <c r="HP81" i="24" s="1"/>
  <c r="CK81" i="24"/>
  <c r="CJ81" i="24"/>
  <c r="CI81" i="24"/>
  <c r="HO81" i="24" s="1"/>
  <c r="CH81" i="24"/>
  <c r="CG81" i="24"/>
  <c r="EZ81" i="24" s="1"/>
  <c r="CF81" i="24"/>
  <c r="HN81" i="24" s="1"/>
  <c r="CE81" i="24"/>
  <c r="CD81" i="24"/>
  <c r="EY81" i="24" s="1"/>
  <c r="CC81" i="24"/>
  <c r="HM81" i="24" s="1"/>
  <c r="CB81" i="24"/>
  <c r="EC80" i="24"/>
  <c r="FP80" i="24" s="1"/>
  <c r="EB80" i="24"/>
  <c r="ID80" i="24" s="1"/>
  <c r="EA80" i="24"/>
  <c r="DZ80" i="24"/>
  <c r="FO80" i="24" s="1"/>
  <c r="DY80" i="24"/>
  <c r="IC80" i="24" s="1"/>
  <c r="DX80" i="24"/>
  <c r="DW80" i="24"/>
  <c r="FN80" i="24" s="1"/>
  <c r="DV80" i="24"/>
  <c r="IB80" i="24" s="1"/>
  <c r="DU80" i="24"/>
  <c r="DT80" i="24"/>
  <c r="FM80" i="24" s="1"/>
  <c r="DS80" i="24"/>
  <c r="IA80" i="24" s="1"/>
  <c r="DR80" i="24"/>
  <c r="DQ80" i="24"/>
  <c r="FL80" i="24" s="1"/>
  <c r="DP80" i="24"/>
  <c r="HZ80" i="24" s="1"/>
  <c r="DO80" i="24"/>
  <c r="DN80" i="24"/>
  <c r="FK80" i="24" s="1"/>
  <c r="DM80" i="24"/>
  <c r="HY80" i="24" s="1"/>
  <c r="DL80" i="24"/>
  <c r="DK80" i="24"/>
  <c r="FJ80" i="24" s="1"/>
  <c r="DJ80" i="24"/>
  <c r="HX80" i="24" s="1"/>
  <c r="DI80" i="24"/>
  <c r="DH80" i="24"/>
  <c r="FI80" i="24" s="1"/>
  <c r="DG80" i="24"/>
  <c r="HW80" i="24" s="1"/>
  <c r="DF80" i="24"/>
  <c r="DE80" i="24"/>
  <c r="FH80" i="24" s="1"/>
  <c r="DD80" i="24"/>
  <c r="HV80" i="24" s="1"/>
  <c r="DC80" i="24"/>
  <c r="DB80" i="24"/>
  <c r="FG80" i="24" s="1"/>
  <c r="DA80" i="24"/>
  <c r="HU80" i="24" s="1"/>
  <c r="CZ80" i="24"/>
  <c r="CY80" i="24"/>
  <c r="FF80" i="24" s="1"/>
  <c r="CX80" i="24"/>
  <c r="HT80" i="24" s="1"/>
  <c r="CW80" i="24"/>
  <c r="CV80" i="24"/>
  <c r="FE80" i="24" s="1"/>
  <c r="CU80" i="24"/>
  <c r="HS80" i="24" s="1"/>
  <c r="CT80" i="24"/>
  <c r="CS80" i="24"/>
  <c r="FD80" i="24" s="1"/>
  <c r="CR80" i="24"/>
  <c r="HR80" i="24" s="1"/>
  <c r="CQ80" i="24"/>
  <c r="CP80" i="24"/>
  <c r="FC80" i="24" s="1"/>
  <c r="CO80" i="24"/>
  <c r="HQ80" i="24" s="1"/>
  <c r="CN80" i="24"/>
  <c r="CM80" i="24"/>
  <c r="FB80" i="24" s="1"/>
  <c r="CL80" i="24"/>
  <c r="HP80" i="24" s="1"/>
  <c r="CK80" i="24"/>
  <c r="CJ80" i="24"/>
  <c r="FA80" i="24" s="1"/>
  <c r="CI80" i="24"/>
  <c r="HO80" i="24" s="1"/>
  <c r="CH80" i="24"/>
  <c r="CG80" i="24"/>
  <c r="EZ80" i="24" s="1"/>
  <c r="CF80" i="24"/>
  <c r="HN80" i="24" s="1"/>
  <c r="CE80" i="24"/>
  <c r="CD80" i="24"/>
  <c r="CC80" i="24"/>
  <c r="HM80" i="24" s="1"/>
  <c r="CB80" i="24"/>
  <c r="EC79" i="24"/>
  <c r="FP79" i="24" s="1"/>
  <c r="EB79" i="24"/>
  <c r="ID79" i="24" s="1"/>
  <c r="EA79" i="24"/>
  <c r="DZ79" i="24"/>
  <c r="FO79" i="24" s="1"/>
  <c r="DY79" i="24"/>
  <c r="IC79" i="24" s="1"/>
  <c r="DX79" i="24"/>
  <c r="DW79" i="24"/>
  <c r="FN79" i="24" s="1"/>
  <c r="DV79" i="24"/>
  <c r="IB79" i="24" s="1"/>
  <c r="DU79" i="24"/>
  <c r="DT79" i="24"/>
  <c r="FM79" i="24" s="1"/>
  <c r="DS79" i="24"/>
  <c r="IA79" i="24" s="1"/>
  <c r="DR79" i="24"/>
  <c r="DQ79" i="24"/>
  <c r="FL79" i="24" s="1"/>
  <c r="DP79" i="24"/>
  <c r="HZ79" i="24" s="1"/>
  <c r="DO79" i="24"/>
  <c r="DN79" i="24"/>
  <c r="FK79" i="24" s="1"/>
  <c r="DM79" i="24"/>
  <c r="HY79" i="24" s="1"/>
  <c r="DL79" i="24"/>
  <c r="DK79" i="24"/>
  <c r="FJ79" i="24" s="1"/>
  <c r="DJ79" i="24"/>
  <c r="HX79" i="24" s="1"/>
  <c r="DI79" i="24"/>
  <c r="DH79" i="24"/>
  <c r="FI79" i="24" s="1"/>
  <c r="DG79" i="24"/>
  <c r="HW79" i="24" s="1"/>
  <c r="DF79" i="24"/>
  <c r="DE79" i="24"/>
  <c r="FH79" i="24" s="1"/>
  <c r="DD79" i="24"/>
  <c r="HV79" i="24" s="1"/>
  <c r="DC79" i="24"/>
  <c r="DB79" i="24"/>
  <c r="FG79" i="24" s="1"/>
  <c r="DA79" i="24"/>
  <c r="HU79" i="24" s="1"/>
  <c r="CZ79" i="24"/>
  <c r="CY79" i="24"/>
  <c r="FF79" i="24" s="1"/>
  <c r="CX79" i="24"/>
  <c r="HT79" i="24" s="1"/>
  <c r="CW79" i="24"/>
  <c r="CV79" i="24"/>
  <c r="FE79" i="24" s="1"/>
  <c r="CU79" i="24"/>
  <c r="HS79" i="24" s="1"/>
  <c r="CT79" i="24"/>
  <c r="CS79" i="24"/>
  <c r="FD79" i="24" s="1"/>
  <c r="CR79" i="24"/>
  <c r="HR79" i="24" s="1"/>
  <c r="CQ79" i="24"/>
  <c r="CP79" i="24"/>
  <c r="FC79" i="24" s="1"/>
  <c r="CO79" i="24"/>
  <c r="HQ79" i="24" s="1"/>
  <c r="CN79" i="24"/>
  <c r="CM79" i="24"/>
  <c r="FB79" i="24" s="1"/>
  <c r="CL79" i="24"/>
  <c r="HP79" i="24" s="1"/>
  <c r="CK79" i="24"/>
  <c r="CJ79" i="24"/>
  <c r="FA79" i="24" s="1"/>
  <c r="CI79" i="24"/>
  <c r="HO79" i="24" s="1"/>
  <c r="CH79" i="24"/>
  <c r="CG79" i="24"/>
  <c r="EZ79" i="24" s="1"/>
  <c r="CF79" i="24"/>
  <c r="HN79" i="24" s="1"/>
  <c r="CE79" i="24"/>
  <c r="CD79" i="24"/>
  <c r="EY79" i="24" s="1"/>
  <c r="CC79" i="24"/>
  <c r="HM79" i="24" s="1"/>
  <c r="CB79" i="24"/>
  <c r="EC78" i="24"/>
  <c r="FP78" i="24" s="1"/>
  <c r="EB78" i="24"/>
  <c r="ID78" i="24" s="1"/>
  <c r="EA78" i="24"/>
  <c r="DZ78" i="24"/>
  <c r="FO78" i="24" s="1"/>
  <c r="DY78" i="24"/>
  <c r="IC78" i="24" s="1"/>
  <c r="DX78" i="24"/>
  <c r="DW78" i="24"/>
  <c r="FN78" i="24" s="1"/>
  <c r="DV78" i="24"/>
  <c r="IB78" i="24" s="1"/>
  <c r="DU78" i="24"/>
  <c r="DT78" i="24"/>
  <c r="FM78" i="24" s="1"/>
  <c r="DS78" i="24"/>
  <c r="IA78" i="24" s="1"/>
  <c r="DR78" i="24"/>
  <c r="DQ78" i="24"/>
  <c r="FL78" i="24" s="1"/>
  <c r="DP78" i="24"/>
  <c r="HZ78" i="24" s="1"/>
  <c r="DO78" i="24"/>
  <c r="DN78" i="24"/>
  <c r="FK78" i="24" s="1"/>
  <c r="DM78" i="24"/>
  <c r="HY78" i="24" s="1"/>
  <c r="DL78" i="24"/>
  <c r="DK78" i="24"/>
  <c r="FJ78" i="24" s="1"/>
  <c r="DJ78" i="24"/>
  <c r="HX78" i="24" s="1"/>
  <c r="DI78" i="24"/>
  <c r="DH78" i="24"/>
  <c r="FI78" i="24" s="1"/>
  <c r="DG78" i="24"/>
  <c r="HW78" i="24" s="1"/>
  <c r="DF78" i="24"/>
  <c r="DE78" i="24"/>
  <c r="FH78" i="24" s="1"/>
  <c r="DD78" i="24"/>
  <c r="HV78" i="24" s="1"/>
  <c r="DC78" i="24"/>
  <c r="DB78" i="24"/>
  <c r="FG78" i="24" s="1"/>
  <c r="DA78" i="24"/>
  <c r="HU78" i="24" s="1"/>
  <c r="CZ78" i="24"/>
  <c r="CY78" i="24"/>
  <c r="FF78" i="24" s="1"/>
  <c r="CX78" i="24"/>
  <c r="HT78" i="24" s="1"/>
  <c r="CW78" i="24"/>
  <c r="CV78" i="24"/>
  <c r="FE78" i="24" s="1"/>
  <c r="CU78" i="24"/>
  <c r="HS78" i="24" s="1"/>
  <c r="CT78" i="24"/>
  <c r="CS78" i="24"/>
  <c r="FD78" i="24" s="1"/>
  <c r="CR78" i="24"/>
  <c r="HR78" i="24" s="1"/>
  <c r="CQ78" i="24"/>
  <c r="CP78" i="24"/>
  <c r="FC78" i="24" s="1"/>
  <c r="CO78" i="24"/>
  <c r="HQ78" i="24" s="1"/>
  <c r="CN78" i="24"/>
  <c r="CM78" i="24"/>
  <c r="FB78" i="24" s="1"/>
  <c r="CL78" i="24"/>
  <c r="HP78" i="24" s="1"/>
  <c r="CK78" i="24"/>
  <c r="CJ78" i="24"/>
  <c r="FA78" i="24" s="1"/>
  <c r="CI78" i="24"/>
  <c r="HO78" i="24" s="1"/>
  <c r="CH78" i="24"/>
  <c r="CG78" i="24"/>
  <c r="EZ78" i="24" s="1"/>
  <c r="CF78" i="24"/>
  <c r="HN78" i="24" s="1"/>
  <c r="CE78" i="24"/>
  <c r="CD78" i="24"/>
  <c r="CC78" i="24"/>
  <c r="HM78" i="24" s="1"/>
  <c r="CB78" i="24"/>
  <c r="EC77" i="24"/>
  <c r="FP77" i="24" s="1"/>
  <c r="EB77" i="24"/>
  <c r="ID77" i="24" s="1"/>
  <c r="EA77" i="24"/>
  <c r="DZ77" i="24"/>
  <c r="FO77" i="24" s="1"/>
  <c r="DY77" i="24"/>
  <c r="IC77" i="24" s="1"/>
  <c r="DX77" i="24"/>
  <c r="DW77" i="24"/>
  <c r="FN77" i="24" s="1"/>
  <c r="DV77" i="24"/>
  <c r="IB77" i="24" s="1"/>
  <c r="DU77" i="24"/>
  <c r="DT77" i="24"/>
  <c r="FM77" i="24" s="1"/>
  <c r="DS77" i="24"/>
  <c r="IA77" i="24" s="1"/>
  <c r="DR77" i="24"/>
  <c r="DQ77" i="24"/>
  <c r="FL77" i="24" s="1"/>
  <c r="DP77" i="24"/>
  <c r="HZ77" i="24" s="1"/>
  <c r="DO77" i="24"/>
  <c r="DN77" i="24"/>
  <c r="FK77" i="24" s="1"/>
  <c r="DM77" i="24"/>
  <c r="HY77" i="24" s="1"/>
  <c r="DL77" i="24"/>
  <c r="DK77" i="24"/>
  <c r="FJ77" i="24" s="1"/>
  <c r="DJ77" i="24"/>
  <c r="HX77" i="24" s="1"/>
  <c r="DI77" i="24"/>
  <c r="DH77" i="24"/>
  <c r="FI77" i="24" s="1"/>
  <c r="DG77" i="24"/>
  <c r="HW77" i="24" s="1"/>
  <c r="DF77" i="24"/>
  <c r="DE77" i="24"/>
  <c r="FH77" i="24" s="1"/>
  <c r="DD77" i="24"/>
  <c r="HV77" i="24" s="1"/>
  <c r="DC77" i="24"/>
  <c r="DB77" i="24"/>
  <c r="FG77" i="24" s="1"/>
  <c r="DA77" i="24"/>
  <c r="HU77" i="24" s="1"/>
  <c r="CZ77" i="24"/>
  <c r="CY77" i="24"/>
  <c r="FF77" i="24" s="1"/>
  <c r="CX77" i="24"/>
  <c r="HT77" i="24" s="1"/>
  <c r="CW77" i="24"/>
  <c r="CV77" i="24"/>
  <c r="FE77" i="24" s="1"/>
  <c r="CU77" i="24"/>
  <c r="HS77" i="24" s="1"/>
  <c r="CT77" i="24"/>
  <c r="CS77" i="24"/>
  <c r="FD77" i="24" s="1"/>
  <c r="CR77" i="24"/>
  <c r="HR77" i="24" s="1"/>
  <c r="CQ77" i="24"/>
  <c r="CP77" i="24"/>
  <c r="FC77" i="24" s="1"/>
  <c r="CO77" i="24"/>
  <c r="HQ77" i="24" s="1"/>
  <c r="CN77" i="24"/>
  <c r="CM77" i="24"/>
  <c r="FB77" i="24" s="1"/>
  <c r="CL77" i="24"/>
  <c r="HP77" i="24" s="1"/>
  <c r="CK77" i="24"/>
  <c r="CJ77" i="24"/>
  <c r="FA77" i="24" s="1"/>
  <c r="CI77" i="24"/>
  <c r="HO77" i="24" s="1"/>
  <c r="CH77" i="24"/>
  <c r="CG77" i="24"/>
  <c r="CF77" i="24"/>
  <c r="HN77" i="24" s="1"/>
  <c r="CE77" i="24"/>
  <c r="CD77" i="24"/>
  <c r="CC77" i="24"/>
  <c r="HM77" i="24" s="1"/>
  <c r="CB77" i="24"/>
  <c r="EC76" i="24"/>
  <c r="FP76" i="24" s="1"/>
  <c r="EB76" i="24"/>
  <c r="ID76" i="24" s="1"/>
  <c r="EA76" i="24"/>
  <c r="DZ76" i="24"/>
  <c r="FO76" i="24" s="1"/>
  <c r="DY76" i="24"/>
  <c r="IC76" i="24" s="1"/>
  <c r="DX76" i="24"/>
  <c r="DW76" i="24"/>
  <c r="FN76" i="24" s="1"/>
  <c r="DV76" i="24"/>
  <c r="IB76" i="24" s="1"/>
  <c r="DU76" i="24"/>
  <c r="DT76" i="24"/>
  <c r="FM76" i="24" s="1"/>
  <c r="DS76" i="24"/>
  <c r="IA76" i="24" s="1"/>
  <c r="DR76" i="24"/>
  <c r="DQ76" i="24"/>
  <c r="FL76" i="24" s="1"/>
  <c r="DP76" i="24"/>
  <c r="HZ76" i="24" s="1"/>
  <c r="DO76" i="24"/>
  <c r="DN76" i="24"/>
  <c r="FK76" i="24" s="1"/>
  <c r="DM76" i="24"/>
  <c r="HY76" i="24" s="1"/>
  <c r="DL76" i="24"/>
  <c r="DK76" i="24"/>
  <c r="FJ76" i="24" s="1"/>
  <c r="DJ76" i="24"/>
  <c r="HX76" i="24" s="1"/>
  <c r="DI76" i="24"/>
  <c r="DH76" i="24"/>
  <c r="FI76" i="24" s="1"/>
  <c r="DG76" i="24"/>
  <c r="HW76" i="24" s="1"/>
  <c r="DF76" i="24"/>
  <c r="DE76" i="24"/>
  <c r="FH76" i="24" s="1"/>
  <c r="DD76" i="24"/>
  <c r="HV76" i="24" s="1"/>
  <c r="DC76" i="24"/>
  <c r="DB76" i="24"/>
  <c r="FG76" i="24" s="1"/>
  <c r="DA76" i="24"/>
  <c r="HU76" i="24" s="1"/>
  <c r="CZ76" i="24"/>
  <c r="CY76" i="24"/>
  <c r="FF76" i="24" s="1"/>
  <c r="CX76" i="24"/>
  <c r="HT76" i="24" s="1"/>
  <c r="CW76" i="24"/>
  <c r="CV76" i="24"/>
  <c r="FE76" i="24" s="1"/>
  <c r="CU76" i="24"/>
  <c r="HS76" i="24" s="1"/>
  <c r="CT76" i="24"/>
  <c r="CS76" i="24"/>
  <c r="FD76" i="24" s="1"/>
  <c r="CR76" i="24"/>
  <c r="HR76" i="24" s="1"/>
  <c r="CQ76" i="24"/>
  <c r="CP76" i="24"/>
  <c r="FC76" i="24" s="1"/>
  <c r="CO76" i="24"/>
  <c r="HQ76" i="24" s="1"/>
  <c r="CN76" i="24"/>
  <c r="CM76" i="24"/>
  <c r="FB76" i="24" s="1"/>
  <c r="CL76" i="24"/>
  <c r="HP76" i="24" s="1"/>
  <c r="CK76" i="24"/>
  <c r="CJ76" i="24"/>
  <c r="FA76" i="24" s="1"/>
  <c r="CI76" i="24"/>
  <c r="HO76" i="24" s="1"/>
  <c r="CH76" i="24"/>
  <c r="CG76" i="24"/>
  <c r="EZ76" i="24" s="1"/>
  <c r="CF76" i="24"/>
  <c r="HN76" i="24" s="1"/>
  <c r="CE76" i="24"/>
  <c r="CD76" i="24"/>
  <c r="CC76" i="24"/>
  <c r="HM76" i="24" s="1"/>
  <c r="CB76" i="24"/>
  <c r="EC75" i="24"/>
  <c r="FP75" i="24" s="1"/>
  <c r="EB75" i="24"/>
  <c r="ID75" i="24" s="1"/>
  <c r="EA75" i="24"/>
  <c r="DZ75" i="24"/>
  <c r="FO75" i="24" s="1"/>
  <c r="DY75" i="24"/>
  <c r="IC75" i="24" s="1"/>
  <c r="DX75" i="24"/>
  <c r="DW75" i="24"/>
  <c r="FN75" i="24" s="1"/>
  <c r="DV75" i="24"/>
  <c r="IB75" i="24" s="1"/>
  <c r="DU75" i="24"/>
  <c r="DT75" i="24"/>
  <c r="FM75" i="24" s="1"/>
  <c r="DS75" i="24"/>
  <c r="IA75" i="24" s="1"/>
  <c r="DR75" i="24"/>
  <c r="DQ75" i="24"/>
  <c r="FL75" i="24" s="1"/>
  <c r="DP75" i="24"/>
  <c r="HZ75" i="24" s="1"/>
  <c r="DO75" i="24"/>
  <c r="DN75" i="24"/>
  <c r="FK75" i="24" s="1"/>
  <c r="DM75" i="24"/>
  <c r="HY75" i="24" s="1"/>
  <c r="DL75" i="24"/>
  <c r="DK75" i="24"/>
  <c r="FJ75" i="24" s="1"/>
  <c r="DJ75" i="24"/>
  <c r="HX75" i="24" s="1"/>
  <c r="DI75" i="24"/>
  <c r="DH75" i="24"/>
  <c r="FI75" i="24" s="1"/>
  <c r="DG75" i="24"/>
  <c r="HW75" i="24" s="1"/>
  <c r="DF75" i="24"/>
  <c r="DE75" i="24"/>
  <c r="FH75" i="24" s="1"/>
  <c r="DD75" i="24"/>
  <c r="HV75" i="24" s="1"/>
  <c r="DC75" i="24"/>
  <c r="DB75" i="24"/>
  <c r="FG75" i="24" s="1"/>
  <c r="DA75" i="24"/>
  <c r="HU75" i="24" s="1"/>
  <c r="CZ75" i="24"/>
  <c r="CY75" i="24"/>
  <c r="FF75" i="24" s="1"/>
  <c r="CX75" i="24"/>
  <c r="HT75" i="24" s="1"/>
  <c r="CW75" i="24"/>
  <c r="CV75" i="24"/>
  <c r="FE75" i="24" s="1"/>
  <c r="CU75" i="24"/>
  <c r="HS75" i="24" s="1"/>
  <c r="CT75" i="24"/>
  <c r="CS75" i="24"/>
  <c r="FD75" i="24" s="1"/>
  <c r="CR75" i="24"/>
  <c r="HR75" i="24" s="1"/>
  <c r="CQ75" i="24"/>
  <c r="CP75" i="24"/>
  <c r="FC75" i="24" s="1"/>
  <c r="CO75" i="24"/>
  <c r="HQ75" i="24" s="1"/>
  <c r="CN75" i="24"/>
  <c r="CM75" i="24"/>
  <c r="FB75" i="24" s="1"/>
  <c r="CL75" i="24"/>
  <c r="HP75" i="24" s="1"/>
  <c r="CK75" i="24"/>
  <c r="CJ75" i="24"/>
  <c r="FA75" i="24" s="1"/>
  <c r="CI75" i="24"/>
  <c r="HO75" i="24" s="1"/>
  <c r="CH75" i="24"/>
  <c r="CG75" i="24"/>
  <c r="EZ75" i="24" s="1"/>
  <c r="CF75" i="24"/>
  <c r="HN75" i="24" s="1"/>
  <c r="CE75" i="24"/>
  <c r="CD75" i="24"/>
  <c r="CC75" i="24"/>
  <c r="HM75" i="24" s="1"/>
  <c r="CB75" i="24"/>
  <c r="EC74" i="24"/>
  <c r="FP74" i="24" s="1"/>
  <c r="EB74" i="24"/>
  <c r="ID74" i="24" s="1"/>
  <c r="EA74" i="24"/>
  <c r="DZ74" i="24"/>
  <c r="FO74" i="24" s="1"/>
  <c r="DY74" i="24"/>
  <c r="IC74" i="24" s="1"/>
  <c r="DX74" i="24"/>
  <c r="DW74" i="24"/>
  <c r="FN74" i="24" s="1"/>
  <c r="DV74" i="24"/>
  <c r="IB74" i="24" s="1"/>
  <c r="DU74" i="24"/>
  <c r="DT74" i="24"/>
  <c r="FM74" i="24" s="1"/>
  <c r="DS74" i="24"/>
  <c r="IA74" i="24" s="1"/>
  <c r="DR74" i="24"/>
  <c r="DQ74" i="24"/>
  <c r="FL74" i="24" s="1"/>
  <c r="DP74" i="24"/>
  <c r="HZ74" i="24" s="1"/>
  <c r="DO74" i="24"/>
  <c r="DN74" i="24"/>
  <c r="FK74" i="24" s="1"/>
  <c r="DM74" i="24"/>
  <c r="HY74" i="24" s="1"/>
  <c r="DL74" i="24"/>
  <c r="DK74" i="24"/>
  <c r="FJ74" i="24" s="1"/>
  <c r="DJ74" i="24"/>
  <c r="HX74" i="24" s="1"/>
  <c r="DI74" i="24"/>
  <c r="DH74" i="24"/>
  <c r="FI74" i="24" s="1"/>
  <c r="DG74" i="24"/>
  <c r="HW74" i="24" s="1"/>
  <c r="DF74" i="24"/>
  <c r="DE74" i="24"/>
  <c r="FH74" i="24" s="1"/>
  <c r="DD74" i="24"/>
  <c r="HV74" i="24" s="1"/>
  <c r="DC74" i="24"/>
  <c r="DB74" i="24"/>
  <c r="FG74" i="24" s="1"/>
  <c r="DA74" i="24"/>
  <c r="HU74" i="24" s="1"/>
  <c r="CZ74" i="24"/>
  <c r="CY74" i="24"/>
  <c r="FF74" i="24" s="1"/>
  <c r="CX74" i="24"/>
  <c r="HT74" i="24" s="1"/>
  <c r="CW74" i="24"/>
  <c r="CV74" i="24"/>
  <c r="FE74" i="24" s="1"/>
  <c r="CU74" i="24"/>
  <c r="HS74" i="24" s="1"/>
  <c r="CT74" i="24"/>
  <c r="CS74" i="24"/>
  <c r="FD74" i="24" s="1"/>
  <c r="CR74" i="24"/>
  <c r="HR74" i="24" s="1"/>
  <c r="CQ74" i="24"/>
  <c r="CP74" i="24"/>
  <c r="FC74" i="24" s="1"/>
  <c r="CO74" i="24"/>
  <c r="HQ74" i="24" s="1"/>
  <c r="CN74" i="24"/>
  <c r="CM74" i="24"/>
  <c r="FB74" i="24" s="1"/>
  <c r="CL74" i="24"/>
  <c r="HP74" i="24" s="1"/>
  <c r="CK74" i="24"/>
  <c r="CJ74" i="24"/>
  <c r="FA74" i="24" s="1"/>
  <c r="CI74" i="24"/>
  <c r="HO74" i="24" s="1"/>
  <c r="CH74" i="24"/>
  <c r="CG74" i="24"/>
  <c r="CF74" i="24"/>
  <c r="HN74" i="24" s="1"/>
  <c r="CE74" i="24"/>
  <c r="CD74" i="24"/>
  <c r="CC74" i="24"/>
  <c r="HM74" i="24" s="1"/>
  <c r="CB74" i="24"/>
  <c r="EC73" i="24"/>
  <c r="FP73" i="24" s="1"/>
  <c r="EB73" i="24"/>
  <c r="ID73" i="24" s="1"/>
  <c r="EA73" i="24"/>
  <c r="DZ73" i="24"/>
  <c r="FO73" i="24" s="1"/>
  <c r="DY73" i="24"/>
  <c r="IC73" i="24" s="1"/>
  <c r="DX73" i="24"/>
  <c r="DW73" i="24"/>
  <c r="FN73" i="24" s="1"/>
  <c r="DV73" i="24"/>
  <c r="IB73" i="24" s="1"/>
  <c r="DU73" i="24"/>
  <c r="DT73" i="24"/>
  <c r="FM73" i="24" s="1"/>
  <c r="DS73" i="24"/>
  <c r="IA73" i="24" s="1"/>
  <c r="DR73" i="24"/>
  <c r="DQ73" i="24"/>
  <c r="FL73" i="24" s="1"/>
  <c r="DP73" i="24"/>
  <c r="HZ73" i="24" s="1"/>
  <c r="DO73" i="24"/>
  <c r="DN73" i="24"/>
  <c r="FK73" i="24" s="1"/>
  <c r="DM73" i="24"/>
  <c r="HY73" i="24" s="1"/>
  <c r="DL73" i="24"/>
  <c r="DK73" i="24"/>
  <c r="FJ73" i="24" s="1"/>
  <c r="DJ73" i="24"/>
  <c r="HX73" i="24" s="1"/>
  <c r="DI73" i="24"/>
  <c r="DH73" i="24"/>
  <c r="FI73" i="24" s="1"/>
  <c r="DG73" i="24"/>
  <c r="HW73" i="24" s="1"/>
  <c r="DF73" i="24"/>
  <c r="DE73" i="24"/>
  <c r="FH73" i="24" s="1"/>
  <c r="DD73" i="24"/>
  <c r="HV73" i="24" s="1"/>
  <c r="DC73" i="24"/>
  <c r="DB73" i="24"/>
  <c r="FG73" i="24" s="1"/>
  <c r="DA73" i="24"/>
  <c r="HU73" i="24" s="1"/>
  <c r="CZ73" i="24"/>
  <c r="CY73" i="24"/>
  <c r="FF73" i="24" s="1"/>
  <c r="CX73" i="24"/>
  <c r="HT73" i="24" s="1"/>
  <c r="CW73" i="24"/>
  <c r="CV73" i="24"/>
  <c r="FE73" i="24" s="1"/>
  <c r="CU73" i="24"/>
  <c r="HS73" i="24" s="1"/>
  <c r="CT73" i="24"/>
  <c r="CS73" i="24"/>
  <c r="FD73" i="24" s="1"/>
  <c r="CR73" i="24"/>
  <c r="HR73" i="24" s="1"/>
  <c r="CQ73" i="24"/>
  <c r="CP73" i="24"/>
  <c r="FC73" i="24" s="1"/>
  <c r="CO73" i="24"/>
  <c r="HQ73" i="24" s="1"/>
  <c r="CN73" i="24"/>
  <c r="CM73" i="24"/>
  <c r="FB73" i="24" s="1"/>
  <c r="CL73" i="24"/>
  <c r="HP73" i="24" s="1"/>
  <c r="CK73" i="24"/>
  <c r="CJ73" i="24"/>
  <c r="CI73" i="24"/>
  <c r="HO73" i="24" s="1"/>
  <c r="CH73" i="24"/>
  <c r="CG73" i="24"/>
  <c r="EZ73" i="24" s="1"/>
  <c r="CF73" i="24"/>
  <c r="HN73" i="24" s="1"/>
  <c r="CE73" i="24"/>
  <c r="CD73" i="24"/>
  <c r="CC73" i="24"/>
  <c r="HM73" i="24" s="1"/>
  <c r="CB73" i="24"/>
  <c r="EC72" i="24"/>
  <c r="FP72" i="24" s="1"/>
  <c r="EB72" i="24"/>
  <c r="ID72" i="24" s="1"/>
  <c r="EA72" i="24"/>
  <c r="DZ72" i="24"/>
  <c r="FO72" i="24" s="1"/>
  <c r="DY72" i="24"/>
  <c r="IC72" i="24" s="1"/>
  <c r="DX72" i="24"/>
  <c r="DW72" i="24"/>
  <c r="FN72" i="24" s="1"/>
  <c r="DV72" i="24"/>
  <c r="IB72" i="24" s="1"/>
  <c r="DU72" i="24"/>
  <c r="DT72" i="24"/>
  <c r="FM72" i="24" s="1"/>
  <c r="DS72" i="24"/>
  <c r="IA72" i="24" s="1"/>
  <c r="DR72" i="24"/>
  <c r="DQ72" i="24"/>
  <c r="FL72" i="24" s="1"/>
  <c r="DP72" i="24"/>
  <c r="HZ72" i="24" s="1"/>
  <c r="DO72" i="24"/>
  <c r="DN72" i="24"/>
  <c r="FK72" i="24" s="1"/>
  <c r="DM72" i="24"/>
  <c r="HY72" i="24" s="1"/>
  <c r="DL72" i="24"/>
  <c r="DK72" i="24"/>
  <c r="FJ72" i="24" s="1"/>
  <c r="DJ72" i="24"/>
  <c r="HX72" i="24" s="1"/>
  <c r="DI72" i="24"/>
  <c r="DH72" i="24"/>
  <c r="FI72" i="24" s="1"/>
  <c r="DG72" i="24"/>
  <c r="HW72" i="24" s="1"/>
  <c r="DF72" i="24"/>
  <c r="DE72" i="24"/>
  <c r="FH72" i="24" s="1"/>
  <c r="DD72" i="24"/>
  <c r="HV72" i="24" s="1"/>
  <c r="DC72" i="24"/>
  <c r="DB72" i="24"/>
  <c r="FG72" i="24" s="1"/>
  <c r="DA72" i="24"/>
  <c r="HU72" i="24" s="1"/>
  <c r="CZ72" i="24"/>
  <c r="CY72" i="24"/>
  <c r="FF72" i="24" s="1"/>
  <c r="CX72" i="24"/>
  <c r="HT72" i="24" s="1"/>
  <c r="CW72" i="24"/>
  <c r="CV72" i="24"/>
  <c r="FE72" i="24" s="1"/>
  <c r="CU72" i="24"/>
  <c r="HS72" i="24" s="1"/>
  <c r="CT72" i="24"/>
  <c r="CS72" i="24"/>
  <c r="FD72" i="24" s="1"/>
  <c r="CR72" i="24"/>
  <c r="HR72" i="24" s="1"/>
  <c r="CQ72" i="24"/>
  <c r="CP72" i="24"/>
  <c r="CO72" i="24"/>
  <c r="HQ72" i="24" s="1"/>
  <c r="CN72" i="24"/>
  <c r="CM72" i="24"/>
  <c r="FB72" i="24" s="1"/>
  <c r="CL72" i="24"/>
  <c r="HP72" i="24" s="1"/>
  <c r="CK72" i="24"/>
  <c r="CJ72" i="24"/>
  <c r="FA72" i="24" s="1"/>
  <c r="CI72" i="24"/>
  <c r="HO72" i="24" s="1"/>
  <c r="CH72" i="24"/>
  <c r="CG72" i="24"/>
  <c r="CF72" i="24"/>
  <c r="HN72" i="24" s="1"/>
  <c r="CE72" i="24"/>
  <c r="CD72" i="24"/>
  <c r="EY72" i="24" s="1"/>
  <c r="CC72" i="24"/>
  <c r="HM72" i="24" s="1"/>
  <c r="CB72" i="24"/>
  <c r="EC71" i="24"/>
  <c r="FP71" i="24" s="1"/>
  <c r="EB71" i="24"/>
  <c r="ID71" i="24" s="1"/>
  <c r="EA71" i="24"/>
  <c r="DZ71" i="24"/>
  <c r="FO71" i="24" s="1"/>
  <c r="DY71" i="24"/>
  <c r="IC71" i="24" s="1"/>
  <c r="DX71" i="24"/>
  <c r="DW71" i="24"/>
  <c r="FN71" i="24" s="1"/>
  <c r="DV71" i="24"/>
  <c r="IB71" i="24" s="1"/>
  <c r="DU71" i="24"/>
  <c r="DT71" i="24"/>
  <c r="FM71" i="24" s="1"/>
  <c r="DS71" i="24"/>
  <c r="IA71" i="24" s="1"/>
  <c r="DR71" i="24"/>
  <c r="DQ71" i="24"/>
  <c r="FL71" i="24" s="1"/>
  <c r="DP71" i="24"/>
  <c r="HZ71" i="24" s="1"/>
  <c r="DO71" i="24"/>
  <c r="DN71" i="24"/>
  <c r="FK71" i="24" s="1"/>
  <c r="DM71" i="24"/>
  <c r="HY71" i="24" s="1"/>
  <c r="DL71" i="24"/>
  <c r="DK71" i="24"/>
  <c r="FJ71" i="24" s="1"/>
  <c r="DJ71" i="24"/>
  <c r="HX71" i="24" s="1"/>
  <c r="DI71" i="24"/>
  <c r="DH71" i="24"/>
  <c r="FI71" i="24" s="1"/>
  <c r="DG71" i="24"/>
  <c r="HW71" i="24" s="1"/>
  <c r="DF71" i="24"/>
  <c r="DE71" i="24"/>
  <c r="FH71" i="24" s="1"/>
  <c r="DD71" i="24"/>
  <c r="HV71" i="24" s="1"/>
  <c r="DC71" i="24"/>
  <c r="DB71" i="24"/>
  <c r="FG71" i="24" s="1"/>
  <c r="DA71" i="24"/>
  <c r="HU71" i="24" s="1"/>
  <c r="CZ71" i="24"/>
  <c r="CY71" i="24"/>
  <c r="FF71" i="24" s="1"/>
  <c r="CX71" i="24"/>
  <c r="HT71" i="24" s="1"/>
  <c r="CW71" i="24"/>
  <c r="CV71" i="24"/>
  <c r="FE71" i="24" s="1"/>
  <c r="CU71" i="24"/>
  <c r="HS71" i="24" s="1"/>
  <c r="CT71" i="24"/>
  <c r="CS71" i="24"/>
  <c r="FD71" i="24" s="1"/>
  <c r="CR71" i="24"/>
  <c r="HR71" i="24" s="1"/>
  <c r="CQ71" i="24"/>
  <c r="CP71" i="24"/>
  <c r="FC71" i="24" s="1"/>
  <c r="CO71" i="24"/>
  <c r="HQ71" i="24" s="1"/>
  <c r="CN71" i="24"/>
  <c r="CM71" i="24"/>
  <c r="FB71" i="24" s="1"/>
  <c r="CL71" i="24"/>
  <c r="HP71" i="24" s="1"/>
  <c r="CK71" i="24"/>
  <c r="CJ71" i="24"/>
  <c r="FA71" i="24" s="1"/>
  <c r="CI71" i="24"/>
  <c r="HO71" i="24" s="1"/>
  <c r="CH71" i="24"/>
  <c r="CG71" i="24"/>
  <c r="EZ71" i="24" s="1"/>
  <c r="CF71" i="24"/>
  <c r="HN71" i="24" s="1"/>
  <c r="CE71" i="24"/>
  <c r="CD71" i="24"/>
  <c r="CC71" i="24"/>
  <c r="HM71" i="24" s="1"/>
  <c r="CB71" i="24"/>
  <c r="EC70" i="24"/>
  <c r="FP70" i="24" s="1"/>
  <c r="EB70" i="24"/>
  <c r="ID70" i="24" s="1"/>
  <c r="EA70" i="24"/>
  <c r="DZ70" i="24"/>
  <c r="FO70" i="24" s="1"/>
  <c r="DY70" i="24"/>
  <c r="IC70" i="24" s="1"/>
  <c r="DX70" i="24"/>
  <c r="DW70" i="24"/>
  <c r="FN70" i="24" s="1"/>
  <c r="DV70" i="24"/>
  <c r="IB70" i="24" s="1"/>
  <c r="DU70" i="24"/>
  <c r="DT70" i="24"/>
  <c r="FM70" i="24" s="1"/>
  <c r="DS70" i="24"/>
  <c r="IA70" i="24" s="1"/>
  <c r="DR70" i="24"/>
  <c r="DQ70" i="24"/>
  <c r="FL70" i="24" s="1"/>
  <c r="DP70" i="24"/>
  <c r="HZ70" i="24" s="1"/>
  <c r="DO70" i="24"/>
  <c r="DN70" i="24"/>
  <c r="FK70" i="24" s="1"/>
  <c r="DM70" i="24"/>
  <c r="HY70" i="24" s="1"/>
  <c r="DL70" i="24"/>
  <c r="DK70" i="24"/>
  <c r="FJ70" i="24" s="1"/>
  <c r="DJ70" i="24"/>
  <c r="HX70" i="24" s="1"/>
  <c r="DI70" i="24"/>
  <c r="DH70" i="24"/>
  <c r="FI70" i="24" s="1"/>
  <c r="DG70" i="24"/>
  <c r="HW70" i="24" s="1"/>
  <c r="DF70" i="24"/>
  <c r="DE70" i="24"/>
  <c r="FH70" i="24" s="1"/>
  <c r="DD70" i="24"/>
  <c r="HV70" i="24" s="1"/>
  <c r="DC70" i="24"/>
  <c r="DB70" i="24"/>
  <c r="FG70" i="24" s="1"/>
  <c r="DA70" i="24"/>
  <c r="HU70" i="24" s="1"/>
  <c r="CZ70" i="24"/>
  <c r="CY70" i="24"/>
  <c r="FF70" i="24" s="1"/>
  <c r="CX70" i="24"/>
  <c r="HT70" i="24" s="1"/>
  <c r="CW70" i="24"/>
  <c r="CV70" i="24"/>
  <c r="FE70" i="24" s="1"/>
  <c r="CU70" i="24"/>
  <c r="HS70" i="24" s="1"/>
  <c r="CT70" i="24"/>
  <c r="CS70" i="24"/>
  <c r="FD70" i="24" s="1"/>
  <c r="CR70" i="24"/>
  <c r="HR70" i="24" s="1"/>
  <c r="CQ70" i="24"/>
  <c r="CP70" i="24"/>
  <c r="FC70" i="24" s="1"/>
  <c r="CO70" i="24"/>
  <c r="HQ70" i="24" s="1"/>
  <c r="CN70" i="24"/>
  <c r="CM70" i="24"/>
  <c r="FB70" i="24" s="1"/>
  <c r="CL70" i="24"/>
  <c r="HP70" i="24" s="1"/>
  <c r="CK70" i="24"/>
  <c r="CJ70" i="24"/>
  <c r="FA70" i="24" s="1"/>
  <c r="CI70" i="24"/>
  <c r="HO70" i="24" s="1"/>
  <c r="CH70" i="24"/>
  <c r="CG70" i="24"/>
  <c r="EZ70" i="24" s="1"/>
  <c r="CF70" i="24"/>
  <c r="HN70" i="24" s="1"/>
  <c r="CE70" i="24"/>
  <c r="CD70" i="24"/>
  <c r="CC70" i="24"/>
  <c r="HM70" i="24" s="1"/>
  <c r="CB70" i="24"/>
  <c r="EC69" i="24"/>
  <c r="FP69" i="24" s="1"/>
  <c r="EB69" i="24"/>
  <c r="ID69" i="24" s="1"/>
  <c r="EA69" i="24"/>
  <c r="DZ69" i="24"/>
  <c r="FO69" i="24" s="1"/>
  <c r="DY69" i="24"/>
  <c r="IC69" i="24" s="1"/>
  <c r="DX69" i="24"/>
  <c r="DW69" i="24"/>
  <c r="FN69" i="24" s="1"/>
  <c r="DV69" i="24"/>
  <c r="IB69" i="24" s="1"/>
  <c r="DU69" i="24"/>
  <c r="DT69" i="24"/>
  <c r="FM69" i="24" s="1"/>
  <c r="DS69" i="24"/>
  <c r="IA69" i="24" s="1"/>
  <c r="DR69" i="24"/>
  <c r="DQ69" i="24"/>
  <c r="FL69" i="24" s="1"/>
  <c r="DP69" i="24"/>
  <c r="HZ69" i="24" s="1"/>
  <c r="DO69" i="24"/>
  <c r="DN69" i="24"/>
  <c r="FK69" i="24" s="1"/>
  <c r="DM69" i="24"/>
  <c r="HY69" i="24" s="1"/>
  <c r="DL69" i="24"/>
  <c r="DK69" i="24"/>
  <c r="FJ69" i="24" s="1"/>
  <c r="DJ69" i="24"/>
  <c r="HX69" i="24" s="1"/>
  <c r="DI69" i="24"/>
  <c r="DH69" i="24"/>
  <c r="FI69" i="24" s="1"/>
  <c r="DG69" i="24"/>
  <c r="HW69" i="24" s="1"/>
  <c r="DF69" i="24"/>
  <c r="DE69" i="24"/>
  <c r="FH69" i="24" s="1"/>
  <c r="DD69" i="24"/>
  <c r="HV69" i="24" s="1"/>
  <c r="DC69" i="24"/>
  <c r="DB69" i="24"/>
  <c r="FG69" i="24" s="1"/>
  <c r="DA69" i="24"/>
  <c r="HU69" i="24" s="1"/>
  <c r="CZ69" i="24"/>
  <c r="CY69" i="24"/>
  <c r="FF69" i="24" s="1"/>
  <c r="CX69" i="24"/>
  <c r="HT69" i="24" s="1"/>
  <c r="CW69" i="24"/>
  <c r="CV69" i="24"/>
  <c r="FE69" i="24" s="1"/>
  <c r="CU69" i="24"/>
  <c r="HS69" i="24" s="1"/>
  <c r="CT69" i="24"/>
  <c r="CS69" i="24"/>
  <c r="FD69" i="24" s="1"/>
  <c r="CR69" i="24"/>
  <c r="HR69" i="24" s="1"/>
  <c r="CQ69" i="24"/>
  <c r="CP69" i="24"/>
  <c r="FC69" i="24" s="1"/>
  <c r="CO69" i="24"/>
  <c r="HQ69" i="24" s="1"/>
  <c r="CN69" i="24"/>
  <c r="CM69" i="24"/>
  <c r="FB69" i="24" s="1"/>
  <c r="CL69" i="24"/>
  <c r="HP69" i="24" s="1"/>
  <c r="CK69" i="24"/>
  <c r="CJ69" i="24"/>
  <c r="FA69" i="24" s="1"/>
  <c r="CI69" i="24"/>
  <c r="HO69" i="24" s="1"/>
  <c r="CH69" i="24"/>
  <c r="CG69" i="24"/>
  <c r="EZ69" i="24" s="1"/>
  <c r="CF69" i="24"/>
  <c r="HN69" i="24" s="1"/>
  <c r="CE69" i="24"/>
  <c r="CD69" i="24"/>
  <c r="EY69" i="24" s="1"/>
  <c r="CC69" i="24"/>
  <c r="HM69" i="24" s="1"/>
  <c r="CB69" i="24"/>
  <c r="EC68" i="24"/>
  <c r="FP68" i="24" s="1"/>
  <c r="EB68" i="24"/>
  <c r="ID68" i="24" s="1"/>
  <c r="EA68" i="24"/>
  <c r="DZ68" i="24"/>
  <c r="FO68" i="24" s="1"/>
  <c r="DY68" i="24"/>
  <c r="IC68" i="24" s="1"/>
  <c r="DX68" i="24"/>
  <c r="DW68" i="24"/>
  <c r="FN68" i="24" s="1"/>
  <c r="DV68" i="24"/>
  <c r="IB68" i="24" s="1"/>
  <c r="DU68" i="24"/>
  <c r="DT68" i="24"/>
  <c r="FM68" i="24" s="1"/>
  <c r="DS68" i="24"/>
  <c r="IA68" i="24" s="1"/>
  <c r="DR68" i="24"/>
  <c r="DQ68" i="24"/>
  <c r="FL68" i="24" s="1"/>
  <c r="DP68" i="24"/>
  <c r="HZ68" i="24" s="1"/>
  <c r="DO68" i="24"/>
  <c r="DN68" i="24"/>
  <c r="FK68" i="24" s="1"/>
  <c r="DM68" i="24"/>
  <c r="HY68" i="24" s="1"/>
  <c r="DL68" i="24"/>
  <c r="DK68" i="24"/>
  <c r="FJ68" i="24" s="1"/>
  <c r="DJ68" i="24"/>
  <c r="HX68" i="24" s="1"/>
  <c r="DI68" i="24"/>
  <c r="DH68" i="24"/>
  <c r="FI68" i="24" s="1"/>
  <c r="DG68" i="24"/>
  <c r="HW68" i="24" s="1"/>
  <c r="DF68" i="24"/>
  <c r="DE68" i="24"/>
  <c r="FH68" i="24" s="1"/>
  <c r="DD68" i="24"/>
  <c r="HV68" i="24" s="1"/>
  <c r="DC68" i="24"/>
  <c r="DB68" i="24"/>
  <c r="FG68" i="24" s="1"/>
  <c r="DA68" i="24"/>
  <c r="HU68" i="24" s="1"/>
  <c r="CZ68" i="24"/>
  <c r="CY68" i="24"/>
  <c r="FF68" i="24" s="1"/>
  <c r="CX68" i="24"/>
  <c r="HT68" i="24" s="1"/>
  <c r="CW68" i="24"/>
  <c r="CV68" i="24"/>
  <c r="FE68" i="24" s="1"/>
  <c r="CU68" i="24"/>
  <c r="HS68" i="24" s="1"/>
  <c r="CT68" i="24"/>
  <c r="CS68" i="24"/>
  <c r="FD68" i="24" s="1"/>
  <c r="CR68" i="24"/>
  <c r="HR68" i="24" s="1"/>
  <c r="CQ68" i="24"/>
  <c r="CP68" i="24"/>
  <c r="FC68" i="24" s="1"/>
  <c r="CO68" i="24"/>
  <c r="HQ68" i="24" s="1"/>
  <c r="CN68" i="24"/>
  <c r="CM68" i="24"/>
  <c r="FB68" i="24" s="1"/>
  <c r="CL68" i="24"/>
  <c r="HP68" i="24" s="1"/>
  <c r="CK68" i="24"/>
  <c r="CJ68" i="24"/>
  <c r="FA68" i="24" s="1"/>
  <c r="CI68" i="24"/>
  <c r="HO68" i="24" s="1"/>
  <c r="CH68" i="24"/>
  <c r="CG68" i="24"/>
  <c r="EZ68" i="24" s="1"/>
  <c r="CF68" i="24"/>
  <c r="HN68" i="24" s="1"/>
  <c r="CE68" i="24"/>
  <c r="CD68" i="24"/>
  <c r="CC68" i="24"/>
  <c r="HM68" i="24" s="1"/>
  <c r="CB68" i="24"/>
  <c r="EC67" i="24"/>
  <c r="FP67" i="24" s="1"/>
  <c r="EB67" i="24"/>
  <c r="ID67" i="24" s="1"/>
  <c r="EA67" i="24"/>
  <c r="DZ67" i="24"/>
  <c r="FO67" i="24" s="1"/>
  <c r="DY67" i="24"/>
  <c r="IC67" i="24" s="1"/>
  <c r="DX67" i="24"/>
  <c r="DW67" i="24"/>
  <c r="FN67" i="24" s="1"/>
  <c r="DV67" i="24"/>
  <c r="IB67" i="24" s="1"/>
  <c r="DU67" i="24"/>
  <c r="DT67" i="24"/>
  <c r="FM67" i="24" s="1"/>
  <c r="DS67" i="24"/>
  <c r="IA67" i="24" s="1"/>
  <c r="DR67" i="24"/>
  <c r="DQ67" i="24"/>
  <c r="FL67" i="24" s="1"/>
  <c r="DP67" i="24"/>
  <c r="HZ67" i="24" s="1"/>
  <c r="DO67" i="24"/>
  <c r="DN67" i="24"/>
  <c r="FK67" i="24" s="1"/>
  <c r="DM67" i="24"/>
  <c r="HY67" i="24" s="1"/>
  <c r="DL67" i="24"/>
  <c r="DK67" i="24"/>
  <c r="FJ67" i="24" s="1"/>
  <c r="DJ67" i="24"/>
  <c r="HX67" i="24" s="1"/>
  <c r="DI67" i="24"/>
  <c r="DH67" i="24"/>
  <c r="FI67" i="24" s="1"/>
  <c r="DG67" i="24"/>
  <c r="HW67" i="24" s="1"/>
  <c r="DF67" i="24"/>
  <c r="DE67" i="24"/>
  <c r="FH67" i="24" s="1"/>
  <c r="DD67" i="24"/>
  <c r="HV67" i="24" s="1"/>
  <c r="DC67" i="24"/>
  <c r="DB67" i="24"/>
  <c r="FG67" i="24" s="1"/>
  <c r="DA67" i="24"/>
  <c r="HU67" i="24" s="1"/>
  <c r="CZ67" i="24"/>
  <c r="CY67" i="24"/>
  <c r="FF67" i="24" s="1"/>
  <c r="CX67" i="24"/>
  <c r="HT67" i="24" s="1"/>
  <c r="CW67" i="24"/>
  <c r="CV67" i="24"/>
  <c r="FE67" i="24" s="1"/>
  <c r="CU67" i="24"/>
  <c r="HS67" i="24" s="1"/>
  <c r="CT67" i="24"/>
  <c r="CS67" i="24"/>
  <c r="FD67" i="24" s="1"/>
  <c r="CR67" i="24"/>
  <c r="HR67" i="24" s="1"/>
  <c r="CQ67" i="24"/>
  <c r="CP67" i="24"/>
  <c r="FC67" i="24" s="1"/>
  <c r="CO67" i="24"/>
  <c r="HQ67" i="24" s="1"/>
  <c r="CN67" i="24"/>
  <c r="CM67" i="24"/>
  <c r="FB67" i="24" s="1"/>
  <c r="CL67" i="24"/>
  <c r="HP67" i="24" s="1"/>
  <c r="CK67" i="24"/>
  <c r="CJ67" i="24"/>
  <c r="FA67" i="24" s="1"/>
  <c r="CI67" i="24"/>
  <c r="HO67" i="24" s="1"/>
  <c r="CH67" i="24"/>
  <c r="CG67" i="24"/>
  <c r="EZ67" i="24" s="1"/>
  <c r="CF67" i="24"/>
  <c r="HN67" i="24" s="1"/>
  <c r="CE67" i="24"/>
  <c r="CD67" i="24"/>
  <c r="EY67" i="24" s="1"/>
  <c r="CC67" i="24"/>
  <c r="HM67" i="24" s="1"/>
  <c r="CB67" i="24"/>
  <c r="EC66" i="24"/>
  <c r="FP66" i="24" s="1"/>
  <c r="EB66" i="24"/>
  <c r="ID66" i="24" s="1"/>
  <c r="EA66" i="24"/>
  <c r="DZ66" i="24"/>
  <c r="FO66" i="24" s="1"/>
  <c r="DY66" i="24"/>
  <c r="IC66" i="24" s="1"/>
  <c r="DX66" i="24"/>
  <c r="DW66" i="24"/>
  <c r="FN66" i="24" s="1"/>
  <c r="DV66" i="24"/>
  <c r="IB66" i="24" s="1"/>
  <c r="DU66" i="24"/>
  <c r="DT66" i="24"/>
  <c r="FM66" i="24" s="1"/>
  <c r="DS66" i="24"/>
  <c r="IA66" i="24" s="1"/>
  <c r="DR66" i="24"/>
  <c r="DQ66" i="24"/>
  <c r="FL66" i="24" s="1"/>
  <c r="DP66" i="24"/>
  <c r="HZ66" i="24" s="1"/>
  <c r="DO66" i="24"/>
  <c r="DN66" i="24"/>
  <c r="FK66" i="24" s="1"/>
  <c r="DM66" i="24"/>
  <c r="HY66" i="24" s="1"/>
  <c r="DL66" i="24"/>
  <c r="DK66" i="24"/>
  <c r="FJ66" i="24" s="1"/>
  <c r="DJ66" i="24"/>
  <c r="HX66" i="24" s="1"/>
  <c r="DI66" i="24"/>
  <c r="DH66" i="24"/>
  <c r="FI66" i="24" s="1"/>
  <c r="DG66" i="24"/>
  <c r="HW66" i="24" s="1"/>
  <c r="DF66" i="24"/>
  <c r="DE66" i="24"/>
  <c r="FH66" i="24" s="1"/>
  <c r="DD66" i="24"/>
  <c r="HV66" i="24" s="1"/>
  <c r="DC66" i="24"/>
  <c r="DB66" i="24"/>
  <c r="FG66" i="24" s="1"/>
  <c r="DA66" i="24"/>
  <c r="HU66" i="24" s="1"/>
  <c r="CZ66" i="24"/>
  <c r="CY66" i="24"/>
  <c r="FF66" i="24" s="1"/>
  <c r="CX66" i="24"/>
  <c r="HT66" i="24" s="1"/>
  <c r="CW66" i="24"/>
  <c r="CV66" i="24"/>
  <c r="FE66" i="24" s="1"/>
  <c r="CU66" i="24"/>
  <c r="HS66" i="24" s="1"/>
  <c r="CT66" i="24"/>
  <c r="CS66" i="24"/>
  <c r="FD66" i="24" s="1"/>
  <c r="CR66" i="24"/>
  <c r="HR66" i="24" s="1"/>
  <c r="CQ66" i="24"/>
  <c r="CP66" i="24"/>
  <c r="FC66" i="24" s="1"/>
  <c r="CO66" i="24"/>
  <c r="HQ66" i="24" s="1"/>
  <c r="CN66" i="24"/>
  <c r="CM66" i="24"/>
  <c r="FB66" i="24" s="1"/>
  <c r="CL66" i="24"/>
  <c r="HP66" i="24" s="1"/>
  <c r="CK66" i="24"/>
  <c r="CJ66" i="24"/>
  <c r="FA66" i="24" s="1"/>
  <c r="CI66" i="24"/>
  <c r="HO66" i="24" s="1"/>
  <c r="CH66" i="24"/>
  <c r="CG66" i="24"/>
  <c r="EZ66" i="24" s="1"/>
  <c r="CF66" i="24"/>
  <c r="HN66" i="24" s="1"/>
  <c r="CE66" i="24"/>
  <c r="CD66" i="24"/>
  <c r="CC66" i="24"/>
  <c r="HM66" i="24" s="1"/>
  <c r="CB66" i="24"/>
  <c r="EC65" i="24"/>
  <c r="FP65" i="24" s="1"/>
  <c r="EB65" i="24"/>
  <c r="ID65" i="24" s="1"/>
  <c r="EA65" i="24"/>
  <c r="DZ65" i="24"/>
  <c r="FO65" i="24" s="1"/>
  <c r="DY65" i="24"/>
  <c r="IC65" i="24" s="1"/>
  <c r="DX65" i="24"/>
  <c r="DW65" i="24"/>
  <c r="FN65" i="24" s="1"/>
  <c r="DV65" i="24"/>
  <c r="IB65" i="24" s="1"/>
  <c r="DU65" i="24"/>
  <c r="DT65" i="24"/>
  <c r="FM65" i="24" s="1"/>
  <c r="DS65" i="24"/>
  <c r="IA65" i="24" s="1"/>
  <c r="DR65" i="24"/>
  <c r="DQ65" i="24"/>
  <c r="FL65" i="24" s="1"/>
  <c r="DP65" i="24"/>
  <c r="HZ65" i="24" s="1"/>
  <c r="DO65" i="24"/>
  <c r="DN65" i="24"/>
  <c r="FK65" i="24" s="1"/>
  <c r="DM65" i="24"/>
  <c r="HY65" i="24" s="1"/>
  <c r="DL65" i="24"/>
  <c r="DK65" i="24"/>
  <c r="FJ65" i="24" s="1"/>
  <c r="DJ65" i="24"/>
  <c r="HX65" i="24" s="1"/>
  <c r="DI65" i="24"/>
  <c r="DH65" i="24"/>
  <c r="FI65" i="24" s="1"/>
  <c r="DG65" i="24"/>
  <c r="HW65" i="24" s="1"/>
  <c r="DF65" i="24"/>
  <c r="DE65" i="24"/>
  <c r="FH65" i="24" s="1"/>
  <c r="DD65" i="24"/>
  <c r="HV65" i="24" s="1"/>
  <c r="DC65" i="24"/>
  <c r="DB65" i="24"/>
  <c r="FG65" i="24" s="1"/>
  <c r="DA65" i="24"/>
  <c r="HU65" i="24" s="1"/>
  <c r="CZ65" i="24"/>
  <c r="CY65" i="24"/>
  <c r="FF65" i="24" s="1"/>
  <c r="CX65" i="24"/>
  <c r="HT65" i="24" s="1"/>
  <c r="CW65" i="24"/>
  <c r="CV65" i="24"/>
  <c r="FE65" i="24" s="1"/>
  <c r="CU65" i="24"/>
  <c r="HS65" i="24" s="1"/>
  <c r="CT65" i="24"/>
  <c r="CS65" i="24"/>
  <c r="FD65" i="24" s="1"/>
  <c r="CR65" i="24"/>
  <c r="HR65" i="24" s="1"/>
  <c r="CQ65" i="24"/>
  <c r="CP65" i="24"/>
  <c r="FC65" i="24" s="1"/>
  <c r="CO65" i="24"/>
  <c r="HQ65" i="24" s="1"/>
  <c r="CN65" i="24"/>
  <c r="CM65" i="24"/>
  <c r="FB65" i="24" s="1"/>
  <c r="CL65" i="24"/>
  <c r="HP65" i="24" s="1"/>
  <c r="CK65" i="24"/>
  <c r="CJ65" i="24"/>
  <c r="FA65" i="24" s="1"/>
  <c r="CI65" i="24"/>
  <c r="HO65" i="24" s="1"/>
  <c r="CH65" i="24"/>
  <c r="CG65" i="24"/>
  <c r="EZ65" i="24" s="1"/>
  <c r="CF65" i="24"/>
  <c r="HN65" i="24" s="1"/>
  <c r="CE65" i="24"/>
  <c r="CD65" i="24"/>
  <c r="EY65" i="24" s="1"/>
  <c r="CC65" i="24"/>
  <c r="HM65" i="24" s="1"/>
  <c r="CB65" i="24"/>
  <c r="EC64" i="24"/>
  <c r="FP64" i="24" s="1"/>
  <c r="EB64" i="24"/>
  <c r="ID64" i="24" s="1"/>
  <c r="EA64" i="24"/>
  <c r="DZ64" i="24"/>
  <c r="FO64" i="24" s="1"/>
  <c r="DY64" i="24"/>
  <c r="IC64" i="24" s="1"/>
  <c r="DX64" i="24"/>
  <c r="DW64" i="24"/>
  <c r="FN64" i="24" s="1"/>
  <c r="DV64" i="24"/>
  <c r="IB64" i="24" s="1"/>
  <c r="DU64" i="24"/>
  <c r="DT64" i="24"/>
  <c r="FM64" i="24" s="1"/>
  <c r="DS64" i="24"/>
  <c r="IA64" i="24" s="1"/>
  <c r="DR64" i="24"/>
  <c r="DQ64" i="24"/>
  <c r="FL64" i="24" s="1"/>
  <c r="DP64" i="24"/>
  <c r="HZ64" i="24" s="1"/>
  <c r="DO64" i="24"/>
  <c r="DN64" i="24"/>
  <c r="FK64" i="24" s="1"/>
  <c r="DM64" i="24"/>
  <c r="HY64" i="24" s="1"/>
  <c r="DL64" i="24"/>
  <c r="DK64" i="24"/>
  <c r="FJ64" i="24" s="1"/>
  <c r="DJ64" i="24"/>
  <c r="HX64" i="24" s="1"/>
  <c r="DI64" i="24"/>
  <c r="DH64" i="24"/>
  <c r="FI64" i="24" s="1"/>
  <c r="DG64" i="24"/>
  <c r="HW64" i="24" s="1"/>
  <c r="DF64" i="24"/>
  <c r="DE64" i="24"/>
  <c r="FH64" i="24" s="1"/>
  <c r="DD64" i="24"/>
  <c r="HV64" i="24" s="1"/>
  <c r="DC64" i="24"/>
  <c r="DB64" i="24"/>
  <c r="FG64" i="24" s="1"/>
  <c r="DA64" i="24"/>
  <c r="HU64" i="24" s="1"/>
  <c r="CZ64" i="24"/>
  <c r="CY64" i="24"/>
  <c r="FF64" i="24" s="1"/>
  <c r="CX64" i="24"/>
  <c r="HT64" i="24" s="1"/>
  <c r="CW64" i="24"/>
  <c r="CV64" i="24"/>
  <c r="FE64" i="24" s="1"/>
  <c r="CU64" i="24"/>
  <c r="HS64" i="24" s="1"/>
  <c r="CT64" i="24"/>
  <c r="CS64" i="24"/>
  <c r="FD64" i="24" s="1"/>
  <c r="CR64" i="24"/>
  <c r="HR64" i="24" s="1"/>
  <c r="CQ64" i="24"/>
  <c r="CP64" i="24"/>
  <c r="FC64" i="24" s="1"/>
  <c r="CO64" i="24"/>
  <c r="HQ64" i="24" s="1"/>
  <c r="CN64" i="24"/>
  <c r="CM64" i="24"/>
  <c r="FB64" i="24" s="1"/>
  <c r="CL64" i="24"/>
  <c r="HP64" i="24" s="1"/>
  <c r="CK64" i="24"/>
  <c r="CJ64" i="24"/>
  <c r="FA64" i="24" s="1"/>
  <c r="CI64" i="24"/>
  <c r="HO64" i="24" s="1"/>
  <c r="CH64" i="24"/>
  <c r="CG64" i="24"/>
  <c r="EZ64" i="24" s="1"/>
  <c r="CF64" i="24"/>
  <c r="HN64" i="24" s="1"/>
  <c r="CE64" i="24"/>
  <c r="CD64" i="24"/>
  <c r="CC64" i="24"/>
  <c r="HM64" i="24" s="1"/>
  <c r="CB64" i="24"/>
  <c r="EC63" i="24"/>
  <c r="FP63" i="24" s="1"/>
  <c r="EB63" i="24"/>
  <c r="ID63" i="24" s="1"/>
  <c r="EA63" i="24"/>
  <c r="DZ63" i="24"/>
  <c r="FO63" i="24" s="1"/>
  <c r="DY63" i="24"/>
  <c r="IC63" i="24" s="1"/>
  <c r="DX63" i="24"/>
  <c r="DW63" i="24"/>
  <c r="FN63" i="24" s="1"/>
  <c r="DV63" i="24"/>
  <c r="IB63" i="24" s="1"/>
  <c r="DU63" i="24"/>
  <c r="DT63" i="24"/>
  <c r="FM63" i="24" s="1"/>
  <c r="DS63" i="24"/>
  <c r="IA63" i="24" s="1"/>
  <c r="DR63" i="24"/>
  <c r="DQ63" i="24"/>
  <c r="FL63" i="24" s="1"/>
  <c r="DP63" i="24"/>
  <c r="HZ63" i="24" s="1"/>
  <c r="DO63" i="24"/>
  <c r="DN63" i="24"/>
  <c r="FK63" i="24" s="1"/>
  <c r="DM63" i="24"/>
  <c r="HY63" i="24" s="1"/>
  <c r="DL63" i="24"/>
  <c r="DK63" i="24"/>
  <c r="FJ63" i="24" s="1"/>
  <c r="DJ63" i="24"/>
  <c r="HX63" i="24" s="1"/>
  <c r="DI63" i="24"/>
  <c r="DH63" i="24"/>
  <c r="FI63" i="24" s="1"/>
  <c r="DG63" i="24"/>
  <c r="HW63" i="24" s="1"/>
  <c r="DF63" i="24"/>
  <c r="DE63" i="24"/>
  <c r="FH63" i="24" s="1"/>
  <c r="DD63" i="24"/>
  <c r="HV63" i="24" s="1"/>
  <c r="DC63" i="24"/>
  <c r="DB63" i="24"/>
  <c r="FG63" i="24" s="1"/>
  <c r="DA63" i="24"/>
  <c r="HU63" i="24" s="1"/>
  <c r="CZ63" i="24"/>
  <c r="CY63" i="24"/>
  <c r="FF63" i="24" s="1"/>
  <c r="CX63" i="24"/>
  <c r="HT63" i="24" s="1"/>
  <c r="CW63" i="24"/>
  <c r="CV63" i="24"/>
  <c r="FE63" i="24" s="1"/>
  <c r="CU63" i="24"/>
  <c r="HS63" i="24" s="1"/>
  <c r="CT63" i="24"/>
  <c r="CS63" i="24"/>
  <c r="FD63" i="24" s="1"/>
  <c r="CR63" i="24"/>
  <c r="HR63" i="24" s="1"/>
  <c r="CQ63" i="24"/>
  <c r="CP63" i="24"/>
  <c r="FC63" i="24" s="1"/>
  <c r="CO63" i="24"/>
  <c r="HQ63" i="24" s="1"/>
  <c r="CN63" i="24"/>
  <c r="CM63" i="24"/>
  <c r="FB63" i="24" s="1"/>
  <c r="CL63" i="24"/>
  <c r="HP63" i="24" s="1"/>
  <c r="CK63" i="24"/>
  <c r="CJ63" i="24"/>
  <c r="CI63" i="24"/>
  <c r="HO63" i="24" s="1"/>
  <c r="CH63" i="24"/>
  <c r="CG63" i="24"/>
  <c r="EZ63" i="24" s="1"/>
  <c r="CF63" i="24"/>
  <c r="HN63" i="24" s="1"/>
  <c r="CE63" i="24"/>
  <c r="CD63" i="24"/>
  <c r="CC63" i="24"/>
  <c r="HM63" i="24" s="1"/>
  <c r="CB63" i="24"/>
  <c r="EC62" i="24"/>
  <c r="FP62" i="24" s="1"/>
  <c r="EB62" i="24"/>
  <c r="ID62" i="24" s="1"/>
  <c r="EA62" i="24"/>
  <c r="DZ62" i="24"/>
  <c r="FO62" i="24" s="1"/>
  <c r="DY62" i="24"/>
  <c r="IC62" i="24" s="1"/>
  <c r="DX62" i="24"/>
  <c r="DW62" i="24"/>
  <c r="FN62" i="24" s="1"/>
  <c r="DV62" i="24"/>
  <c r="IB62" i="24" s="1"/>
  <c r="DU62" i="24"/>
  <c r="DT62" i="24"/>
  <c r="FM62" i="24" s="1"/>
  <c r="DS62" i="24"/>
  <c r="IA62" i="24" s="1"/>
  <c r="DR62" i="24"/>
  <c r="DQ62" i="24"/>
  <c r="FL62" i="24" s="1"/>
  <c r="DP62" i="24"/>
  <c r="HZ62" i="24" s="1"/>
  <c r="DO62" i="24"/>
  <c r="DN62" i="24"/>
  <c r="DM62" i="24"/>
  <c r="HY62" i="24" s="1"/>
  <c r="DL62" i="24"/>
  <c r="DK62" i="24"/>
  <c r="FJ62" i="24" s="1"/>
  <c r="DJ62" i="24"/>
  <c r="HX62" i="24" s="1"/>
  <c r="DI62" i="24"/>
  <c r="DH62" i="24"/>
  <c r="FI62" i="24" s="1"/>
  <c r="DG62" i="24"/>
  <c r="HW62" i="24" s="1"/>
  <c r="DF62" i="24"/>
  <c r="DE62" i="24"/>
  <c r="FH62" i="24" s="1"/>
  <c r="DD62" i="24"/>
  <c r="HV62" i="24" s="1"/>
  <c r="DC62" i="24"/>
  <c r="DB62" i="24"/>
  <c r="FG62" i="24" s="1"/>
  <c r="DA62" i="24"/>
  <c r="HU62" i="24" s="1"/>
  <c r="CZ62" i="24"/>
  <c r="CY62" i="24"/>
  <c r="FF62" i="24" s="1"/>
  <c r="CX62" i="24"/>
  <c r="HT62" i="24" s="1"/>
  <c r="CW62" i="24"/>
  <c r="CV62" i="24"/>
  <c r="FE62" i="24" s="1"/>
  <c r="CU62" i="24"/>
  <c r="HS62" i="24" s="1"/>
  <c r="CT62" i="24"/>
  <c r="CS62" i="24"/>
  <c r="FD62" i="24" s="1"/>
  <c r="CR62" i="24"/>
  <c r="HR62" i="24" s="1"/>
  <c r="CQ62" i="24"/>
  <c r="CP62" i="24"/>
  <c r="FC62" i="24" s="1"/>
  <c r="CO62" i="24"/>
  <c r="HQ62" i="24" s="1"/>
  <c r="CN62" i="24"/>
  <c r="CM62" i="24"/>
  <c r="FB62" i="24" s="1"/>
  <c r="CL62" i="24"/>
  <c r="HP62" i="24" s="1"/>
  <c r="CK62" i="24"/>
  <c r="CJ62" i="24"/>
  <c r="CI62" i="24"/>
  <c r="HO62" i="24" s="1"/>
  <c r="CH62" i="24"/>
  <c r="CG62" i="24"/>
  <c r="EZ62" i="24" s="1"/>
  <c r="CF62" i="24"/>
  <c r="HN62" i="24" s="1"/>
  <c r="CE62" i="24"/>
  <c r="CD62" i="24"/>
  <c r="EY62" i="24" s="1"/>
  <c r="CC62" i="24"/>
  <c r="HM62" i="24" s="1"/>
  <c r="CB62" i="24"/>
  <c r="EC61" i="24"/>
  <c r="FP61" i="24" s="1"/>
  <c r="EB61" i="24"/>
  <c r="ID61" i="24" s="1"/>
  <c r="EA61" i="24"/>
  <c r="DZ61" i="24"/>
  <c r="FO61" i="24" s="1"/>
  <c r="DY61" i="24"/>
  <c r="IC61" i="24" s="1"/>
  <c r="DX61" i="24"/>
  <c r="DW61" i="24"/>
  <c r="FN61" i="24" s="1"/>
  <c r="DV61" i="24"/>
  <c r="IB61" i="24" s="1"/>
  <c r="DU61" i="24"/>
  <c r="DT61" i="24"/>
  <c r="FM61" i="24" s="1"/>
  <c r="DS61" i="24"/>
  <c r="IA61" i="24" s="1"/>
  <c r="DR61" i="24"/>
  <c r="DQ61" i="24"/>
  <c r="FL61" i="24" s="1"/>
  <c r="DP61" i="24"/>
  <c r="HZ61" i="24" s="1"/>
  <c r="DO61" i="24"/>
  <c r="DN61" i="24"/>
  <c r="FK61" i="24" s="1"/>
  <c r="DM61" i="24"/>
  <c r="HY61" i="24" s="1"/>
  <c r="DL61" i="24"/>
  <c r="DK61" i="24"/>
  <c r="FJ61" i="24" s="1"/>
  <c r="DJ61" i="24"/>
  <c r="HX61" i="24" s="1"/>
  <c r="DI61" i="24"/>
  <c r="DH61" i="24"/>
  <c r="FI61" i="24" s="1"/>
  <c r="DG61" i="24"/>
  <c r="HW61" i="24" s="1"/>
  <c r="DF61" i="24"/>
  <c r="DE61" i="24"/>
  <c r="FH61" i="24" s="1"/>
  <c r="DD61" i="24"/>
  <c r="HV61" i="24" s="1"/>
  <c r="DC61" i="24"/>
  <c r="DB61" i="24"/>
  <c r="FG61" i="24" s="1"/>
  <c r="DA61" i="24"/>
  <c r="HU61" i="24" s="1"/>
  <c r="CZ61" i="24"/>
  <c r="CY61" i="24"/>
  <c r="FF61" i="24" s="1"/>
  <c r="CX61" i="24"/>
  <c r="HT61" i="24" s="1"/>
  <c r="CW61" i="24"/>
  <c r="CV61" i="24"/>
  <c r="FE61" i="24" s="1"/>
  <c r="CU61" i="24"/>
  <c r="HS61" i="24" s="1"/>
  <c r="CT61" i="24"/>
  <c r="CS61" i="24"/>
  <c r="FD61" i="24" s="1"/>
  <c r="CR61" i="24"/>
  <c r="HR61" i="24" s="1"/>
  <c r="CQ61" i="24"/>
  <c r="CP61" i="24"/>
  <c r="FC61" i="24" s="1"/>
  <c r="CO61" i="24"/>
  <c r="HQ61" i="24" s="1"/>
  <c r="CN61" i="24"/>
  <c r="CM61" i="24"/>
  <c r="FB61" i="24" s="1"/>
  <c r="CL61" i="24"/>
  <c r="HP61" i="24" s="1"/>
  <c r="CK61" i="24"/>
  <c r="CJ61" i="24"/>
  <c r="FA61" i="24" s="1"/>
  <c r="CI61" i="24"/>
  <c r="HO61" i="24" s="1"/>
  <c r="CH61" i="24"/>
  <c r="CG61" i="24"/>
  <c r="EZ61" i="24" s="1"/>
  <c r="CF61" i="24"/>
  <c r="HN61" i="24" s="1"/>
  <c r="CE61" i="24"/>
  <c r="CD61" i="24"/>
  <c r="EY61" i="24" s="1"/>
  <c r="CC61" i="24"/>
  <c r="HM61" i="24" s="1"/>
  <c r="CB61" i="24"/>
  <c r="EC60" i="24"/>
  <c r="FP60" i="24" s="1"/>
  <c r="EB60" i="24"/>
  <c r="ID60" i="24" s="1"/>
  <c r="EA60" i="24"/>
  <c r="DZ60" i="24"/>
  <c r="FO60" i="24" s="1"/>
  <c r="DY60" i="24"/>
  <c r="IC60" i="24" s="1"/>
  <c r="DX60" i="24"/>
  <c r="DW60" i="24"/>
  <c r="FN60" i="24" s="1"/>
  <c r="DV60" i="24"/>
  <c r="IB60" i="24" s="1"/>
  <c r="DU60" i="24"/>
  <c r="DT60" i="24"/>
  <c r="FM60" i="24" s="1"/>
  <c r="DS60" i="24"/>
  <c r="IA60" i="24" s="1"/>
  <c r="DR60" i="24"/>
  <c r="DQ60" i="24"/>
  <c r="FL60" i="24" s="1"/>
  <c r="DP60" i="24"/>
  <c r="HZ60" i="24" s="1"/>
  <c r="DO60" i="24"/>
  <c r="DN60" i="24"/>
  <c r="FK60" i="24" s="1"/>
  <c r="DM60" i="24"/>
  <c r="HY60" i="24" s="1"/>
  <c r="DL60" i="24"/>
  <c r="DK60" i="24"/>
  <c r="FJ60" i="24" s="1"/>
  <c r="DJ60" i="24"/>
  <c r="HX60" i="24" s="1"/>
  <c r="DI60" i="24"/>
  <c r="DH60" i="24"/>
  <c r="FI60" i="24" s="1"/>
  <c r="DG60" i="24"/>
  <c r="HW60" i="24" s="1"/>
  <c r="DF60" i="24"/>
  <c r="DE60" i="24"/>
  <c r="FH60" i="24" s="1"/>
  <c r="DD60" i="24"/>
  <c r="HV60" i="24" s="1"/>
  <c r="DC60" i="24"/>
  <c r="DB60" i="24"/>
  <c r="FG60" i="24" s="1"/>
  <c r="DA60" i="24"/>
  <c r="HU60" i="24" s="1"/>
  <c r="CZ60" i="24"/>
  <c r="CY60" i="24"/>
  <c r="FF60" i="24" s="1"/>
  <c r="CX60" i="24"/>
  <c r="HT60" i="24" s="1"/>
  <c r="CW60" i="24"/>
  <c r="CV60" i="24"/>
  <c r="FE60" i="24" s="1"/>
  <c r="CU60" i="24"/>
  <c r="HS60" i="24" s="1"/>
  <c r="CT60" i="24"/>
  <c r="CS60" i="24"/>
  <c r="FD60" i="24" s="1"/>
  <c r="CR60" i="24"/>
  <c r="HR60" i="24" s="1"/>
  <c r="CQ60" i="24"/>
  <c r="CP60" i="24"/>
  <c r="FC60" i="24" s="1"/>
  <c r="CO60" i="24"/>
  <c r="HQ60" i="24" s="1"/>
  <c r="CN60" i="24"/>
  <c r="CM60" i="24"/>
  <c r="FB60" i="24" s="1"/>
  <c r="CL60" i="24"/>
  <c r="HP60" i="24" s="1"/>
  <c r="CK60" i="24"/>
  <c r="CJ60" i="24"/>
  <c r="FA60" i="24" s="1"/>
  <c r="CI60" i="24"/>
  <c r="HO60" i="24" s="1"/>
  <c r="CH60" i="24"/>
  <c r="CG60" i="24"/>
  <c r="CF60" i="24"/>
  <c r="HN60" i="24" s="1"/>
  <c r="CE60" i="24"/>
  <c r="CD60" i="24"/>
  <c r="CC60" i="24"/>
  <c r="HM60" i="24" s="1"/>
  <c r="CB60" i="24"/>
  <c r="EC59" i="24"/>
  <c r="FP59" i="24" s="1"/>
  <c r="EB59" i="24"/>
  <c r="ID59" i="24" s="1"/>
  <c r="EA59" i="24"/>
  <c r="DZ59" i="24"/>
  <c r="FO59" i="24" s="1"/>
  <c r="DY59" i="24"/>
  <c r="IC59" i="24" s="1"/>
  <c r="DX59" i="24"/>
  <c r="DW59" i="24"/>
  <c r="FN59" i="24" s="1"/>
  <c r="DV59" i="24"/>
  <c r="IB59" i="24" s="1"/>
  <c r="DU59" i="24"/>
  <c r="DT59" i="24"/>
  <c r="FM59" i="24" s="1"/>
  <c r="DS59" i="24"/>
  <c r="IA59" i="24" s="1"/>
  <c r="DR59" i="24"/>
  <c r="DQ59" i="24"/>
  <c r="FL59" i="24" s="1"/>
  <c r="DP59" i="24"/>
  <c r="HZ59" i="24" s="1"/>
  <c r="DO59" i="24"/>
  <c r="DN59" i="24"/>
  <c r="FK59" i="24" s="1"/>
  <c r="DM59" i="24"/>
  <c r="HY59" i="24" s="1"/>
  <c r="DL59" i="24"/>
  <c r="DK59" i="24"/>
  <c r="FJ59" i="24" s="1"/>
  <c r="DJ59" i="24"/>
  <c r="HX59" i="24" s="1"/>
  <c r="DI59" i="24"/>
  <c r="DH59" i="24"/>
  <c r="FI59" i="24" s="1"/>
  <c r="DG59" i="24"/>
  <c r="HW59" i="24" s="1"/>
  <c r="DF59" i="24"/>
  <c r="DE59" i="24"/>
  <c r="FH59" i="24" s="1"/>
  <c r="DD59" i="24"/>
  <c r="HV59" i="24" s="1"/>
  <c r="DC59" i="24"/>
  <c r="DB59" i="24"/>
  <c r="FG59" i="24" s="1"/>
  <c r="DA59" i="24"/>
  <c r="HU59" i="24" s="1"/>
  <c r="CZ59" i="24"/>
  <c r="CY59" i="24"/>
  <c r="FF59" i="24" s="1"/>
  <c r="CX59" i="24"/>
  <c r="HT59" i="24" s="1"/>
  <c r="CW59" i="24"/>
  <c r="CV59" i="24"/>
  <c r="FE59" i="24" s="1"/>
  <c r="CU59" i="24"/>
  <c r="HS59" i="24" s="1"/>
  <c r="CT59" i="24"/>
  <c r="CS59" i="24"/>
  <c r="FD59" i="24" s="1"/>
  <c r="CR59" i="24"/>
  <c r="HR59" i="24" s="1"/>
  <c r="CQ59" i="24"/>
  <c r="CP59" i="24"/>
  <c r="FC59" i="24" s="1"/>
  <c r="CO59" i="24"/>
  <c r="HQ59" i="24" s="1"/>
  <c r="CN59" i="24"/>
  <c r="CM59" i="24"/>
  <c r="FB59" i="24" s="1"/>
  <c r="CL59" i="24"/>
  <c r="HP59" i="24" s="1"/>
  <c r="CK59" i="24"/>
  <c r="CJ59" i="24"/>
  <c r="FA59" i="24" s="1"/>
  <c r="CI59" i="24"/>
  <c r="HO59" i="24" s="1"/>
  <c r="CH59" i="24"/>
  <c r="CG59" i="24"/>
  <c r="EZ59" i="24" s="1"/>
  <c r="CF59" i="24"/>
  <c r="HN59" i="24" s="1"/>
  <c r="CE59" i="24"/>
  <c r="CD59" i="24"/>
  <c r="CC59" i="24"/>
  <c r="HM59" i="24" s="1"/>
  <c r="CB59" i="24"/>
  <c r="EC58" i="24"/>
  <c r="FP58" i="24" s="1"/>
  <c r="EB58" i="24"/>
  <c r="ID58" i="24" s="1"/>
  <c r="EA58" i="24"/>
  <c r="DZ58" i="24"/>
  <c r="FO58" i="24" s="1"/>
  <c r="DY58" i="24"/>
  <c r="IC58" i="24" s="1"/>
  <c r="DX58" i="24"/>
  <c r="DW58" i="24"/>
  <c r="FN58" i="24" s="1"/>
  <c r="DV58" i="24"/>
  <c r="IB58" i="24" s="1"/>
  <c r="DU58" i="24"/>
  <c r="DT58" i="24"/>
  <c r="FM58" i="24" s="1"/>
  <c r="DS58" i="24"/>
  <c r="IA58" i="24" s="1"/>
  <c r="DR58" i="24"/>
  <c r="DQ58" i="24"/>
  <c r="FL58" i="24" s="1"/>
  <c r="DP58" i="24"/>
  <c r="HZ58" i="24" s="1"/>
  <c r="DO58" i="24"/>
  <c r="DN58" i="24"/>
  <c r="FK58" i="24" s="1"/>
  <c r="DM58" i="24"/>
  <c r="HY58" i="24" s="1"/>
  <c r="DL58" i="24"/>
  <c r="DK58" i="24"/>
  <c r="FJ58" i="24" s="1"/>
  <c r="DJ58" i="24"/>
  <c r="HX58" i="24" s="1"/>
  <c r="DI58" i="24"/>
  <c r="DH58" i="24"/>
  <c r="FI58" i="24" s="1"/>
  <c r="DG58" i="24"/>
  <c r="HW58" i="24" s="1"/>
  <c r="DF58" i="24"/>
  <c r="DE58" i="24"/>
  <c r="FH58" i="24" s="1"/>
  <c r="DD58" i="24"/>
  <c r="HV58" i="24" s="1"/>
  <c r="DC58" i="24"/>
  <c r="DB58" i="24"/>
  <c r="FG58" i="24" s="1"/>
  <c r="DA58" i="24"/>
  <c r="HU58" i="24" s="1"/>
  <c r="CZ58" i="24"/>
  <c r="CY58" i="24"/>
  <c r="FF58" i="24" s="1"/>
  <c r="CX58" i="24"/>
  <c r="HT58" i="24" s="1"/>
  <c r="CW58" i="24"/>
  <c r="CV58" i="24"/>
  <c r="FE58" i="24" s="1"/>
  <c r="CU58" i="24"/>
  <c r="HS58" i="24" s="1"/>
  <c r="CT58" i="24"/>
  <c r="CS58" i="24"/>
  <c r="FD58" i="24" s="1"/>
  <c r="CR58" i="24"/>
  <c r="HR58" i="24" s="1"/>
  <c r="CQ58" i="24"/>
  <c r="CP58" i="24"/>
  <c r="FC58" i="24" s="1"/>
  <c r="CO58" i="24"/>
  <c r="HQ58" i="24" s="1"/>
  <c r="CN58" i="24"/>
  <c r="CM58" i="24"/>
  <c r="FB58" i="24" s="1"/>
  <c r="CL58" i="24"/>
  <c r="HP58" i="24" s="1"/>
  <c r="CK58" i="24"/>
  <c r="CJ58" i="24"/>
  <c r="FA58" i="24" s="1"/>
  <c r="CI58" i="24"/>
  <c r="HO58" i="24" s="1"/>
  <c r="CH58" i="24"/>
  <c r="CG58" i="24"/>
  <c r="EZ58" i="24" s="1"/>
  <c r="CF58" i="24"/>
  <c r="HN58" i="24" s="1"/>
  <c r="CE58" i="24"/>
  <c r="CD58" i="24"/>
  <c r="CC58" i="24"/>
  <c r="HM58" i="24" s="1"/>
  <c r="CB58" i="24"/>
  <c r="EC57" i="24"/>
  <c r="FP57" i="24" s="1"/>
  <c r="EB57" i="24"/>
  <c r="ID57" i="24" s="1"/>
  <c r="EA57" i="24"/>
  <c r="DZ57" i="24"/>
  <c r="FO57" i="24" s="1"/>
  <c r="DY57" i="24"/>
  <c r="IC57" i="24" s="1"/>
  <c r="DX57" i="24"/>
  <c r="DW57" i="24"/>
  <c r="FN57" i="24" s="1"/>
  <c r="DV57" i="24"/>
  <c r="IB57" i="24" s="1"/>
  <c r="DU57" i="24"/>
  <c r="DT57" i="24"/>
  <c r="FM57" i="24" s="1"/>
  <c r="DS57" i="24"/>
  <c r="IA57" i="24" s="1"/>
  <c r="DR57" i="24"/>
  <c r="DQ57" i="24"/>
  <c r="FL57" i="24" s="1"/>
  <c r="DP57" i="24"/>
  <c r="HZ57" i="24" s="1"/>
  <c r="DO57" i="24"/>
  <c r="DN57" i="24"/>
  <c r="FK57" i="24" s="1"/>
  <c r="DM57" i="24"/>
  <c r="HY57" i="24" s="1"/>
  <c r="DL57" i="24"/>
  <c r="DK57" i="24"/>
  <c r="FJ57" i="24" s="1"/>
  <c r="DJ57" i="24"/>
  <c r="HX57" i="24" s="1"/>
  <c r="DI57" i="24"/>
  <c r="DH57" i="24"/>
  <c r="FI57" i="24" s="1"/>
  <c r="DG57" i="24"/>
  <c r="HW57" i="24" s="1"/>
  <c r="DF57" i="24"/>
  <c r="DE57" i="24"/>
  <c r="FH57" i="24" s="1"/>
  <c r="DD57" i="24"/>
  <c r="HV57" i="24" s="1"/>
  <c r="DC57" i="24"/>
  <c r="DB57" i="24"/>
  <c r="FG57" i="24" s="1"/>
  <c r="DA57" i="24"/>
  <c r="HU57" i="24" s="1"/>
  <c r="CZ57" i="24"/>
  <c r="CY57" i="24"/>
  <c r="FF57" i="24" s="1"/>
  <c r="CX57" i="24"/>
  <c r="HT57" i="24" s="1"/>
  <c r="CW57" i="24"/>
  <c r="CV57" i="24"/>
  <c r="FE57" i="24" s="1"/>
  <c r="CU57" i="24"/>
  <c r="HS57" i="24" s="1"/>
  <c r="CT57" i="24"/>
  <c r="CS57" i="24"/>
  <c r="FD57" i="24" s="1"/>
  <c r="CR57" i="24"/>
  <c r="HR57" i="24" s="1"/>
  <c r="CQ57" i="24"/>
  <c r="CP57" i="24"/>
  <c r="FC57" i="24" s="1"/>
  <c r="CO57" i="24"/>
  <c r="HQ57" i="24" s="1"/>
  <c r="CN57" i="24"/>
  <c r="CM57" i="24"/>
  <c r="FB57" i="24" s="1"/>
  <c r="CL57" i="24"/>
  <c r="HP57" i="24" s="1"/>
  <c r="CK57" i="24"/>
  <c r="CJ57" i="24"/>
  <c r="FA57" i="24" s="1"/>
  <c r="CI57" i="24"/>
  <c r="HO57" i="24" s="1"/>
  <c r="CH57" i="24"/>
  <c r="CG57" i="24"/>
  <c r="EZ57" i="24" s="1"/>
  <c r="CF57" i="24"/>
  <c r="HN57" i="24" s="1"/>
  <c r="CE57" i="24"/>
  <c r="CD57" i="24"/>
  <c r="CC57" i="24"/>
  <c r="HM57" i="24" s="1"/>
  <c r="CB57" i="24"/>
  <c r="EC56" i="24"/>
  <c r="FP56" i="24" s="1"/>
  <c r="EB56" i="24"/>
  <c r="ID56" i="24" s="1"/>
  <c r="EA56" i="24"/>
  <c r="DZ56" i="24"/>
  <c r="FO56" i="24" s="1"/>
  <c r="DY56" i="24"/>
  <c r="IC56" i="24" s="1"/>
  <c r="DX56" i="24"/>
  <c r="DW56" i="24"/>
  <c r="FN56" i="24" s="1"/>
  <c r="DV56" i="24"/>
  <c r="IB56" i="24" s="1"/>
  <c r="DU56" i="24"/>
  <c r="DT56" i="24"/>
  <c r="FM56" i="24" s="1"/>
  <c r="DS56" i="24"/>
  <c r="IA56" i="24" s="1"/>
  <c r="DR56" i="24"/>
  <c r="DQ56" i="24"/>
  <c r="FL56" i="24" s="1"/>
  <c r="DP56" i="24"/>
  <c r="HZ56" i="24" s="1"/>
  <c r="DO56" i="24"/>
  <c r="DN56" i="24"/>
  <c r="FK56" i="24" s="1"/>
  <c r="DM56" i="24"/>
  <c r="HY56" i="24" s="1"/>
  <c r="DL56" i="24"/>
  <c r="DK56" i="24"/>
  <c r="FJ56" i="24" s="1"/>
  <c r="DJ56" i="24"/>
  <c r="HX56" i="24" s="1"/>
  <c r="DI56" i="24"/>
  <c r="DH56" i="24"/>
  <c r="FI56" i="24" s="1"/>
  <c r="DG56" i="24"/>
  <c r="HW56" i="24" s="1"/>
  <c r="DF56" i="24"/>
  <c r="DE56" i="24"/>
  <c r="FH56" i="24" s="1"/>
  <c r="DD56" i="24"/>
  <c r="HV56" i="24" s="1"/>
  <c r="DC56" i="24"/>
  <c r="DB56" i="24"/>
  <c r="FG56" i="24" s="1"/>
  <c r="DA56" i="24"/>
  <c r="HU56" i="24" s="1"/>
  <c r="CZ56" i="24"/>
  <c r="CY56" i="24"/>
  <c r="FF56" i="24" s="1"/>
  <c r="CX56" i="24"/>
  <c r="HT56" i="24" s="1"/>
  <c r="CW56" i="24"/>
  <c r="CV56" i="24"/>
  <c r="FE56" i="24" s="1"/>
  <c r="CU56" i="24"/>
  <c r="HS56" i="24" s="1"/>
  <c r="CT56" i="24"/>
  <c r="CS56" i="24"/>
  <c r="FD56" i="24" s="1"/>
  <c r="CR56" i="24"/>
  <c r="HR56" i="24" s="1"/>
  <c r="CQ56" i="24"/>
  <c r="CP56" i="24"/>
  <c r="FC56" i="24" s="1"/>
  <c r="CO56" i="24"/>
  <c r="HQ56" i="24" s="1"/>
  <c r="CN56" i="24"/>
  <c r="CM56" i="24"/>
  <c r="FB56" i="24" s="1"/>
  <c r="CL56" i="24"/>
  <c r="HP56" i="24" s="1"/>
  <c r="CK56" i="24"/>
  <c r="CJ56" i="24"/>
  <c r="FA56" i="24" s="1"/>
  <c r="CI56" i="24"/>
  <c r="HO56" i="24" s="1"/>
  <c r="CH56" i="24"/>
  <c r="CG56" i="24"/>
  <c r="CF56" i="24"/>
  <c r="HN56" i="24" s="1"/>
  <c r="CE56" i="24"/>
  <c r="CD56" i="24"/>
  <c r="EY56" i="24" s="1"/>
  <c r="CC56" i="24"/>
  <c r="HM56" i="24" s="1"/>
  <c r="CB56" i="24"/>
  <c r="EC55" i="24"/>
  <c r="FP55" i="24" s="1"/>
  <c r="EB55" i="24"/>
  <c r="ID55" i="24" s="1"/>
  <c r="EA55" i="24"/>
  <c r="DZ55" i="24"/>
  <c r="FO55" i="24" s="1"/>
  <c r="DY55" i="24"/>
  <c r="IC55" i="24" s="1"/>
  <c r="DX55" i="24"/>
  <c r="DW55" i="24"/>
  <c r="FN55" i="24" s="1"/>
  <c r="DV55" i="24"/>
  <c r="IB55" i="24" s="1"/>
  <c r="DU55" i="24"/>
  <c r="DT55" i="24"/>
  <c r="FM55" i="24" s="1"/>
  <c r="DS55" i="24"/>
  <c r="IA55" i="24" s="1"/>
  <c r="DR55" i="24"/>
  <c r="DQ55" i="24"/>
  <c r="FL55" i="24" s="1"/>
  <c r="DP55" i="24"/>
  <c r="HZ55" i="24" s="1"/>
  <c r="DO55" i="24"/>
  <c r="DN55" i="24"/>
  <c r="FK55" i="24" s="1"/>
  <c r="DM55" i="24"/>
  <c r="HY55" i="24" s="1"/>
  <c r="DL55" i="24"/>
  <c r="DK55" i="24"/>
  <c r="FJ55" i="24" s="1"/>
  <c r="DJ55" i="24"/>
  <c r="HX55" i="24" s="1"/>
  <c r="DI55" i="24"/>
  <c r="DH55" i="24"/>
  <c r="FI55" i="24" s="1"/>
  <c r="DG55" i="24"/>
  <c r="HW55" i="24" s="1"/>
  <c r="DF55" i="24"/>
  <c r="DE55" i="24"/>
  <c r="FH55" i="24" s="1"/>
  <c r="DD55" i="24"/>
  <c r="HV55" i="24" s="1"/>
  <c r="DC55" i="24"/>
  <c r="DB55" i="24"/>
  <c r="FG55" i="24" s="1"/>
  <c r="DA55" i="24"/>
  <c r="HU55" i="24" s="1"/>
  <c r="CZ55" i="24"/>
  <c r="CY55" i="24"/>
  <c r="FF55" i="24" s="1"/>
  <c r="CX55" i="24"/>
  <c r="HT55" i="24" s="1"/>
  <c r="CW55" i="24"/>
  <c r="CV55" i="24"/>
  <c r="FE55" i="24" s="1"/>
  <c r="CU55" i="24"/>
  <c r="HS55" i="24" s="1"/>
  <c r="CT55" i="24"/>
  <c r="CS55" i="24"/>
  <c r="FD55" i="24" s="1"/>
  <c r="CR55" i="24"/>
  <c r="HR55" i="24" s="1"/>
  <c r="CQ55" i="24"/>
  <c r="CP55" i="24"/>
  <c r="FC55" i="24" s="1"/>
  <c r="CO55" i="24"/>
  <c r="HQ55" i="24" s="1"/>
  <c r="CN55" i="24"/>
  <c r="CM55" i="24"/>
  <c r="FB55" i="24" s="1"/>
  <c r="CL55" i="24"/>
  <c r="HP55" i="24" s="1"/>
  <c r="CK55" i="24"/>
  <c r="CJ55" i="24"/>
  <c r="FA55" i="24" s="1"/>
  <c r="CI55" i="24"/>
  <c r="HO55" i="24" s="1"/>
  <c r="CH55" i="24"/>
  <c r="CG55" i="24"/>
  <c r="EZ55" i="24" s="1"/>
  <c r="CF55" i="24"/>
  <c r="HN55" i="24" s="1"/>
  <c r="CE55" i="24"/>
  <c r="CD55" i="24"/>
  <c r="CC55" i="24"/>
  <c r="HM55" i="24" s="1"/>
  <c r="CB55" i="24"/>
  <c r="EC54" i="24"/>
  <c r="FP54" i="24" s="1"/>
  <c r="EB54" i="24"/>
  <c r="ID54" i="24" s="1"/>
  <c r="EA54" i="24"/>
  <c r="DZ54" i="24"/>
  <c r="FO54" i="24" s="1"/>
  <c r="DY54" i="24"/>
  <c r="IC54" i="24" s="1"/>
  <c r="DX54" i="24"/>
  <c r="DW54" i="24"/>
  <c r="FN54" i="24" s="1"/>
  <c r="DV54" i="24"/>
  <c r="IB54" i="24" s="1"/>
  <c r="DU54" i="24"/>
  <c r="DT54" i="24"/>
  <c r="FM54" i="24" s="1"/>
  <c r="DS54" i="24"/>
  <c r="IA54" i="24" s="1"/>
  <c r="DR54" i="24"/>
  <c r="DQ54" i="24"/>
  <c r="FL54" i="24" s="1"/>
  <c r="DP54" i="24"/>
  <c r="HZ54" i="24" s="1"/>
  <c r="DO54" i="24"/>
  <c r="DN54" i="24"/>
  <c r="FK54" i="24" s="1"/>
  <c r="DM54" i="24"/>
  <c r="HY54" i="24" s="1"/>
  <c r="DL54" i="24"/>
  <c r="DK54" i="24"/>
  <c r="FJ54" i="24" s="1"/>
  <c r="DJ54" i="24"/>
  <c r="HX54" i="24" s="1"/>
  <c r="DI54" i="24"/>
  <c r="DH54" i="24"/>
  <c r="FI54" i="24" s="1"/>
  <c r="DG54" i="24"/>
  <c r="HW54" i="24" s="1"/>
  <c r="DF54" i="24"/>
  <c r="DE54" i="24"/>
  <c r="FH54" i="24" s="1"/>
  <c r="DD54" i="24"/>
  <c r="HV54" i="24" s="1"/>
  <c r="DC54" i="24"/>
  <c r="DB54" i="24"/>
  <c r="FG54" i="24" s="1"/>
  <c r="DA54" i="24"/>
  <c r="HU54" i="24" s="1"/>
  <c r="CZ54" i="24"/>
  <c r="CY54" i="24"/>
  <c r="FF54" i="24" s="1"/>
  <c r="CX54" i="24"/>
  <c r="HT54" i="24" s="1"/>
  <c r="CW54" i="24"/>
  <c r="CV54" i="24"/>
  <c r="FE54" i="24" s="1"/>
  <c r="CU54" i="24"/>
  <c r="HS54" i="24" s="1"/>
  <c r="CT54" i="24"/>
  <c r="CS54" i="24"/>
  <c r="FD54" i="24" s="1"/>
  <c r="CR54" i="24"/>
  <c r="HR54" i="24" s="1"/>
  <c r="CQ54" i="24"/>
  <c r="CP54" i="24"/>
  <c r="FC54" i="24" s="1"/>
  <c r="CO54" i="24"/>
  <c r="HQ54" i="24" s="1"/>
  <c r="CN54" i="24"/>
  <c r="CM54" i="24"/>
  <c r="FB54" i="24" s="1"/>
  <c r="CL54" i="24"/>
  <c r="HP54" i="24" s="1"/>
  <c r="CK54" i="24"/>
  <c r="CJ54" i="24"/>
  <c r="FA54" i="24" s="1"/>
  <c r="CI54" i="24"/>
  <c r="HO54" i="24" s="1"/>
  <c r="CH54" i="24"/>
  <c r="CG54" i="24"/>
  <c r="EZ54" i="24" s="1"/>
  <c r="CF54" i="24"/>
  <c r="HN54" i="24" s="1"/>
  <c r="CE54" i="24"/>
  <c r="CD54" i="24"/>
  <c r="CC54" i="24"/>
  <c r="HM54" i="24" s="1"/>
  <c r="CB54" i="24"/>
  <c r="EC53" i="24"/>
  <c r="FP53" i="24" s="1"/>
  <c r="EB53" i="24"/>
  <c r="ID53" i="24" s="1"/>
  <c r="EA53" i="24"/>
  <c r="DZ53" i="24"/>
  <c r="FO53" i="24" s="1"/>
  <c r="DY53" i="24"/>
  <c r="IC53" i="24" s="1"/>
  <c r="DX53" i="24"/>
  <c r="DW53" i="24"/>
  <c r="FN53" i="24" s="1"/>
  <c r="DV53" i="24"/>
  <c r="IB53" i="24" s="1"/>
  <c r="DU53" i="24"/>
  <c r="DT53" i="24"/>
  <c r="FM53" i="24" s="1"/>
  <c r="DS53" i="24"/>
  <c r="IA53" i="24" s="1"/>
  <c r="DR53" i="24"/>
  <c r="DQ53" i="24"/>
  <c r="FL53" i="24" s="1"/>
  <c r="DP53" i="24"/>
  <c r="HZ53" i="24" s="1"/>
  <c r="DO53" i="24"/>
  <c r="DN53" i="24"/>
  <c r="FK53" i="24" s="1"/>
  <c r="DM53" i="24"/>
  <c r="HY53" i="24" s="1"/>
  <c r="DL53" i="24"/>
  <c r="DK53" i="24"/>
  <c r="FJ53" i="24" s="1"/>
  <c r="DJ53" i="24"/>
  <c r="HX53" i="24" s="1"/>
  <c r="DI53" i="24"/>
  <c r="DH53" i="24"/>
  <c r="FI53" i="24" s="1"/>
  <c r="DG53" i="24"/>
  <c r="HW53" i="24" s="1"/>
  <c r="DF53" i="24"/>
  <c r="DE53" i="24"/>
  <c r="FH53" i="24" s="1"/>
  <c r="DD53" i="24"/>
  <c r="HV53" i="24" s="1"/>
  <c r="DC53" i="24"/>
  <c r="DB53" i="24"/>
  <c r="FG53" i="24" s="1"/>
  <c r="DA53" i="24"/>
  <c r="HU53" i="24" s="1"/>
  <c r="CZ53" i="24"/>
  <c r="CY53" i="24"/>
  <c r="FF53" i="24" s="1"/>
  <c r="CX53" i="24"/>
  <c r="HT53" i="24" s="1"/>
  <c r="CW53" i="24"/>
  <c r="CV53" i="24"/>
  <c r="FE53" i="24" s="1"/>
  <c r="CU53" i="24"/>
  <c r="HS53" i="24" s="1"/>
  <c r="CT53" i="24"/>
  <c r="CS53" i="24"/>
  <c r="FD53" i="24" s="1"/>
  <c r="CR53" i="24"/>
  <c r="HR53" i="24" s="1"/>
  <c r="CQ53" i="24"/>
  <c r="CP53" i="24"/>
  <c r="FC53" i="24" s="1"/>
  <c r="CO53" i="24"/>
  <c r="HQ53" i="24" s="1"/>
  <c r="CN53" i="24"/>
  <c r="CM53" i="24"/>
  <c r="FB53" i="24" s="1"/>
  <c r="CL53" i="24"/>
  <c r="HP53" i="24" s="1"/>
  <c r="CK53" i="24"/>
  <c r="CJ53" i="24"/>
  <c r="FA53" i="24" s="1"/>
  <c r="CI53" i="24"/>
  <c r="HO53" i="24" s="1"/>
  <c r="CH53" i="24"/>
  <c r="CG53" i="24"/>
  <c r="EZ53" i="24" s="1"/>
  <c r="CF53" i="24"/>
  <c r="HN53" i="24" s="1"/>
  <c r="CE53" i="24"/>
  <c r="CD53" i="24"/>
  <c r="CC53" i="24"/>
  <c r="HM53" i="24" s="1"/>
  <c r="CB53" i="24"/>
  <c r="EC52" i="24"/>
  <c r="FP52" i="24" s="1"/>
  <c r="EB52" i="24"/>
  <c r="ID52" i="24" s="1"/>
  <c r="EA52" i="24"/>
  <c r="DZ52" i="24"/>
  <c r="FO52" i="24" s="1"/>
  <c r="DY52" i="24"/>
  <c r="IC52" i="24" s="1"/>
  <c r="DX52" i="24"/>
  <c r="DW52" i="24"/>
  <c r="FN52" i="24" s="1"/>
  <c r="DV52" i="24"/>
  <c r="IB52" i="24" s="1"/>
  <c r="DU52" i="24"/>
  <c r="DT52" i="24"/>
  <c r="FM52" i="24" s="1"/>
  <c r="DS52" i="24"/>
  <c r="IA52" i="24" s="1"/>
  <c r="DR52" i="24"/>
  <c r="DQ52" i="24"/>
  <c r="FL52" i="24" s="1"/>
  <c r="DP52" i="24"/>
  <c r="HZ52" i="24" s="1"/>
  <c r="DO52" i="24"/>
  <c r="DN52" i="24"/>
  <c r="FK52" i="24" s="1"/>
  <c r="DM52" i="24"/>
  <c r="HY52" i="24" s="1"/>
  <c r="DL52" i="24"/>
  <c r="DK52" i="24"/>
  <c r="FJ52" i="24" s="1"/>
  <c r="DJ52" i="24"/>
  <c r="HX52" i="24" s="1"/>
  <c r="DI52" i="24"/>
  <c r="DH52" i="24"/>
  <c r="FI52" i="24" s="1"/>
  <c r="DG52" i="24"/>
  <c r="HW52" i="24" s="1"/>
  <c r="DF52" i="24"/>
  <c r="DE52" i="24"/>
  <c r="FH52" i="24" s="1"/>
  <c r="DD52" i="24"/>
  <c r="HV52" i="24" s="1"/>
  <c r="DC52" i="24"/>
  <c r="DB52" i="24"/>
  <c r="FG52" i="24" s="1"/>
  <c r="DA52" i="24"/>
  <c r="HU52" i="24" s="1"/>
  <c r="CZ52" i="24"/>
  <c r="CY52" i="24"/>
  <c r="FF52" i="24" s="1"/>
  <c r="CX52" i="24"/>
  <c r="HT52" i="24" s="1"/>
  <c r="CW52" i="24"/>
  <c r="CV52" i="24"/>
  <c r="FE52" i="24" s="1"/>
  <c r="CU52" i="24"/>
  <c r="HS52" i="24" s="1"/>
  <c r="CT52" i="24"/>
  <c r="CS52" i="24"/>
  <c r="FD52" i="24" s="1"/>
  <c r="CR52" i="24"/>
  <c r="HR52" i="24" s="1"/>
  <c r="CQ52" i="24"/>
  <c r="CP52" i="24"/>
  <c r="FC52" i="24" s="1"/>
  <c r="CO52" i="24"/>
  <c r="HQ52" i="24" s="1"/>
  <c r="CN52" i="24"/>
  <c r="CM52" i="24"/>
  <c r="FB52" i="24" s="1"/>
  <c r="CL52" i="24"/>
  <c r="HP52" i="24" s="1"/>
  <c r="CK52" i="24"/>
  <c r="CJ52" i="24"/>
  <c r="FA52" i="24" s="1"/>
  <c r="CI52" i="24"/>
  <c r="HO52" i="24" s="1"/>
  <c r="CH52" i="24"/>
  <c r="CG52" i="24"/>
  <c r="EZ52" i="24" s="1"/>
  <c r="CF52" i="24"/>
  <c r="HN52" i="24" s="1"/>
  <c r="CE52" i="24"/>
  <c r="CD52" i="24"/>
  <c r="EY52" i="24" s="1"/>
  <c r="CC52" i="24"/>
  <c r="HM52" i="24" s="1"/>
  <c r="CB52" i="24"/>
  <c r="EC51" i="24"/>
  <c r="FP51" i="24" s="1"/>
  <c r="EB51" i="24"/>
  <c r="ID51" i="24" s="1"/>
  <c r="EA51" i="24"/>
  <c r="DZ51" i="24"/>
  <c r="FO51" i="24" s="1"/>
  <c r="DY51" i="24"/>
  <c r="IC51" i="24" s="1"/>
  <c r="DX51" i="24"/>
  <c r="DW51" i="24"/>
  <c r="FN51" i="24" s="1"/>
  <c r="DV51" i="24"/>
  <c r="IB51" i="24" s="1"/>
  <c r="DU51" i="24"/>
  <c r="DT51" i="24"/>
  <c r="FM51" i="24" s="1"/>
  <c r="DS51" i="24"/>
  <c r="IA51" i="24" s="1"/>
  <c r="DR51" i="24"/>
  <c r="DQ51" i="24"/>
  <c r="FL51" i="24" s="1"/>
  <c r="DP51" i="24"/>
  <c r="HZ51" i="24" s="1"/>
  <c r="DO51" i="24"/>
  <c r="DN51" i="24"/>
  <c r="FK51" i="24" s="1"/>
  <c r="DM51" i="24"/>
  <c r="HY51" i="24" s="1"/>
  <c r="DL51" i="24"/>
  <c r="DK51" i="24"/>
  <c r="FJ51" i="24" s="1"/>
  <c r="DJ51" i="24"/>
  <c r="HX51" i="24" s="1"/>
  <c r="DI51" i="24"/>
  <c r="DH51" i="24"/>
  <c r="FI51" i="24" s="1"/>
  <c r="DG51" i="24"/>
  <c r="HW51" i="24" s="1"/>
  <c r="DF51" i="24"/>
  <c r="DE51" i="24"/>
  <c r="FH51" i="24" s="1"/>
  <c r="DD51" i="24"/>
  <c r="HV51" i="24" s="1"/>
  <c r="DC51" i="24"/>
  <c r="DB51" i="24"/>
  <c r="FG51" i="24" s="1"/>
  <c r="DA51" i="24"/>
  <c r="HU51" i="24" s="1"/>
  <c r="CZ51" i="24"/>
  <c r="CY51" i="24"/>
  <c r="FF51" i="24" s="1"/>
  <c r="CX51" i="24"/>
  <c r="HT51" i="24" s="1"/>
  <c r="CW51" i="24"/>
  <c r="CV51" i="24"/>
  <c r="FE51" i="24" s="1"/>
  <c r="CU51" i="24"/>
  <c r="HS51" i="24" s="1"/>
  <c r="CT51" i="24"/>
  <c r="CS51" i="24"/>
  <c r="FD51" i="24" s="1"/>
  <c r="CR51" i="24"/>
  <c r="HR51" i="24" s="1"/>
  <c r="CQ51" i="24"/>
  <c r="CP51" i="24"/>
  <c r="FC51" i="24" s="1"/>
  <c r="CO51" i="24"/>
  <c r="HQ51" i="24" s="1"/>
  <c r="CN51" i="24"/>
  <c r="CM51" i="24"/>
  <c r="FB51" i="24" s="1"/>
  <c r="CL51" i="24"/>
  <c r="HP51" i="24" s="1"/>
  <c r="CK51" i="24"/>
  <c r="CJ51" i="24"/>
  <c r="FA51" i="24" s="1"/>
  <c r="CI51" i="24"/>
  <c r="HO51" i="24" s="1"/>
  <c r="CH51" i="24"/>
  <c r="CG51" i="24"/>
  <c r="CF51" i="24"/>
  <c r="HN51" i="24" s="1"/>
  <c r="CE51" i="24"/>
  <c r="CD51" i="24"/>
  <c r="EY51" i="24" s="1"/>
  <c r="CC51" i="24"/>
  <c r="HM51" i="24" s="1"/>
  <c r="CB51" i="24"/>
  <c r="EC50" i="24"/>
  <c r="FP50" i="24" s="1"/>
  <c r="EB50" i="24"/>
  <c r="ID50" i="24" s="1"/>
  <c r="EA50" i="24"/>
  <c r="DZ50" i="24"/>
  <c r="FO50" i="24" s="1"/>
  <c r="DY50" i="24"/>
  <c r="IC50" i="24" s="1"/>
  <c r="DX50" i="24"/>
  <c r="DW50" i="24"/>
  <c r="FN50" i="24" s="1"/>
  <c r="DV50" i="24"/>
  <c r="IB50" i="24" s="1"/>
  <c r="DU50" i="24"/>
  <c r="DT50" i="24"/>
  <c r="FM50" i="24" s="1"/>
  <c r="DS50" i="24"/>
  <c r="IA50" i="24" s="1"/>
  <c r="DR50" i="24"/>
  <c r="DQ50" i="24"/>
  <c r="FL50" i="24" s="1"/>
  <c r="DP50" i="24"/>
  <c r="HZ50" i="24" s="1"/>
  <c r="DO50" i="24"/>
  <c r="DN50" i="24"/>
  <c r="FK50" i="24" s="1"/>
  <c r="DM50" i="24"/>
  <c r="HY50" i="24" s="1"/>
  <c r="DL50" i="24"/>
  <c r="DK50" i="24"/>
  <c r="FJ50" i="24" s="1"/>
  <c r="DJ50" i="24"/>
  <c r="HX50" i="24" s="1"/>
  <c r="DI50" i="24"/>
  <c r="DH50" i="24"/>
  <c r="FI50" i="24" s="1"/>
  <c r="DG50" i="24"/>
  <c r="HW50" i="24" s="1"/>
  <c r="DF50" i="24"/>
  <c r="DE50" i="24"/>
  <c r="FH50" i="24" s="1"/>
  <c r="DD50" i="24"/>
  <c r="HV50" i="24" s="1"/>
  <c r="DC50" i="24"/>
  <c r="DB50" i="24"/>
  <c r="FG50" i="24" s="1"/>
  <c r="DA50" i="24"/>
  <c r="HU50" i="24" s="1"/>
  <c r="CZ50" i="24"/>
  <c r="CY50" i="24"/>
  <c r="FF50" i="24" s="1"/>
  <c r="CX50" i="24"/>
  <c r="HT50" i="24" s="1"/>
  <c r="CW50" i="24"/>
  <c r="CV50" i="24"/>
  <c r="FE50" i="24" s="1"/>
  <c r="CU50" i="24"/>
  <c r="HS50" i="24" s="1"/>
  <c r="CT50" i="24"/>
  <c r="CS50" i="24"/>
  <c r="FD50" i="24" s="1"/>
  <c r="CR50" i="24"/>
  <c r="HR50" i="24" s="1"/>
  <c r="CQ50" i="24"/>
  <c r="CP50" i="24"/>
  <c r="FC50" i="24" s="1"/>
  <c r="CO50" i="24"/>
  <c r="HQ50" i="24" s="1"/>
  <c r="CN50" i="24"/>
  <c r="CM50" i="24"/>
  <c r="FB50" i="24" s="1"/>
  <c r="CL50" i="24"/>
  <c r="HP50" i="24" s="1"/>
  <c r="CK50" i="24"/>
  <c r="CJ50" i="24"/>
  <c r="FA50" i="24" s="1"/>
  <c r="CI50" i="24"/>
  <c r="HO50" i="24" s="1"/>
  <c r="CH50" i="24"/>
  <c r="CG50" i="24"/>
  <c r="EZ50" i="24" s="1"/>
  <c r="CF50" i="24"/>
  <c r="HN50" i="24" s="1"/>
  <c r="CE50" i="24"/>
  <c r="CD50" i="24"/>
  <c r="EY50" i="24" s="1"/>
  <c r="CC50" i="24"/>
  <c r="HM50" i="24" s="1"/>
  <c r="CB50" i="24"/>
  <c r="EC49" i="24"/>
  <c r="FP49" i="24" s="1"/>
  <c r="EB49" i="24"/>
  <c r="ID49" i="24" s="1"/>
  <c r="EA49" i="24"/>
  <c r="DZ49" i="24"/>
  <c r="FO49" i="24" s="1"/>
  <c r="DY49" i="24"/>
  <c r="IC49" i="24" s="1"/>
  <c r="DX49" i="24"/>
  <c r="DW49" i="24"/>
  <c r="FN49" i="24" s="1"/>
  <c r="DV49" i="24"/>
  <c r="IB49" i="24" s="1"/>
  <c r="DU49" i="24"/>
  <c r="DT49" i="24"/>
  <c r="FM49" i="24" s="1"/>
  <c r="DS49" i="24"/>
  <c r="IA49" i="24" s="1"/>
  <c r="DR49" i="24"/>
  <c r="DQ49" i="24"/>
  <c r="FL49" i="24" s="1"/>
  <c r="DP49" i="24"/>
  <c r="HZ49" i="24" s="1"/>
  <c r="DO49" i="24"/>
  <c r="DN49" i="24"/>
  <c r="FK49" i="24" s="1"/>
  <c r="DM49" i="24"/>
  <c r="HY49" i="24" s="1"/>
  <c r="DL49" i="24"/>
  <c r="DK49" i="24"/>
  <c r="FJ49" i="24" s="1"/>
  <c r="DJ49" i="24"/>
  <c r="HX49" i="24" s="1"/>
  <c r="DI49" i="24"/>
  <c r="DH49" i="24"/>
  <c r="FI49" i="24" s="1"/>
  <c r="DG49" i="24"/>
  <c r="HW49" i="24" s="1"/>
  <c r="DF49" i="24"/>
  <c r="DE49" i="24"/>
  <c r="FH49" i="24" s="1"/>
  <c r="DD49" i="24"/>
  <c r="HV49" i="24" s="1"/>
  <c r="DC49" i="24"/>
  <c r="DB49" i="24"/>
  <c r="FG49" i="24" s="1"/>
  <c r="DA49" i="24"/>
  <c r="HU49" i="24" s="1"/>
  <c r="CZ49" i="24"/>
  <c r="CY49" i="24"/>
  <c r="FF49" i="24" s="1"/>
  <c r="CX49" i="24"/>
  <c r="HT49" i="24" s="1"/>
  <c r="CW49" i="24"/>
  <c r="CV49" i="24"/>
  <c r="FE49" i="24" s="1"/>
  <c r="CU49" i="24"/>
  <c r="HS49" i="24" s="1"/>
  <c r="CT49" i="24"/>
  <c r="CS49" i="24"/>
  <c r="FD49" i="24" s="1"/>
  <c r="CR49" i="24"/>
  <c r="HR49" i="24" s="1"/>
  <c r="CQ49" i="24"/>
  <c r="CP49" i="24"/>
  <c r="FC49" i="24" s="1"/>
  <c r="CO49" i="24"/>
  <c r="HQ49" i="24" s="1"/>
  <c r="CN49" i="24"/>
  <c r="CM49" i="24"/>
  <c r="FB49" i="24" s="1"/>
  <c r="CL49" i="24"/>
  <c r="HP49" i="24" s="1"/>
  <c r="CK49" i="24"/>
  <c r="CJ49" i="24"/>
  <c r="FA49" i="24" s="1"/>
  <c r="CI49" i="24"/>
  <c r="HO49" i="24" s="1"/>
  <c r="CH49" i="24"/>
  <c r="CG49" i="24"/>
  <c r="EZ49" i="24" s="1"/>
  <c r="CF49" i="24"/>
  <c r="HN49" i="24" s="1"/>
  <c r="CE49" i="24"/>
  <c r="CD49" i="24"/>
  <c r="CC49" i="24"/>
  <c r="HM49" i="24" s="1"/>
  <c r="CB49" i="24"/>
  <c r="EC48" i="24"/>
  <c r="FP48" i="24" s="1"/>
  <c r="EB48" i="24"/>
  <c r="ID48" i="24" s="1"/>
  <c r="EA48" i="24"/>
  <c r="DZ48" i="24"/>
  <c r="FO48" i="24" s="1"/>
  <c r="DY48" i="24"/>
  <c r="IC48" i="24" s="1"/>
  <c r="DX48" i="24"/>
  <c r="DW48" i="24"/>
  <c r="FN48" i="24" s="1"/>
  <c r="DV48" i="24"/>
  <c r="IB48" i="24" s="1"/>
  <c r="DU48" i="24"/>
  <c r="DT48" i="24"/>
  <c r="FM48" i="24" s="1"/>
  <c r="DS48" i="24"/>
  <c r="IA48" i="24" s="1"/>
  <c r="DR48" i="24"/>
  <c r="DQ48" i="24"/>
  <c r="FL48" i="24" s="1"/>
  <c r="DP48" i="24"/>
  <c r="HZ48" i="24" s="1"/>
  <c r="DO48" i="24"/>
  <c r="DN48" i="24"/>
  <c r="FK48" i="24" s="1"/>
  <c r="DM48" i="24"/>
  <c r="HY48" i="24" s="1"/>
  <c r="DL48" i="24"/>
  <c r="DK48" i="24"/>
  <c r="FJ48" i="24" s="1"/>
  <c r="DJ48" i="24"/>
  <c r="HX48" i="24" s="1"/>
  <c r="DI48" i="24"/>
  <c r="DH48" i="24"/>
  <c r="FI48" i="24" s="1"/>
  <c r="DG48" i="24"/>
  <c r="HW48" i="24" s="1"/>
  <c r="DF48" i="24"/>
  <c r="DE48" i="24"/>
  <c r="FH48" i="24" s="1"/>
  <c r="DD48" i="24"/>
  <c r="HV48" i="24" s="1"/>
  <c r="DC48" i="24"/>
  <c r="DB48" i="24"/>
  <c r="FG48" i="24" s="1"/>
  <c r="DA48" i="24"/>
  <c r="HU48" i="24" s="1"/>
  <c r="CZ48" i="24"/>
  <c r="CY48" i="24"/>
  <c r="FF48" i="24" s="1"/>
  <c r="CX48" i="24"/>
  <c r="HT48" i="24" s="1"/>
  <c r="CW48" i="24"/>
  <c r="CV48" i="24"/>
  <c r="FE48" i="24" s="1"/>
  <c r="CU48" i="24"/>
  <c r="HS48" i="24" s="1"/>
  <c r="CT48" i="24"/>
  <c r="CS48" i="24"/>
  <c r="FD48" i="24" s="1"/>
  <c r="CR48" i="24"/>
  <c r="HR48" i="24" s="1"/>
  <c r="CQ48" i="24"/>
  <c r="CP48" i="24"/>
  <c r="FC48" i="24" s="1"/>
  <c r="CO48" i="24"/>
  <c r="HQ48" i="24" s="1"/>
  <c r="CN48" i="24"/>
  <c r="CM48" i="24"/>
  <c r="FB48" i="24" s="1"/>
  <c r="CL48" i="24"/>
  <c r="HP48" i="24" s="1"/>
  <c r="CK48" i="24"/>
  <c r="CJ48" i="24"/>
  <c r="FA48" i="24" s="1"/>
  <c r="CI48" i="24"/>
  <c r="HO48" i="24" s="1"/>
  <c r="CH48" i="24"/>
  <c r="CG48" i="24"/>
  <c r="EZ48" i="24" s="1"/>
  <c r="CF48" i="24"/>
  <c r="HN48" i="24" s="1"/>
  <c r="CE48" i="24"/>
  <c r="CD48" i="24"/>
  <c r="EY48" i="24" s="1"/>
  <c r="CC48" i="24"/>
  <c r="HM48" i="24" s="1"/>
  <c r="CB48" i="24"/>
  <c r="EC47" i="24"/>
  <c r="FP47" i="24" s="1"/>
  <c r="EB47" i="24"/>
  <c r="ID47" i="24" s="1"/>
  <c r="EA47" i="24"/>
  <c r="DZ47" i="24"/>
  <c r="FO47" i="24" s="1"/>
  <c r="DY47" i="24"/>
  <c r="IC47" i="24" s="1"/>
  <c r="DX47" i="24"/>
  <c r="DW47" i="24"/>
  <c r="FN47" i="24" s="1"/>
  <c r="DV47" i="24"/>
  <c r="IB47" i="24" s="1"/>
  <c r="DU47" i="24"/>
  <c r="DT47" i="24"/>
  <c r="FM47" i="24" s="1"/>
  <c r="DS47" i="24"/>
  <c r="IA47" i="24" s="1"/>
  <c r="DR47" i="24"/>
  <c r="DQ47" i="24"/>
  <c r="FL47" i="24" s="1"/>
  <c r="DP47" i="24"/>
  <c r="HZ47" i="24" s="1"/>
  <c r="DO47" i="24"/>
  <c r="DN47" i="24"/>
  <c r="FK47" i="24" s="1"/>
  <c r="DM47" i="24"/>
  <c r="HY47" i="24" s="1"/>
  <c r="DL47" i="24"/>
  <c r="DK47" i="24"/>
  <c r="FJ47" i="24" s="1"/>
  <c r="DJ47" i="24"/>
  <c r="HX47" i="24" s="1"/>
  <c r="DI47" i="24"/>
  <c r="DH47" i="24"/>
  <c r="FI47" i="24" s="1"/>
  <c r="DG47" i="24"/>
  <c r="HW47" i="24" s="1"/>
  <c r="DF47" i="24"/>
  <c r="DE47" i="24"/>
  <c r="FH47" i="24" s="1"/>
  <c r="DD47" i="24"/>
  <c r="HV47" i="24" s="1"/>
  <c r="DC47" i="24"/>
  <c r="DB47" i="24"/>
  <c r="FG47" i="24" s="1"/>
  <c r="DA47" i="24"/>
  <c r="HU47" i="24" s="1"/>
  <c r="CZ47" i="24"/>
  <c r="CY47" i="24"/>
  <c r="FF47" i="24" s="1"/>
  <c r="CX47" i="24"/>
  <c r="HT47" i="24" s="1"/>
  <c r="CW47" i="24"/>
  <c r="CV47" i="24"/>
  <c r="FE47" i="24" s="1"/>
  <c r="CU47" i="24"/>
  <c r="HS47" i="24" s="1"/>
  <c r="CT47" i="24"/>
  <c r="CS47" i="24"/>
  <c r="FD47" i="24" s="1"/>
  <c r="CR47" i="24"/>
  <c r="HR47" i="24" s="1"/>
  <c r="CQ47" i="24"/>
  <c r="CP47" i="24"/>
  <c r="FC47" i="24" s="1"/>
  <c r="CO47" i="24"/>
  <c r="HQ47" i="24" s="1"/>
  <c r="CN47" i="24"/>
  <c r="CM47" i="24"/>
  <c r="FB47" i="24" s="1"/>
  <c r="CL47" i="24"/>
  <c r="HP47" i="24" s="1"/>
  <c r="CK47" i="24"/>
  <c r="CJ47" i="24"/>
  <c r="CI47" i="24"/>
  <c r="HO47" i="24" s="1"/>
  <c r="CH47" i="24"/>
  <c r="CG47" i="24"/>
  <c r="EZ47" i="24" s="1"/>
  <c r="CF47" i="24"/>
  <c r="HN47" i="24" s="1"/>
  <c r="CE47" i="24"/>
  <c r="CD47" i="24"/>
  <c r="CC47" i="24"/>
  <c r="HM47" i="24" s="1"/>
  <c r="CB47" i="24"/>
  <c r="EC46" i="24"/>
  <c r="FP46" i="24" s="1"/>
  <c r="EB46" i="24"/>
  <c r="ID46" i="24" s="1"/>
  <c r="EA46" i="24"/>
  <c r="DZ46" i="24"/>
  <c r="FO46" i="24" s="1"/>
  <c r="DY46" i="24"/>
  <c r="IC46" i="24" s="1"/>
  <c r="DX46" i="24"/>
  <c r="DW46" i="24"/>
  <c r="FN46" i="24" s="1"/>
  <c r="DV46" i="24"/>
  <c r="IB46" i="24" s="1"/>
  <c r="DU46" i="24"/>
  <c r="DT46" i="24"/>
  <c r="FM46" i="24" s="1"/>
  <c r="DS46" i="24"/>
  <c r="IA46" i="24" s="1"/>
  <c r="DR46" i="24"/>
  <c r="DQ46" i="24"/>
  <c r="FL46" i="24" s="1"/>
  <c r="DP46" i="24"/>
  <c r="HZ46" i="24" s="1"/>
  <c r="DO46" i="24"/>
  <c r="DN46" i="24"/>
  <c r="FK46" i="24" s="1"/>
  <c r="DM46" i="24"/>
  <c r="HY46" i="24" s="1"/>
  <c r="DL46" i="24"/>
  <c r="DK46" i="24"/>
  <c r="FJ46" i="24" s="1"/>
  <c r="DJ46" i="24"/>
  <c r="HX46" i="24" s="1"/>
  <c r="DI46" i="24"/>
  <c r="DH46" i="24"/>
  <c r="FI46" i="24" s="1"/>
  <c r="DG46" i="24"/>
  <c r="HW46" i="24" s="1"/>
  <c r="DF46" i="24"/>
  <c r="DE46" i="24"/>
  <c r="FH46" i="24" s="1"/>
  <c r="DD46" i="24"/>
  <c r="HV46" i="24" s="1"/>
  <c r="DC46" i="24"/>
  <c r="DB46" i="24"/>
  <c r="FG46" i="24" s="1"/>
  <c r="DA46" i="24"/>
  <c r="HU46" i="24" s="1"/>
  <c r="CZ46" i="24"/>
  <c r="CY46" i="24"/>
  <c r="FF46" i="24" s="1"/>
  <c r="CX46" i="24"/>
  <c r="HT46" i="24" s="1"/>
  <c r="CW46" i="24"/>
  <c r="CV46" i="24"/>
  <c r="FE46" i="24" s="1"/>
  <c r="CU46" i="24"/>
  <c r="HS46" i="24" s="1"/>
  <c r="CT46" i="24"/>
  <c r="CS46" i="24"/>
  <c r="FD46" i="24" s="1"/>
  <c r="CR46" i="24"/>
  <c r="HR46" i="24" s="1"/>
  <c r="CQ46" i="24"/>
  <c r="CP46" i="24"/>
  <c r="CO46" i="24"/>
  <c r="HQ46" i="24" s="1"/>
  <c r="CN46" i="24"/>
  <c r="CM46" i="24"/>
  <c r="FB46" i="24" s="1"/>
  <c r="CL46" i="24"/>
  <c r="HP46" i="24" s="1"/>
  <c r="CK46" i="24"/>
  <c r="CJ46" i="24"/>
  <c r="FA46" i="24" s="1"/>
  <c r="CI46" i="24"/>
  <c r="HO46" i="24" s="1"/>
  <c r="CH46" i="24"/>
  <c r="CG46" i="24"/>
  <c r="EZ46" i="24" s="1"/>
  <c r="CF46" i="24"/>
  <c r="HN46" i="24" s="1"/>
  <c r="CE46" i="24"/>
  <c r="CD46" i="24"/>
  <c r="CC46" i="24"/>
  <c r="HM46" i="24" s="1"/>
  <c r="CB46" i="24"/>
  <c r="EC45" i="24"/>
  <c r="FP45" i="24" s="1"/>
  <c r="EB45" i="24"/>
  <c r="ID45" i="24" s="1"/>
  <c r="EA45" i="24"/>
  <c r="DZ45" i="24"/>
  <c r="FO45" i="24" s="1"/>
  <c r="DY45" i="24"/>
  <c r="IC45" i="24" s="1"/>
  <c r="DX45" i="24"/>
  <c r="DW45" i="24"/>
  <c r="FN45" i="24" s="1"/>
  <c r="DV45" i="24"/>
  <c r="IB45" i="24" s="1"/>
  <c r="DU45" i="24"/>
  <c r="DT45" i="24"/>
  <c r="FM45" i="24" s="1"/>
  <c r="DS45" i="24"/>
  <c r="IA45" i="24" s="1"/>
  <c r="DR45" i="24"/>
  <c r="DQ45" i="24"/>
  <c r="FL45" i="24" s="1"/>
  <c r="DP45" i="24"/>
  <c r="HZ45" i="24" s="1"/>
  <c r="DO45" i="24"/>
  <c r="DN45" i="24"/>
  <c r="FK45" i="24" s="1"/>
  <c r="DM45" i="24"/>
  <c r="HY45" i="24" s="1"/>
  <c r="DL45" i="24"/>
  <c r="DK45" i="24"/>
  <c r="FJ45" i="24" s="1"/>
  <c r="DJ45" i="24"/>
  <c r="HX45" i="24" s="1"/>
  <c r="DI45" i="24"/>
  <c r="DH45" i="24"/>
  <c r="FI45" i="24" s="1"/>
  <c r="DG45" i="24"/>
  <c r="HW45" i="24" s="1"/>
  <c r="DF45" i="24"/>
  <c r="DE45" i="24"/>
  <c r="FH45" i="24" s="1"/>
  <c r="DD45" i="24"/>
  <c r="HV45" i="24" s="1"/>
  <c r="DC45" i="24"/>
  <c r="DB45" i="24"/>
  <c r="FG45" i="24" s="1"/>
  <c r="DA45" i="24"/>
  <c r="HU45" i="24" s="1"/>
  <c r="CZ45" i="24"/>
  <c r="CY45" i="24"/>
  <c r="FF45" i="24" s="1"/>
  <c r="CX45" i="24"/>
  <c r="HT45" i="24" s="1"/>
  <c r="CW45" i="24"/>
  <c r="CV45" i="24"/>
  <c r="FE45" i="24" s="1"/>
  <c r="CU45" i="24"/>
  <c r="HS45" i="24" s="1"/>
  <c r="CT45" i="24"/>
  <c r="CS45" i="24"/>
  <c r="FD45" i="24" s="1"/>
  <c r="CR45" i="24"/>
  <c r="HR45" i="24" s="1"/>
  <c r="CQ45" i="24"/>
  <c r="CP45" i="24"/>
  <c r="FC45" i="24" s="1"/>
  <c r="CO45" i="24"/>
  <c r="HQ45" i="24" s="1"/>
  <c r="CN45" i="24"/>
  <c r="CM45" i="24"/>
  <c r="FB45" i="24" s="1"/>
  <c r="CL45" i="24"/>
  <c r="HP45" i="24" s="1"/>
  <c r="CK45" i="24"/>
  <c r="CJ45" i="24"/>
  <c r="CI45" i="24"/>
  <c r="HO45" i="24" s="1"/>
  <c r="CH45" i="24"/>
  <c r="CG45" i="24"/>
  <c r="EZ45" i="24" s="1"/>
  <c r="CF45" i="24"/>
  <c r="HN45" i="24" s="1"/>
  <c r="CE45" i="24"/>
  <c r="CD45" i="24"/>
  <c r="CC45" i="24"/>
  <c r="HM45" i="24" s="1"/>
  <c r="CB45" i="24"/>
  <c r="EC44" i="24"/>
  <c r="FP44" i="24" s="1"/>
  <c r="EB44" i="24"/>
  <c r="ID44" i="24" s="1"/>
  <c r="EA44" i="24"/>
  <c r="DZ44" i="24"/>
  <c r="FO44" i="24" s="1"/>
  <c r="DY44" i="24"/>
  <c r="IC44" i="24" s="1"/>
  <c r="DX44" i="24"/>
  <c r="DW44" i="24"/>
  <c r="FN44" i="24" s="1"/>
  <c r="DV44" i="24"/>
  <c r="IB44" i="24" s="1"/>
  <c r="DU44" i="24"/>
  <c r="DT44" i="24"/>
  <c r="FM44" i="24" s="1"/>
  <c r="DS44" i="24"/>
  <c r="IA44" i="24" s="1"/>
  <c r="DR44" i="24"/>
  <c r="DQ44" i="24"/>
  <c r="FL44" i="24" s="1"/>
  <c r="DP44" i="24"/>
  <c r="HZ44" i="24" s="1"/>
  <c r="DO44" i="24"/>
  <c r="DN44" i="24"/>
  <c r="FK44" i="24" s="1"/>
  <c r="DM44" i="24"/>
  <c r="HY44" i="24" s="1"/>
  <c r="DL44" i="24"/>
  <c r="DK44" i="24"/>
  <c r="FJ44" i="24" s="1"/>
  <c r="DJ44" i="24"/>
  <c r="HX44" i="24" s="1"/>
  <c r="DI44" i="24"/>
  <c r="DH44" i="24"/>
  <c r="FI44" i="24" s="1"/>
  <c r="DG44" i="24"/>
  <c r="HW44" i="24" s="1"/>
  <c r="DF44" i="24"/>
  <c r="DE44" i="24"/>
  <c r="FH44" i="24" s="1"/>
  <c r="DD44" i="24"/>
  <c r="HV44" i="24" s="1"/>
  <c r="DC44" i="24"/>
  <c r="DB44" i="24"/>
  <c r="FG44" i="24" s="1"/>
  <c r="DA44" i="24"/>
  <c r="HU44" i="24" s="1"/>
  <c r="CZ44" i="24"/>
  <c r="CY44" i="24"/>
  <c r="FF44" i="24" s="1"/>
  <c r="CX44" i="24"/>
  <c r="HT44" i="24" s="1"/>
  <c r="CW44" i="24"/>
  <c r="CV44" i="24"/>
  <c r="FE44" i="24" s="1"/>
  <c r="CU44" i="24"/>
  <c r="HS44" i="24" s="1"/>
  <c r="CT44" i="24"/>
  <c r="CS44" i="24"/>
  <c r="FD44" i="24" s="1"/>
  <c r="CR44" i="24"/>
  <c r="HR44" i="24" s="1"/>
  <c r="CQ44" i="24"/>
  <c r="CP44" i="24"/>
  <c r="FC44" i="24" s="1"/>
  <c r="CO44" i="24"/>
  <c r="HQ44" i="24" s="1"/>
  <c r="CN44" i="24"/>
  <c r="CM44" i="24"/>
  <c r="FB44" i="24" s="1"/>
  <c r="CL44" i="24"/>
  <c r="HP44" i="24" s="1"/>
  <c r="CK44" i="24"/>
  <c r="CJ44" i="24"/>
  <c r="CI44" i="24"/>
  <c r="HO44" i="24" s="1"/>
  <c r="CH44" i="24"/>
  <c r="CG44" i="24"/>
  <c r="EZ44" i="24" s="1"/>
  <c r="CF44" i="24"/>
  <c r="HN44" i="24" s="1"/>
  <c r="CE44" i="24"/>
  <c r="CD44" i="24"/>
  <c r="EY44" i="24" s="1"/>
  <c r="CC44" i="24"/>
  <c r="HM44" i="24" s="1"/>
  <c r="CB44" i="24"/>
  <c r="EC43" i="24"/>
  <c r="FP43" i="24" s="1"/>
  <c r="EB43" i="24"/>
  <c r="ID43" i="24" s="1"/>
  <c r="EA43" i="24"/>
  <c r="DZ43" i="24"/>
  <c r="FO43" i="24" s="1"/>
  <c r="DY43" i="24"/>
  <c r="IC43" i="24" s="1"/>
  <c r="DX43" i="24"/>
  <c r="DW43" i="24"/>
  <c r="FN43" i="24" s="1"/>
  <c r="DV43" i="24"/>
  <c r="IB43" i="24" s="1"/>
  <c r="DU43" i="24"/>
  <c r="DT43" i="24"/>
  <c r="FM43" i="24" s="1"/>
  <c r="DS43" i="24"/>
  <c r="IA43" i="24" s="1"/>
  <c r="DR43" i="24"/>
  <c r="DQ43" i="24"/>
  <c r="FL43" i="24" s="1"/>
  <c r="DP43" i="24"/>
  <c r="HZ43" i="24" s="1"/>
  <c r="DO43" i="24"/>
  <c r="DN43" i="24"/>
  <c r="FK43" i="24" s="1"/>
  <c r="DM43" i="24"/>
  <c r="HY43" i="24" s="1"/>
  <c r="DL43" i="24"/>
  <c r="DK43" i="24"/>
  <c r="FJ43" i="24" s="1"/>
  <c r="DJ43" i="24"/>
  <c r="HX43" i="24" s="1"/>
  <c r="DI43" i="24"/>
  <c r="DH43" i="24"/>
  <c r="FI43" i="24" s="1"/>
  <c r="DG43" i="24"/>
  <c r="HW43" i="24" s="1"/>
  <c r="DF43" i="24"/>
  <c r="DE43" i="24"/>
  <c r="FH43" i="24" s="1"/>
  <c r="DD43" i="24"/>
  <c r="HV43" i="24" s="1"/>
  <c r="DC43" i="24"/>
  <c r="DB43" i="24"/>
  <c r="FG43" i="24" s="1"/>
  <c r="DA43" i="24"/>
  <c r="HU43" i="24" s="1"/>
  <c r="CZ43" i="24"/>
  <c r="CY43" i="24"/>
  <c r="FF43" i="24" s="1"/>
  <c r="CX43" i="24"/>
  <c r="HT43" i="24" s="1"/>
  <c r="CW43" i="24"/>
  <c r="CV43" i="24"/>
  <c r="FE43" i="24" s="1"/>
  <c r="CU43" i="24"/>
  <c r="HS43" i="24" s="1"/>
  <c r="CT43" i="24"/>
  <c r="CS43" i="24"/>
  <c r="FD43" i="24" s="1"/>
  <c r="CR43" i="24"/>
  <c r="HR43" i="24" s="1"/>
  <c r="CQ43" i="24"/>
  <c r="CP43" i="24"/>
  <c r="FC43" i="24" s="1"/>
  <c r="CO43" i="24"/>
  <c r="HQ43" i="24" s="1"/>
  <c r="CN43" i="24"/>
  <c r="CM43" i="24"/>
  <c r="FB43" i="24" s="1"/>
  <c r="CL43" i="24"/>
  <c r="HP43" i="24" s="1"/>
  <c r="CK43" i="24"/>
  <c r="CJ43" i="24"/>
  <c r="FA43" i="24" s="1"/>
  <c r="CI43" i="24"/>
  <c r="HO43" i="24" s="1"/>
  <c r="CH43" i="24"/>
  <c r="CG43" i="24"/>
  <c r="EZ43" i="24" s="1"/>
  <c r="CF43" i="24"/>
  <c r="HN43" i="24" s="1"/>
  <c r="CE43" i="24"/>
  <c r="CD43" i="24"/>
  <c r="CC43" i="24"/>
  <c r="HM43" i="24" s="1"/>
  <c r="CB43" i="24"/>
  <c r="EC42" i="24"/>
  <c r="FP42" i="24" s="1"/>
  <c r="EB42" i="24"/>
  <c r="ID42" i="24" s="1"/>
  <c r="EA42" i="24"/>
  <c r="DZ42" i="24"/>
  <c r="FO42" i="24" s="1"/>
  <c r="DY42" i="24"/>
  <c r="IC42" i="24" s="1"/>
  <c r="DX42" i="24"/>
  <c r="DW42" i="24"/>
  <c r="FN42" i="24" s="1"/>
  <c r="DV42" i="24"/>
  <c r="IB42" i="24" s="1"/>
  <c r="DU42" i="24"/>
  <c r="DT42" i="24"/>
  <c r="FM42" i="24" s="1"/>
  <c r="DS42" i="24"/>
  <c r="IA42" i="24" s="1"/>
  <c r="DR42" i="24"/>
  <c r="DQ42" i="24"/>
  <c r="FL42" i="24" s="1"/>
  <c r="DP42" i="24"/>
  <c r="HZ42" i="24" s="1"/>
  <c r="DO42" i="24"/>
  <c r="DN42" i="24"/>
  <c r="FK42" i="24" s="1"/>
  <c r="DM42" i="24"/>
  <c r="HY42" i="24" s="1"/>
  <c r="DL42" i="24"/>
  <c r="DK42" i="24"/>
  <c r="FJ42" i="24" s="1"/>
  <c r="DJ42" i="24"/>
  <c r="HX42" i="24" s="1"/>
  <c r="DI42" i="24"/>
  <c r="DH42" i="24"/>
  <c r="FI42" i="24" s="1"/>
  <c r="DG42" i="24"/>
  <c r="HW42" i="24" s="1"/>
  <c r="DF42" i="24"/>
  <c r="DE42" i="24"/>
  <c r="FH42" i="24" s="1"/>
  <c r="DD42" i="24"/>
  <c r="HV42" i="24" s="1"/>
  <c r="DC42" i="24"/>
  <c r="DB42" i="24"/>
  <c r="FG42" i="24" s="1"/>
  <c r="DA42" i="24"/>
  <c r="HU42" i="24" s="1"/>
  <c r="CZ42" i="24"/>
  <c r="CY42" i="24"/>
  <c r="FF42" i="24" s="1"/>
  <c r="CX42" i="24"/>
  <c r="HT42" i="24" s="1"/>
  <c r="CW42" i="24"/>
  <c r="CV42" i="24"/>
  <c r="FE42" i="24" s="1"/>
  <c r="CU42" i="24"/>
  <c r="HS42" i="24" s="1"/>
  <c r="CT42" i="24"/>
  <c r="CS42" i="24"/>
  <c r="FD42" i="24" s="1"/>
  <c r="CR42" i="24"/>
  <c r="HR42" i="24" s="1"/>
  <c r="CQ42" i="24"/>
  <c r="CP42" i="24"/>
  <c r="FC42" i="24" s="1"/>
  <c r="CO42" i="24"/>
  <c r="HQ42" i="24" s="1"/>
  <c r="CN42" i="24"/>
  <c r="CM42" i="24"/>
  <c r="FB42" i="24" s="1"/>
  <c r="CL42" i="24"/>
  <c r="HP42" i="24" s="1"/>
  <c r="CK42" i="24"/>
  <c r="CJ42" i="24"/>
  <c r="FA42" i="24" s="1"/>
  <c r="CI42" i="24"/>
  <c r="HO42" i="24" s="1"/>
  <c r="CH42" i="24"/>
  <c r="CG42" i="24"/>
  <c r="EZ42" i="24" s="1"/>
  <c r="CF42" i="24"/>
  <c r="HN42" i="24" s="1"/>
  <c r="CE42" i="24"/>
  <c r="CD42" i="24"/>
  <c r="EY42" i="24" s="1"/>
  <c r="CC42" i="24"/>
  <c r="HM42" i="24" s="1"/>
  <c r="CB42" i="24"/>
  <c r="EC41" i="24"/>
  <c r="FP41" i="24" s="1"/>
  <c r="EB41" i="24"/>
  <c r="ID41" i="24" s="1"/>
  <c r="EA41" i="24"/>
  <c r="DZ41" i="24"/>
  <c r="FO41" i="24" s="1"/>
  <c r="DY41" i="24"/>
  <c r="IC41" i="24" s="1"/>
  <c r="DX41" i="24"/>
  <c r="DW41" i="24"/>
  <c r="FN41" i="24" s="1"/>
  <c r="DV41" i="24"/>
  <c r="IB41" i="24" s="1"/>
  <c r="DU41" i="24"/>
  <c r="DT41" i="24"/>
  <c r="FM41" i="24" s="1"/>
  <c r="DS41" i="24"/>
  <c r="IA41" i="24" s="1"/>
  <c r="DR41" i="24"/>
  <c r="DQ41" i="24"/>
  <c r="FL41" i="24" s="1"/>
  <c r="DP41" i="24"/>
  <c r="HZ41" i="24" s="1"/>
  <c r="DO41" i="24"/>
  <c r="DN41" i="24"/>
  <c r="FK41" i="24" s="1"/>
  <c r="DM41" i="24"/>
  <c r="HY41" i="24" s="1"/>
  <c r="DL41" i="24"/>
  <c r="DK41" i="24"/>
  <c r="FJ41" i="24" s="1"/>
  <c r="DJ41" i="24"/>
  <c r="HX41" i="24" s="1"/>
  <c r="DI41" i="24"/>
  <c r="DH41" i="24"/>
  <c r="FI41" i="24" s="1"/>
  <c r="DG41" i="24"/>
  <c r="HW41" i="24" s="1"/>
  <c r="DF41" i="24"/>
  <c r="DE41" i="24"/>
  <c r="FH41" i="24" s="1"/>
  <c r="DD41" i="24"/>
  <c r="HV41" i="24" s="1"/>
  <c r="DC41" i="24"/>
  <c r="DB41" i="24"/>
  <c r="FG41" i="24" s="1"/>
  <c r="DA41" i="24"/>
  <c r="HU41" i="24" s="1"/>
  <c r="CZ41" i="24"/>
  <c r="CY41" i="24"/>
  <c r="FF41" i="24" s="1"/>
  <c r="CX41" i="24"/>
  <c r="HT41" i="24" s="1"/>
  <c r="CW41" i="24"/>
  <c r="CV41" i="24"/>
  <c r="FE41" i="24" s="1"/>
  <c r="CU41" i="24"/>
  <c r="HS41" i="24" s="1"/>
  <c r="CT41" i="24"/>
  <c r="CS41" i="24"/>
  <c r="FD41" i="24" s="1"/>
  <c r="CR41" i="24"/>
  <c r="HR41" i="24" s="1"/>
  <c r="CQ41" i="24"/>
  <c r="CP41" i="24"/>
  <c r="FC41" i="24" s="1"/>
  <c r="CO41" i="24"/>
  <c r="HQ41" i="24" s="1"/>
  <c r="CN41" i="24"/>
  <c r="CM41" i="24"/>
  <c r="FB41" i="24" s="1"/>
  <c r="CL41" i="24"/>
  <c r="HP41" i="24" s="1"/>
  <c r="CK41" i="24"/>
  <c r="CJ41" i="24"/>
  <c r="FA41" i="24" s="1"/>
  <c r="CI41" i="24"/>
  <c r="HO41" i="24" s="1"/>
  <c r="CH41" i="24"/>
  <c r="CG41" i="24"/>
  <c r="EZ41" i="24" s="1"/>
  <c r="CF41" i="24"/>
  <c r="HN41" i="24" s="1"/>
  <c r="CE41" i="24"/>
  <c r="CD41" i="24"/>
  <c r="EY41" i="24" s="1"/>
  <c r="CC41" i="24"/>
  <c r="HM41" i="24" s="1"/>
  <c r="CB41" i="24"/>
  <c r="EC40" i="24"/>
  <c r="FP40" i="24" s="1"/>
  <c r="EB40" i="24"/>
  <c r="ID40" i="24" s="1"/>
  <c r="EA40" i="24"/>
  <c r="DZ40" i="24"/>
  <c r="FO40" i="24" s="1"/>
  <c r="DY40" i="24"/>
  <c r="IC40" i="24" s="1"/>
  <c r="DX40" i="24"/>
  <c r="DW40" i="24"/>
  <c r="FN40" i="24" s="1"/>
  <c r="DV40" i="24"/>
  <c r="IB40" i="24" s="1"/>
  <c r="DU40" i="24"/>
  <c r="DT40" i="24"/>
  <c r="FM40" i="24" s="1"/>
  <c r="DS40" i="24"/>
  <c r="IA40" i="24" s="1"/>
  <c r="DR40" i="24"/>
  <c r="DQ40" i="24"/>
  <c r="FL40" i="24" s="1"/>
  <c r="DP40" i="24"/>
  <c r="HZ40" i="24" s="1"/>
  <c r="DO40" i="24"/>
  <c r="DN40" i="24"/>
  <c r="FK40" i="24" s="1"/>
  <c r="DM40" i="24"/>
  <c r="HY40" i="24" s="1"/>
  <c r="DL40" i="24"/>
  <c r="DK40" i="24"/>
  <c r="FJ40" i="24" s="1"/>
  <c r="DJ40" i="24"/>
  <c r="HX40" i="24" s="1"/>
  <c r="DI40" i="24"/>
  <c r="DH40" i="24"/>
  <c r="FI40" i="24" s="1"/>
  <c r="DG40" i="24"/>
  <c r="HW40" i="24" s="1"/>
  <c r="DF40" i="24"/>
  <c r="DE40" i="24"/>
  <c r="FH40" i="24" s="1"/>
  <c r="DD40" i="24"/>
  <c r="HV40" i="24" s="1"/>
  <c r="DC40" i="24"/>
  <c r="DB40" i="24"/>
  <c r="FG40" i="24" s="1"/>
  <c r="DA40" i="24"/>
  <c r="HU40" i="24" s="1"/>
  <c r="CZ40" i="24"/>
  <c r="CY40" i="24"/>
  <c r="FF40" i="24" s="1"/>
  <c r="CX40" i="24"/>
  <c r="HT40" i="24" s="1"/>
  <c r="CW40" i="24"/>
  <c r="CV40" i="24"/>
  <c r="FE40" i="24" s="1"/>
  <c r="CU40" i="24"/>
  <c r="HS40" i="24" s="1"/>
  <c r="CT40" i="24"/>
  <c r="CS40" i="24"/>
  <c r="FD40" i="24" s="1"/>
  <c r="CR40" i="24"/>
  <c r="HR40" i="24" s="1"/>
  <c r="CQ40" i="24"/>
  <c r="CP40" i="24"/>
  <c r="FC40" i="24" s="1"/>
  <c r="CO40" i="24"/>
  <c r="HQ40" i="24" s="1"/>
  <c r="CN40" i="24"/>
  <c r="CM40" i="24"/>
  <c r="FB40" i="24" s="1"/>
  <c r="CL40" i="24"/>
  <c r="HP40" i="24" s="1"/>
  <c r="CK40" i="24"/>
  <c r="CJ40" i="24"/>
  <c r="FA40" i="24" s="1"/>
  <c r="CI40" i="24"/>
  <c r="HO40" i="24" s="1"/>
  <c r="CH40" i="24"/>
  <c r="CG40" i="24"/>
  <c r="EZ40" i="24" s="1"/>
  <c r="CF40" i="24"/>
  <c r="HN40" i="24" s="1"/>
  <c r="CE40" i="24"/>
  <c r="CD40" i="24"/>
  <c r="EY40" i="24" s="1"/>
  <c r="CC40" i="24"/>
  <c r="HM40" i="24" s="1"/>
  <c r="CB40" i="24"/>
  <c r="EC39" i="24"/>
  <c r="FP39" i="24" s="1"/>
  <c r="EB39" i="24"/>
  <c r="ID39" i="24" s="1"/>
  <c r="EA39" i="24"/>
  <c r="DZ39" i="24"/>
  <c r="FO39" i="24" s="1"/>
  <c r="DY39" i="24"/>
  <c r="IC39" i="24" s="1"/>
  <c r="DX39" i="24"/>
  <c r="DW39" i="24"/>
  <c r="FN39" i="24" s="1"/>
  <c r="DV39" i="24"/>
  <c r="IB39" i="24" s="1"/>
  <c r="DU39" i="24"/>
  <c r="DT39" i="24"/>
  <c r="FM39" i="24" s="1"/>
  <c r="DS39" i="24"/>
  <c r="IA39" i="24" s="1"/>
  <c r="DR39" i="24"/>
  <c r="DQ39" i="24"/>
  <c r="FL39" i="24" s="1"/>
  <c r="DP39" i="24"/>
  <c r="HZ39" i="24" s="1"/>
  <c r="DO39" i="24"/>
  <c r="DN39" i="24"/>
  <c r="FK39" i="24" s="1"/>
  <c r="DM39" i="24"/>
  <c r="HY39" i="24" s="1"/>
  <c r="DL39" i="24"/>
  <c r="DK39" i="24"/>
  <c r="FJ39" i="24" s="1"/>
  <c r="DJ39" i="24"/>
  <c r="HX39" i="24" s="1"/>
  <c r="DI39" i="24"/>
  <c r="DH39" i="24"/>
  <c r="FI39" i="24" s="1"/>
  <c r="DG39" i="24"/>
  <c r="HW39" i="24" s="1"/>
  <c r="DF39" i="24"/>
  <c r="DE39" i="24"/>
  <c r="FH39" i="24" s="1"/>
  <c r="DD39" i="24"/>
  <c r="HV39" i="24" s="1"/>
  <c r="DC39" i="24"/>
  <c r="DB39" i="24"/>
  <c r="FG39" i="24" s="1"/>
  <c r="DA39" i="24"/>
  <c r="HU39" i="24" s="1"/>
  <c r="CZ39" i="24"/>
  <c r="CY39" i="24"/>
  <c r="FF39" i="24" s="1"/>
  <c r="CX39" i="24"/>
  <c r="HT39" i="24" s="1"/>
  <c r="CW39" i="24"/>
  <c r="CV39" i="24"/>
  <c r="FE39" i="24" s="1"/>
  <c r="CU39" i="24"/>
  <c r="HS39" i="24" s="1"/>
  <c r="CT39" i="24"/>
  <c r="CS39" i="24"/>
  <c r="FD39" i="24" s="1"/>
  <c r="CR39" i="24"/>
  <c r="HR39" i="24" s="1"/>
  <c r="CQ39" i="24"/>
  <c r="CP39" i="24"/>
  <c r="FC39" i="24" s="1"/>
  <c r="CO39" i="24"/>
  <c r="HQ39" i="24" s="1"/>
  <c r="CN39" i="24"/>
  <c r="CM39" i="24"/>
  <c r="FB39" i="24" s="1"/>
  <c r="CL39" i="24"/>
  <c r="HP39" i="24" s="1"/>
  <c r="CK39" i="24"/>
  <c r="CJ39" i="24"/>
  <c r="FA39" i="24" s="1"/>
  <c r="CI39" i="24"/>
  <c r="HO39" i="24" s="1"/>
  <c r="CH39" i="24"/>
  <c r="CG39" i="24"/>
  <c r="EZ39" i="24" s="1"/>
  <c r="CF39" i="24"/>
  <c r="HN39" i="24" s="1"/>
  <c r="CE39" i="24"/>
  <c r="CD39" i="24"/>
  <c r="CC39" i="24"/>
  <c r="HM39" i="24" s="1"/>
  <c r="CB39" i="24"/>
  <c r="EC38" i="24"/>
  <c r="FP38" i="24" s="1"/>
  <c r="EB38" i="24"/>
  <c r="ID38" i="24" s="1"/>
  <c r="EA38" i="24"/>
  <c r="DZ38" i="24"/>
  <c r="FO38" i="24" s="1"/>
  <c r="DY38" i="24"/>
  <c r="IC38" i="24" s="1"/>
  <c r="DX38" i="24"/>
  <c r="DW38" i="24"/>
  <c r="FN38" i="24" s="1"/>
  <c r="DV38" i="24"/>
  <c r="IB38" i="24" s="1"/>
  <c r="DU38" i="24"/>
  <c r="DT38" i="24"/>
  <c r="FM38" i="24" s="1"/>
  <c r="DS38" i="24"/>
  <c r="IA38" i="24" s="1"/>
  <c r="DR38" i="24"/>
  <c r="DQ38" i="24"/>
  <c r="FL38" i="24" s="1"/>
  <c r="DP38" i="24"/>
  <c r="HZ38" i="24" s="1"/>
  <c r="DO38" i="24"/>
  <c r="DN38" i="24"/>
  <c r="FK38" i="24" s="1"/>
  <c r="DM38" i="24"/>
  <c r="HY38" i="24" s="1"/>
  <c r="DL38" i="24"/>
  <c r="DK38" i="24"/>
  <c r="FJ38" i="24" s="1"/>
  <c r="DJ38" i="24"/>
  <c r="HX38" i="24" s="1"/>
  <c r="DI38" i="24"/>
  <c r="DH38" i="24"/>
  <c r="FI38" i="24" s="1"/>
  <c r="DG38" i="24"/>
  <c r="HW38" i="24" s="1"/>
  <c r="DF38" i="24"/>
  <c r="DE38" i="24"/>
  <c r="FH38" i="24" s="1"/>
  <c r="DD38" i="24"/>
  <c r="HV38" i="24" s="1"/>
  <c r="DC38" i="24"/>
  <c r="DB38" i="24"/>
  <c r="FG38" i="24" s="1"/>
  <c r="DA38" i="24"/>
  <c r="HU38" i="24" s="1"/>
  <c r="CZ38" i="24"/>
  <c r="CY38" i="24"/>
  <c r="FF38" i="24" s="1"/>
  <c r="CX38" i="24"/>
  <c r="HT38" i="24" s="1"/>
  <c r="CW38" i="24"/>
  <c r="CV38" i="24"/>
  <c r="FE38" i="24" s="1"/>
  <c r="CU38" i="24"/>
  <c r="HS38" i="24" s="1"/>
  <c r="CT38" i="24"/>
  <c r="CS38" i="24"/>
  <c r="FD38" i="24" s="1"/>
  <c r="CR38" i="24"/>
  <c r="HR38" i="24" s="1"/>
  <c r="CQ38" i="24"/>
  <c r="CP38" i="24"/>
  <c r="CO38" i="24"/>
  <c r="HQ38" i="24" s="1"/>
  <c r="CN38" i="24"/>
  <c r="CM38" i="24"/>
  <c r="FB38" i="24" s="1"/>
  <c r="CL38" i="24"/>
  <c r="HP38" i="24" s="1"/>
  <c r="CK38" i="24"/>
  <c r="CJ38" i="24"/>
  <c r="FA38" i="24" s="1"/>
  <c r="CI38" i="24"/>
  <c r="HO38" i="24" s="1"/>
  <c r="CH38" i="24"/>
  <c r="CG38" i="24"/>
  <c r="EZ38" i="24" s="1"/>
  <c r="CF38" i="24"/>
  <c r="HN38" i="24" s="1"/>
  <c r="CE38" i="24"/>
  <c r="CD38" i="24"/>
  <c r="CC38" i="24"/>
  <c r="HM38" i="24" s="1"/>
  <c r="CB38" i="24"/>
  <c r="EC37" i="24"/>
  <c r="FP37" i="24" s="1"/>
  <c r="EB37" i="24"/>
  <c r="ID37" i="24" s="1"/>
  <c r="EA37" i="24"/>
  <c r="DZ37" i="24"/>
  <c r="FO37" i="24" s="1"/>
  <c r="DY37" i="24"/>
  <c r="IC37" i="24" s="1"/>
  <c r="DX37" i="24"/>
  <c r="DW37" i="24"/>
  <c r="FN37" i="24" s="1"/>
  <c r="DV37" i="24"/>
  <c r="IB37" i="24" s="1"/>
  <c r="DU37" i="24"/>
  <c r="DT37" i="24"/>
  <c r="FM37" i="24" s="1"/>
  <c r="DS37" i="24"/>
  <c r="IA37" i="24" s="1"/>
  <c r="DR37" i="24"/>
  <c r="DQ37" i="24"/>
  <c r="FL37" i="24" s="1"/>
  <c r="DP37" i="24"/>
  <c r="HZ37" i="24" s="1"/>
  <c r="DO37" i="24"/>
  <c r="DN37" i="24"/>
  <c r="FK37" i="24" s="1"/>
  <c r="DM37" i="24"/>
  <c r="HY37" i="24" s="1"/>
  <c r="DL37" i="24"/>
  <c r="DK37" i="24"/>
  <c r="FJ37" i="24" s="1"/>
  <c r="DJ37" i="24"/>
  <c r="HX37" i="24" s="1"/>
  <c r="DI37" i="24"/>
  <c r="DH37" i="24"/>
  <c r="FI37" i="24" s="1"/>
  <c r="DG37" i="24"/>
  <c r="HW37" i="24" s="1"/>
  <c r="DF37" i="24"/>
  <c r="DE37" i="24"/>
  <c r="FH37" i="24" s="1"/>
  <c r="DD37" i="24"/>
  <c r="HV37" i="24" s="1"/>
  <c r="DC37" i="24"/>
  <c r="DB37" i="24"/>
  <c r="FG37" i="24" s="1"/>
  <c r="DA37" i="24"/>
  <c r="HU37" i="24" s="1"/>
  <c r="CZ37" i="24"/>
  <c r="CY37" i="24"/>
  <c r="FF37" i="24" s="1"/>
  <c r="CX37" i="24"/>
  <c r="HT37" i="24" s="1"/>
  <c r="CW37" i="24"/>
  <c r="CV37" i="24"/>
  <c r="FE37" i="24" s="1"/>
  <c r="CU37" i="24"/>
  <c r="HS37" i="24" s="1"/>
  <c r="CT37" i="24"/>
  <c r="CS37" i="24"/>
  <c r="FD37" i="24" s="1"/>
  <c r="CR37" i="24"/>
  <c r="HR37" i="24" s="1"/>
  <c r="CQ37" i="24"/>
  <c r="CP37" i="24"/>
  <c r="FC37" i="24" s="1"/>
  <c r="CO37" i="24"/>
  <c r="HQ37" i="24" s="1"/>
  <c r="CN37" i="24"/>
  <c r="CM37" i="24"/>
  <c r="FB37" i="24" s="1"/>
  <c r="CL37" i="24"/>
  <c r="HP37" i="24" s="1"/>
  <c r="CK37" i="24"/>
  <c r="CJ37" i="24"/>
  <c r="CI37" i="24"/>
  <c r="HO37" i="24" s="1"/>
  <c r="CH37" i="24"/>
  <c r="CG37" i="24"/>
  <c r="EZ37" i="24" s="1"/>
  <c r="CF37" i="24"/>
  <c r="HN37" i="24" s="1"/>
  <c r="CE37" i="24"/>
  <c r="CD37" i="24"/>
  <c r="EY37" i="24" s="1"/>
  <c r="CC37" i="24"/>
  <c r="HM37" i="24" s="1"/>
  <c r="CB37" i="24"/>
  <c r="EC36" i="24"/>
  <c r="FP36" i="24" s="1"/>
  <c r="EB36" i="24"/>
  <c r="ID36" i="24" s="1"/>
  <c r="EA36" i="24"/>
  <c r="DZ36" i="24"/>
  <c r="FO36" i="24" s="1"/>
  <c r="DY36" i="24"/>
  <c r="IC36" i="24" s="1"/>
  <c r="DX36" i="24"/>
  <c r="DW36" i="24"/>
  <c r="FN36" i="24" s="1"/>
  <c r="DV36" i="24"/>
  <c r="IB36" i="24" s="1"/>
  <c r="DU36" i="24"/>
  <c r="DT36" i="24"/>
  <c r="FM36" i="24" s="1"/>
  <c r="DS36" i="24"/>
  <c r="IA36" i="24" s="1"/>
  <c r="DR36" i="24"/>
  <c r="DQ36" i="24"/>
  <c r="FL36" i="24" s="1"/>
  <c r="DP36" i="24"/>
  <c r="HZ36" i="24" s="1"/>
  <c r="DO36" i="24"/>
  <c r="DN36" i="24"/>
  <c r="FK36" i="24" s="1"/>
  <c r="DM36" i="24"/>
  <c r="HY36" i="24" s="1"/>
  <c r="DL36" i="24"/>
  <c r="DK36" i="24"/>
  <c r="FJ36" i="24" s="1"/>
  <c r="DJ36" i="24"/>
  <c r="HX36" i="24" s="1"/>
  <c r="DI36" i="24"/>
  <c r="DH36" i="24"/>
  <c r="FI36" i="24" s="1"/>
  <c r="DG36" i="24"/>
  <c r="HW36" i="24" s="1"/>
  <c r="DF36" i="24"/>
  <c r="DE36" i="24"/>
  <c r="FH36" i="24" s="1"/>
  <c r="DD36" i="24"/>
  <c r="HV36" i="24" s="1"/>
  <c r="DC36" i="24"/>
  <c r="DB36" i="24"/>
  <c r="FG36" i="24" s="1"/>
  <c r="DA36" i="24"/>
  <c r="HU36" i="24" s="1"/>
  <c r="CZ36" i="24"/>
  <c r="CY36" i="24"/>
  <c r="FF36" i="24" s="1"/>
  <c r="CX36" i="24"/>
  <c r="HT36" i="24" s="1"/>
  <c r="CW36" i="24"/>
  <c r="CV36" i="24"/>
  <c r="FE36" i="24" s="1"/>
  <c r="CU36" i="24"/>
  <c r="HS36" i="24" s="1"/>
  <c r="CT36" i="24"/>
  <c r="CS36" i="24"/>
  <c r="FD36" i="24" s="1"/>
  <c r="CR36" i="24"/>
  <c r="HR36" i="24" s="1"/>
  <c r="CQ36" i="24"/>
  <c r="CP36" i="24"/>
  <c r="FC36" i="24" s="1"/>
  <c r="CO36" i="24"/>
  <c r="HQ36" i="24" s="1"/>
  <c r="CN36" i="24"/>
  <c r="CM36" i="24"/>
  <c r="FB36" i="24" s="1"/>
  <c r="CL36" i="24"/>
  <c r="HP36" i="24" s="1"/>
  <c r="CK36" i="24"/>
  <c r="CJ36" i="24"/>
  <c r="FA36" i="24" s="1"/>
  <c r="CI36" i="24"/>
  <c r="HO36" i="24" s="1"/>
  <c r="CH36" i="24"/>
  <c r="CG36" i="24"/>
  <c r="EZ36" i="24" s="1"/>
  <c r="CF36" i="24"/>
  <c r="HN36" i="24" s="1"/>
  <c r="CE36" i="24"/>
  <c r="CD36" i="24"/>
  <c r="CC36" i="24"/>
  <c r="HM36" i="24" s="1"/>
  <c r="CB36" i="24"/>
  <c r="EC35" i="24"/>
  <c r="FP35" i="24" s="1"/>
  <c r="EB35" i="24"/>
  <c r="ID35" i="24" s="1"/>
  <c r="EA35" i="24"/>
  <c r="DZ35" i="24"/>
  <c r="FO35" i="24" s="1"/>
  <c r="DY35" i="24"/>
  <c r="IC35" i="24" s="1"/>
  <c r="DX35" i="24"/>
  <c r="DW35" i="24"/>
  <c r="FN35" i="24" s="1"/>
  <c r="DV35" i="24"/>
  <c r="IB35" i="24" s="1"/>
  <c r="DU35" i="24"/>
  <c r="DT35" i="24"/>
  <c r="FM35" i="24" s="1"/>
  <c r="DS35" i="24"/>
  <c r="IA35" i="24" s="1"/>
  <c r="DR35" i="24"/>
  <c r="DQ35" i="24"/>
  <c r="FL35" i="24" s="1"/>
  <c r="DP35" i="24"/>
  <c r="HZ35" i="24" s="1"/>
  <c r="DO35" i="24"/>
  <c r="DN35" i="24"/>
  <c r="FK35" i="24" s="1"/>
  <c r="DM35" i="24"/>
  <c r="HY35" i="24" s="1"/>
  <c r="DL35" i="24"/>
  <c r="DK35" i="24"/>
  <c r="FJ35" i="24" s="1"/>
  <c r="DJ35" i="24"/>
  <c r="HX35" i="24" s="1"/>
  <c r="DI35" i="24"/>
  <c r="DH35" i="24"/>
  <c r="FI35" i="24" s="1"/>
  <c r="DG35" i="24"/>
  <c r="HW35" i="24" s="1"/>
  <c r="DF35" i="24"/>
  <c r="DE35" i="24"/>
  <c r="FH35" i="24" s="1"/>
  <c r="DD35" i="24"/>
  <c r="HV35" i="24" s="1"/>
  <c r="DC35" i="24"/>
  <c r="DB35" i="24"/>
  <c r="FG35" i="24" s="1"/>
  <c r="DA35" i="24"/>
  <c r="HU35" i="24" s="1"/>
  <c r="CZ35" i="24"/>
  <c r="CY35" i="24"/>
  <c r="FF35" i="24" s="1"/>
  <c r="CX35" i="24"/>
  <c r="HT35" i="24" s="1"/>
  <c r="CW35" i="24"/>
  <c r="CV35" i="24"/>
  <c r="FE35" i="24" s="1"/>
  <c r="CU35" i="24"/>
  <c r="HS35" i="24" s="1"/>
  <c r="CT35" i="24"/>
  <c r="CS35" i="24"/>
  <c r="FD35" i="24" s="1"/>
  <c r="CR35" i="24"/>
  <c r="HR35" i="24" s="1"/>
  <c r="CQ35" i="24"/>
  <c r="CP35" i="24"/>
  <c r="FC35" i="24" s="1"/>
  <c r="CO35" i="24"/>
  <c r="HQ35" i="24" s="1"/>
  <c r="CN35" i="24"/>
  <c r="CM35" i="24"/>
  <c r="FB35" i="24" s="1"/>
  <c r="CL35" i="24"/>
  <c r="HP35" i="24" s="1"/>
  <c r="CK35" i="24"/>
  <c r="CJ35" i="24"/>
  <c r="CI35" i="24"/>
  <c r="HO35" i="24" s="1"/>
  <c r="CH35" i="24"/>
  <c r="CG35" i="24"/>
  <c r="EZ35" i="24" s="1"/>
  <c r="CF35" i="24"/>
  <c r="HN35" i="24" s="1"/>
  <c r="CE35" i="24"/>
  <c r="CD35" i="24"/>
  <c r="EY35" i="24" s="1"/>
  <c r="CC35" i="24"/>
  <c r="HM35" i="24" s="1"/>
  <c r="CB35" i="24"/>
  <c r="EC34" i="24"/>
  <c r="FP34" i="24" s="1"/>
  <c r="EB34" i="24"/>
  <c r="ID34" i="24" s="1"/>
  <c r="EA34" i="24"/>
  <c r="DZ34" i="24"/>
  <c r="FO34" i="24" s="1"/>
  <c r="DY34" i="24"/>
  <c r="IC34" i="24" s="1"/>
  <c r="DX34" i="24"/>
  <c r="DW34" i="24"/>
  <c r="FN34" i="24" s="1"/>
  <c r="DV34" i="24"/>
  <c r="IB34" i="24" s="1"/>
  <c r="DU34" i="24"/>
  <c r="DT34" i="24"/>
  <c r="FM34" i="24" s="1"/>
  <c r="DS34" i="24"/>
  <c r="IA34" i="24" s="1"/>
  <c r="DR34" i="24"/>
  <c r="DQ34" i="24"/>
  <c r="FL34" i="24" s="1"/>
  <c r="DP34" i="24"/>
  <c r="HZ34" i="24" s="1"/>
  <c r="DO34" i="24"/>
  <c r="DN34" i="24"/>
  <c r="FK34" i="24" s="1"/>
  <c r="DM34" i="24"/>
  <c r="HY34" i="24" s="1"/>
  <c r="DL34" i="24"/>
  <c r="DK34" i="24"/>
  <c r="FJ34" i="24" s="1"/>
  <c r="DJ34" i="24"/>
  <c r="HX34" i="24" s="1"/>
  <c r="DI34" i="24"/>
  <c r="DH34" i="24"/>
  <c r="FI34" i="24" s="1"/>
  <c r="DG34" i="24"/>
  <c r="HW34" i="24" s="1"/>
  <c r="DF34" i="24"/>
  <c r="DE34" i="24"/>
  <c r="FH34" i="24" s="1"/>
  <c r="DD34" i="24"/>
  <c r="HV34" i="24" s="1"/>
  <c r="DC34" i="24"/>
  <c r="DB34" i="24"/>
  <c r="FG34" i="24" s="1"/>
  <c r="DA34" i="24"/>
  <c r="HU34" i="24" s="1"/>
  <c r="CZ34" i="24"/>
  <c r="CY34" i="24"/>
  <c r="FF34" i="24" s="1"/>
  <c r="CX34" i="24"/>
  <c r="HT34" i="24" s="1"/>
  <c r="CW34" i="24"/>
  <c r="CV34" i="24"/>
  <c r="FE34" i="24" s="1"/>
  <c r="CU34" i="24"/>
  <c r="HS34" i="24" s="1"/>
  <c r="CT34" i="24"/>
  <c r="CS34" i="24"/>
  <c r="FD34" i="24" s="1"/>
  <c r="CR34" i="24"/>
  <c r="HR34" i="24" s="1"/>
  <c r="CQ34" i="24"/>
  <c r="CP34" i="24"/>
  <c r="FC34" i="24" s="1"/>
  <c r="CO34" i="24"/>
  <c r="HQ34" i="24" s="1"/>
  <c r="CN34" i="24"/>
  <c r="CM34" i="24"/>
  <c r="FB34" i="24" s="1"/>
  <c r="CL34" i="24"/>
  <c r="HP34" i="24" s="1"/>
  <c r="CK34" i="24"/>
  <c r="CJ34" i="24"/>
  <c r="FA34" i="24" s="1"/>
  <c r="CI34" i="24"/>
  <c r="HO34" i="24" s="1"/>
  <c r="CH34" i="24"/>
  <c r="CG34" i="24"/>
  <c r="EZ34" i="24" s="1"/>
  <c r="CF34" i="24"/>
  <c r="HN34" i="24" s="1"/>
  <c r="CE34" i="24"/>
  <c r="CD34" i="24"/>
  <c r="CC34" i="24"/>
  <c r="HM34" i="24" s="1"/>
  <c r="CB34" i="24"/>
  <c r="EC33" i="24"/>
  <c r="FP33" i="24" s="1"/>
  <c r="EB33" i="24"/>
  <c r="ID33" i="24" s="1"/>
  <c r="EA33" i="24"/>
  <c r="DZ33" i="24"/>
  <c r="FO33" i="24" s="1"/>
  <c r="DY33" i="24"/>
  <c r="IC33" i="24" s="1"/>
  <c r="DX33" i="24"/>
  <c r="DW33" i="24"/>
  <c r="FN33" i="24" s="1"/>
  <c r="DV33" i="24"/>
  <c r="IB33" i="24" s="1"/>
  <c r="DU33" i="24"/>
  <c r="DT33" i="24"/>
  <c r="FM33" i="24" s="1"/>
  <c r="DS33" i="24"/>
  <c r="IA33" i="24" s="1"/>
  <c r="DR33" i="24"/>
  <c r="DQ33" i="24"/>
  <c r="FL33" i="24" s="1"/>
  <c r="DP33" i="24"/>
  <c r="HZ33" i="24" s="1"/>
  <c r="DO33" i="24"/>
  <c r="DN33" i="24"/>
  <c r="FK33" i="24" s="1"/>
  <c r="DM33" i="24"/>
  <c r="HY33" i="24" s="1"/>
  <c r="DL33" i="24"/>
  <c r="DK33" i="24"/>
  <c r="FJ33" i="24" s="1"/>
  <c r="DJ33" i="24"/>
  <c r="HX33" i="24" s="1"/>
  <c r="DI33" i="24"/>
  <c r="DH33" i="24"/>
  <c r="FI33" i="24" s="1"/>
  <c r="DG33" i="24"/>
  <c r="HW33" i="24" s="1"/>
  <c r="DF33" i="24"/>
  <c r="DE33" i="24"/>
  <c r="FH33" i="24" s="1"/>
  <c r="DD33" i="24"/>
  <c r="HV33" i="24" s="1"/>
  <c r="DC33" i="24"/>
  <c r="DB33" i="24"/>
  <c r="FG33" i="24" s="1"/>
  <c r="DA33" i="24"/>
  <c r="HU33" i="24" s="1"/>
  <c r="CZ33" i="24"/>
  <c r="CY33" i="24"/>
  <c r="FF33" i="24" s="1"/>
  <c r="CX33" i="24"/>
  <c r="HT33" i="24" s="1"/>
  <c r="CW33" i="24"/>
  <c r="CV33" i="24"/>
  <c r="FE33" i="24" s="1"/>
  <c r="CU33" i="24"/>
  <c r="HS33" i="24" s="1"/>
  <c r="CT33" i="24"/>
  <c r="CS33" i="24"/>
  <c r="FD33" i="24" s="1"/>
  <c r="CR33" i="24"/>
  <c r="HR33" i="24" s="1"/>
  <c r="CQ33" i="24"/>
  <c r="CP33" i="24"/>
  <c r="FC33" i="24" s="1"/>
  <c r="CO33" i="24"/>
  <c r="HQ33" i="24" s="1"/>
  <c r="CN33" i="24"/>
  <c r="CM33" i="24"/>
  <c r="FB33" i="24" s="1"/>
  <c r="CL33" i="24"/>
  <c r="HP33" i="24" s="1"/>
  <c r="CK33" i="24"/>
  <c r="CJ33" i="24"/>
  <c r="CI33" i="24"/>
  <c r="HO33" i="24" s="1"/>
  <c r="CH33" i="24"/>
  <c r="CG33" i="24"/>
  <c r="EZ33" i="24" s="1"/>
  <c r="CF33" i="24"/>
  <c r="HN33" i="24" s="1"/>
  <c r="CE33" i="24"/>
  <c r="CD33" i="24"/>
  <c r="CC33" i="24"/>
  <c r="HM33" i="24" s="1"/>
  <c r="CB33" i="24"/>
  <c r="EC32" i="24"/>
  <c r="FP32" i="24" s="1"/>
  <c r="EB32" i="24"/>
  <c r="ID32" i="24" s="1"/>
  <c r="EA32" i="24"/>
  <c r="DZ32" i="24"/>
  <c r="FO32" i="24" s="1"/>
  <c r="DY32" i="24"/>
  <c r="IC32" i="24" s="1"/>
  <c r="DX32" i="24"/>
  <c r="DW32" i="24"/>
  <c r="FN32" i="24" s="1"/>
  <c r="DV32" i="24"/>
  <c r="IB32" i="24" s="1"/>
  <c r="DU32" i="24"/>
  <c r="DT32" i="24"/>
  <c r="FM32" i="24" s="1"/>
  <c r="DS32" i="24"/>
  <c r="IA32" i="24" s="1"/>
  <c r="DR32" i="24"/>
  <c r="DQ32" i="24"/>
  <c r="FL32" i="24" s="1"/>
  <c r="DP32" i="24"/>
  <c r="HZ32" i="24" s="1"/>
  <c r="DO32" i="24"/>
  <c r="DN32" i="24"/>
  <c r="FK32" i="24" s="1"/>
  <c r="DM32" i="24"/>
  <c r="HY32" i="24" s="1"/>
  <c r="DL32" i="24"/>
  <c r="DK32" i="24"/>
  <c r="FJ32" i="24" s="1"/>
  <c r="DJ32" i="24"/>
  <c r="HX32" i="24" s="1"/>
  <c r="DI32" i="24"/>
  <c r="DH32" i="24"/>
  <c r="FI32" i="24" s="1"/>
  <c r="DG32" i="24"/>
  <c r="HW32" i="24" s="1"/>
  <c r="DF32" i="24"/>
  <c r="DE32" i="24"/>
  <c r="FH32" i="24" s="1"/>
  <c r="DD32" i="24"/>
  <c r="HV32" i="24" s="1"/>
  <c r="DC32" i="24"/>
  <c r="DB32" i="24"/>
  <c r="FG32" i="24" s="1"/>
  <c r="DA32" i="24"/>
  <c r="HU32" i="24" s="1"/>
  <c r="CZ32" i="24"/>
  <c r="CY32" i="24"/>
  <c r="FF32" i="24" s="1"/>
  <c r="CX32" i="24"/>
  <c r="HT32" i="24" s="1"/>
  <c r="CW32" i="24"/>
  <c r="CV32" i="24"/>
  <c r="FE32" i="24" s="1"/>
  <c r="CU32" i="24"/>
  <c r="HS32" i="24" s="1"/>
  <c r="CT32" i="24"/>
  <c r="CS32" i="24"/>
  <c r="FD32" i="24" s="1"/>
  <c r="CR32" i="24"/>
  <c r="HR32" i="24" s="1"/>
  <c r="CQ32" i="24"/>
  <c r="CP32" i="24"/>
  <c r="FC32" i="24" s="1"/>
  <c r="CO32" i="24"/>
  <c r="HQ32" i="24" s="1"/>
  <c r="CN32" i="24"/>
  <c r="CM32" i="24"/>
  <c r="FB32" i="24" s="1"/>
  <c r="CL32" i="24"/>
  <c r="HP32" i="24" s="1"/>
  <c r="CK32" i="24"/>
  <c r="CJ32" i="24"/>
  <c r="FA32" i="24" s="1"/>
  <c r="CI32" i="24"/>
  <c r="HO32" i="24" s="1"/>
  <c r="CH32" i="24"/>
  <c r="CG32" i="24"/>
  <c r="EZ32" i="24" s="1"/>
  <c r="CF32" i="24"/>
  <c r="HN32" i="24" s="1"/>
  <c r="CE32" i="24"/>
  <c r="CD32" i="24"/>
  <c r="EY32" i="24" s="1"/>
  <c r="CC32" i="24"/>
  <c r="HM32" i="24" s="1"/>
  <c r="CB32" i="24"/>
  <c r="EC31" i="24"/>
  <c r="FP31" i="24" s="1"/>
  <c r="EB31" i="24"/>
  <c r="ID31" i="24" s="1"/>
  <c r="EA31" i="24"/>
  <c r="CZ31" i="24" s="1"/>
  <c r="DZ31" i="24"/>
  <c r="FO31" i="24" s="1"/>
  <c r="DY31" i="24"/>
  <c r="IC31" i="24" s="1"/>
  <c r="DX31" i="24"/>
  <c r="DW31" i="24"/>
  <c r="FN31" i="24" s="1"/>
  <c r="DV31" i="24"/>
  <c r="IB31" i="24" s="1"/>
  <c r="DU31" i="24"/>
  <c r="DT31" i="24"/>
  <c r="FM31" i="24" s="1"/>
  <c r="DS31" i="24"/>
  <c r="IA31" i="24" s="1"/>
  <c r="DR31" i="24"/>
  <c r="DQ31" i="24"/>
  <c r="FL31" i="24" s="1"/>
  <c r="DP31" i="24"/>
  <c r="HZ31" i="24" s="1"/>
  <c r="DO31" i="24"/>
  <c r="DN31" i="24"/>
  <c r="FK31" i="24" s="1"/>
  <c r="DM31" i="24"/>
  <c r="HY31" i="24" s="1"/>
  <c r="DL31" i="24"/>
  <c r="DK31" i="24"/>
  <c r="FJ31" i="24" s="1"/>
  <c r="DJ31" i="24"/>
  <c r="HX31" i="24" s="1"/>
  <c r="DI31" i="24"/>
  <c r="DH31" i="24"/>
  <c r="FI31" i="24" s="1"/>
  <c r="DG31" i="24"/>
  <c r="HW31" i="24" s="1"/>
  <c r="DF31" i="24"/>
  <c r="DE31" i="24"/>
  <c r="FH31" i="24" s="1"/>
  <c r="DD31" i="24"/>
  <c r="HV31" i="24" s="1"/>
  <c r="DC31" i="24"/>
  <c r="DB31" i="24"/>
  <c r="FG31" i="24" s="1"/>
  <c r="DA31" i="24"/>
  <c r="HU31" i="24" s="1"/>
  <c r="CY31" i="24"/>
  <c r="FF31" i="24" s="1"/>
  <c r="CX31" i="24"/>
  <c r="HT31" i="24" s="1"/>
  <c r="CV31" i="24"/>
  <c r="FE31" i="24" s="1"/>
  <c r="CU31" i="24"/>
  <c r="HS31" i="24" s="1"/>
  <c r="CT31" i="24"/>
  <c r="CS31" i="24"/>
  <c r="FD31" i="24" s="1"/>
  <c r="CR31" i="24"/>
  <c r="HR31" i="24" s="1"/>
  <c r="CQ31" i="24"/>
  <c r="CP31" i="24"/>
  <c r="FC31" i="24" s="1"/>
  <c r="CO31" i="24"/>
  <c r="HQ31" i="24" s="1"/>
  <c r="CN31" i="24"/>
  <c r="CW31" i="24" s="1"/>
  <c r="CM31" i="24"/>
  <c r="FB31" i="24" s="1"/>
  <c r="CL31" i="24"/>
  <c r="HP31" i="24" s="1"/>
  <c r="CJ31" i="24"/>
  <c r="FA31" i="24" s="1"/>
  <c r="CI31" i="24"/>
  <c r="HO31" i="24" s="1"/>
  <c r="CG31" i="24"/>
  <c r="EZ31" i="24" s="1"/>
  <c r="CF31" i="24"/>
  <c r="HN31" i="24" s="1"/>
  <c r="CD31" i="24"/>
  <c r="CC31" i="24"/>
  <c r="HM31" i="24" s="1"/>
  <c r="EB30" i="24"/>
  <c r="ID30" i="24" s="1"/>
  <c r="EC30" i="24" s="1"/>
  <c r="FP30" i="24" s="1"/>
  <c r="EA30" i="24"/>
  <c r="CZ30" i="24" s="1"/>
  <c r="DY30" i="24"/>
  <c r="IC30" i="24" s="1"/>
  <c r="DZ30" i="24" s="1"/>
  <c r="FO30" i="24" s="1"/>
  <c r="DX30" i="24"/>
  <c r="DV30" i="24"/>
  <c r="IB30" i="24" s="1"/>
  <c r="DW30" i="24" s="1"/>
  <c r="FN30" i="24" s="1"/>
  <c r="DU30" i="24"/>
  <c r="DS30" i="24"/>
  <c r="IA30" i="24" s="1"/>
  <c r="DT30" i="24" s="1"/>
  <c r="FM30" i="24" s="1"/>
  <c r="DR30" i="24"/>
  <c r="DP30" i="24"/>
  <c r="HZ30" i="24" s="1"/>
  <c r="DQ30" i="24" s="1"/>
  <c r="FL30" i="24" s="1"/>
  <c r="DO30" i="24"/>
  <c r="DM30" i="24"/>
  <c r="HY30" i="24" s="1"/>
  <c r="DN30" i="24" s="1"/>
  <c r="FK30" i="24" s="1"/>
  <c r="DL30" i="24"/>
  <c r="DJ30" i="24"/>
  <c r="HX30" i="24" s="1"/>
  <c r="DK30" i="24" s="1"/>
  <c r="FJ30" i="24" s="1"/>
  <c r="DI30" i="24"/>
  <c r="DG30" i="24"/>
  <c r="HW30" i="24" s="1"/>
  <c r="DH30" i="24" s="1"/>
  <c r="FI30" i="24" s="1"/>
  <c r="DF30" i="24"/>
  <c r="DD30" i="24"/>
  <c r="HV30" i="24" s="1"/>
  <c r="DE30" i="24" s="1"/>
  <c r="FH30" i="24" s="1"/>
  <c r="DC30" i="24"/>
  <c r="DA30" i="24"/>
  <c r="HU30" i="24" s="1"/>
  <c r="DB30" i="24" s="1"/>
  <c r="FG30" i="24" s="1"/>
  <c r="CX30" i="24"/>
  <c r="HT30" i="24" s="1"/>
  <c r="CY30" i="24" s="1"/>
  <c r="FF30" i="24" s="1"/>
  <c r="CU30" i="24"/>
  <c r="HS30" i="24" s="1"/>
  <c r="CV30" i="24" s="1"/>
  <c r="FE30" i="24" s="1"/>
  <c r="CT30" i="24"/>
  <c r="CS30" i="24"/>
  <c r="FD30" i="24" s="1"/>
  <c r="CR30" i="24"/>
  <c r="HR30" i="24" s="1"/>
  <c r="CQ30" i="24"/>
  <c r="CO30" i="24"/>
  <c r="HQ30" i="24" s="1"/>
  <c r="CP30" i="24" s="1"/>
  <c r="FC30" i="24" s="1"/>
  <c r="CN30" i="24"/>
  <c r="CW30" i="24" s="1"/>
  <c r="EB29" i="24"/>
  <c r="ID29" i="24" s="1"/>
  <c r="EC29" i="24" s="1"/>
  <c r="FP29" i="24" s="1"/>
  <c r="EA29" i="24"/>
  <c r="DY29" i="24"/>
  <c r="IC29" i="24" s="1"/>
  <c r="DZ29" i="24" s="1"/>
  <c r="FO29" i="24" s="1"/>
  <c r="DX29" i="24"/>
  <c r="DV29" i="24"/>
  <c r="IB29" i="24" s="1"/>
  <c r="DW29" i="24" s="1"/>
  <c r="FN29" i="24" s="1"/>
  <c r="DU29" i="24"/>
  <c r="DS29" i="24"/>
  <c r="IA29" i="24" s="1"/>
  <c r="DT29" i="24" s="1"/>
  <c r="FM29" i="24" s="1"/>
  <c r="DR29" i="24"/>
  <c r="DQ29" i="24"/>
  <c r="FL29" i="24" s="1"/>
  <c r="DP29" i="24"/>
  <c r="HZ29" i="24" s="1"/>
  <c r="DO29" i="24"/>
  <c r="DN29" i="24"/>
  <c r="FK29" i="24" s="1"/>
  <c r="DM29" i="24"/>
  <c r="HY29" i="24" s="1"/>
  <c r="DL29" i="24"/>
  <c r="DJ29" i="24"/>
  <c r="HX29" i="24" s="1"/>
  <c r="DK29" i="24" s="1"/>
  <c r="FJ29" i="24" s="1"/>
  <c r="DI29" i="24"/>
  <c r="DH29" i="24"/>
  <c r="FI29" i="24" s="1"/>
  <c r="DG29" i="24"/>
  <c r="HW29" i="24" s="1"/>
  <c r="DF29" i="24"/>
  <c r="DD29" i="24"/>
  <c r="HV29" i="24" s="1"/>
  <c r="DE29" i="24" s="1"/>
  <c r="FH29" i="24" s="1"/>
  <c r="DC29" i="24"/>
  <c r="DA29" i="24"/>
  <c r="HU29" i="24" s="1"/>
  <c r="DB29" i="24" s="1"/>
  <c r="FG29" i="24" s="1"/>
  <c r="CZ29" i="24"/>
  <c r="CX29" i="24"/>
  <c r="HT29" i="24" s="1"/>
  <c r="CY29" i="24" s="1"/>
  <c r="FF29" i="24" s="1"/>
  <c r="CU29" i="24"/>
  <c r="HS29" i="24" s="1"/>
  <c r="CV29" i="24" s="1"/>
  <c r="FE29" i="24" s="1"/>
  <c r="CT29" i="24"/>
  <c r="CS29" i="24"/>
  <c r="FD29" i="24" s="1"/>
  <c r="CR29" i="24"/>
  <c r="HR29" i="24" s="1"/>
  <c r="CQ29" i="24"/>
  <c r="CP29" i="24"/>
  <c r="FC29" i="24" s="1"/>
  <c r="CO29" i="24"/>
  <c r="HQ29" i="24" s="1"/>
  <c r="CN29" i="24"/>
  <c r="CW29" i="24" s="1"/>
  <c r="EB28" i="24"/>
  <c r="ID28" i="24" s="1"/>
  <c r="EC28" i="24" s="1"/>
  <c r="FP28" i="24" s="1"/>
  <c r="EA28" i="24"/>
  <c r="DY28" i="24"/>
  <c r="IC28" i="24" s="1"/>
  <c r="DZ28" i="24" s="1"/>
  <c r="FO28" i="24" s="1"/>
  <c r="DX28" i="24"/>
  <c r="DV28" i="24"/>
  <c r="IB28" i="24" s="1"/>
  <c r="DW28" i="24" s="1"/>
  <c r="FN28" i="24" s="1"/>
  <c r="DU28" i="24"/>
  <c r="DS28" i="24"/>
  <c r="IA28" i="24" s="1"/>
  <c r="DT28" i="24" s="1"/>
  <c r="FM28" i="24" s="1"/>
  <c r="DR28" i="24"/>
  <c r="DP28" i="24"/>
  <c r="HZ28" i="24" s="1"/>
  <c r="DQ28" i="24" s="1"/>
  <c r="FL28" i="24" s="1"/>
  <c r="DO28" i="24"/>
  <c r="DM28" i="24"/>
  <c r="HY28" i="24" s="1"/>
  <c r="DN28" i="24" s="1"/>
  <c r="FK28" i="24" s="1"/>
  <c r="DL28" i="24"/>
  <c r="DJ28" i="24"/>
  <c r="HX28" i="24" s="1"/>
  <c r="DK28" i="24" s="1"/>
  <c r="FJ28" i="24" s="1"/>
  <c r="DI28" i="24"/>
  <c r="DG28" i="24"/>
  <c r="HW28" i="24" s="1"/>
  <c r="DH28" i="24" s="1"/>
  <c r="FI28" i="24" s="1"/>
  <c r="DF28" i="24"/>
  <c r="DD28" i="24"/>
  <c r="HV28" i="24" s="1"/>
  <c r="DE28" i="24" s="1"/>
  <c r="FH28" i="24" s="1"/>
  <c r="DC28" i="24"/>
  <c r="DA28" i="24"/>
  <c r="HU28" i="24" s="1"/>
  <c r="DB28" i="24" s="1"/>
  <c r="FG28" i="24" s="1"/>
  <c r="CZ28" i="24"/>
  <c r="CY28" i="24"/>
  <c r="FF28" i="24" s="1"/>
  <c r="CX28" i="24"/>
  <c r="HT28" i="24" s="1"/>
  <c r="CU28" i="24"/>
  <c r="HS28" i="24" s="1"/>
  <c r="CV28" i="24" s="1"/>
  <c r="FE28" i="24" s="1"/>
  <c r="CT28" i="24"/>
  <c r="CR28" i="24"/>
  <c r="HR28" i="24" s="1"/>
  <c r="CS28" i="24" s="1"/>
  <c r="FD28" i="24" s="1"/>
  <c r="CQ28" i="24"/>
  <c r="CP28" i="24"/>
  <c r="FC28" i="24" s="1"/>
  <c r="CO28" i="24"/>
  <c r="HQ28" i="24" s="1"/>
  <c r="CN28" i="24"/>
  <c r="CW28" i="24" s="1"/>
  <c r="EB27" i="24"/>
  <c r="ID27" i="24" s="1"/>
  <c r="EC27" i="24" s="1"/>
  <c r="FP27" i="24" s="1"/>
  <c r="EA27" i="24"/>
  <c r="CZ27" i="24" s="1"/>
  <c r="DY27" i="24"/>
  <c r="IC27" i="24" s="1"/>
  <c r="DZ27" i="24" s="1"/>
  <c r="FO27" i="24" s="1"/>
  <c r="DX27" i="24"/>
  <c r="DV27" i="24"/>
  <c r="IB27" i="24" s="1"/>
  <c r="DW27" i="24" s="1"/>
  <c r="FN27" i="24" s="1"/>
  <c r="DU27" i="24"/>
  <c r="DT27" i="24"/>
  <c r="FM27" i="24" s="1"/>
  <c r="DS27" i="24"/>
  <c r="IA27" i="24" s="1"/>
  <c r="DR27" i="24"/>
  <c r="DP27" i="24"/>
  <c r="HZ27" i="24" s="1"/>
  <c r="DQ27" i="24" s="1"/>
  <c r="FL27" i="24" s="1"/>
  <c r="DO27" i="24"/>
  <c r="DN27" i="24"/>
  <c r="FK27" i="24" s="1"/>
  <c r="DM27" i="24"/>
  <c r="HY27" i="24" s="1"/>
  <c r="DL27" i="24"/>
  <c r="DJ27" i="24"/>
  <c r="HX27" i="24" s="1"/>
  <c r="DK27" i="24" s="1"/>
  <c r="FJ27" i="24" s="1"/>
  <c r="DI27" i="24"/>
  <c r="DG27" i="24"/>
  <c r="HW27" i="24" s="1"/>
  <c r="DH27" i="24" s="1"/>
  <c r="FI27" i="24" s="1"/>
  <c r="DF27" i="24"/>
  <c r="DD27" i="24"/>
  <c r="HV27" i="24" s="1"/>
  <c r="DE27" i="24" s="1"/>
  <c r="FH27" i="24" s="1"/>
  <c r="DC27" i="24"/>
  <c r="DA27" i="24"/>
  <c r="HU27" i="24" s="1"/>
  <c r="DB27" i="24" s="1"/>
  <c r="FG27" i="24" s="1"/>
  <c r="CX27" i="24"/>
  <c r="HT27" i="24" s="1"/>
  <c r="CY27" i="24" s="1"/>
  <c r="FF27" i="24" s="1"/>
  <c r="CU27" i="24"/>
  <c r="HS27" i="24" s="1"/>
  <c r="CV27" i="24" s="1"/>
  <c r="FE27" i="24" s="1"/>
  <c r="CT27" i="24"/>
  <c r="CR27" i="24"/>
  <c r="HR27" i="24" s="1"/>
  <c r="CS27" i="24" s="1"/>
  <c r="FD27" i="24" s="1"/>
  <c r="CQ27" i="24"/>
  <c r="CO27" i="24"/>
  <c r="HQ27" i="24" s="1"/>
  <c r="CP27" i="24" s="1"/>
  <c r="FC27" i="24" s="1"/>
  <c r="EA26" i="24"/>
  <c r="CZ26" i="24" s="1"/>
  <c r="DA26" i="24" s="1"/>
  <c r="DX26" i="24"/>
  <c r="DY26" i="24" s="1"/>
  <c r="DU26" i="24"/>
  <c r="DV26" i="24" s="1"/>
  <c r="DR26" i="24"/>
  <c r="DS26" i="24" s="1"/>
  <c r="DP26" i="24"/>
  <c r="DO26" i="24"/>
  <c r="DL26" i="24"/>
  <c r="DM26" i="24" s="1"/>
  <c r="DI26" i="24"/>
  <c r="DJ26" i="24" s="1"/>
  <c r="DG26" i="24"/>
  <c r="DF26" i="24"/>
  <c r="DC26" i="24"/>
  <c r="DD26" i="24" s="1"/>
  <c r="CT26" i="24"/>
  <c r="CU26" i="24" s="1"/>
  <c r="CQ26" i="24"/>
  <c r="CR26" i="24" s="1"/>
  <c r="EA25" i="24"/>
  <c r="CZ25" i="24" s="1"/>
  <c r="DA25" i="24" s="1"/>
  <c r="DX25" i="24"/>
  <c r="DY25" i="24" s="1"/>
  <c r="DV25" i="24"/>
  <c r="DU25" i="24"/>
  <c r="DS25" i="24"/>
  <c r="DR25" i="24"/>
  <c r="DO25" i="24"/>
  <c r="DP25" i="24" s="1"/>
  <c r="DL25" i="24"/>
  <c r="DM25" i="24" s="1"/>
  <c r="DI25" i="24"/>
  <c r="DJ25" i="24" s="1"/>
  <c r="DG25" i="24"/>
  <c r="DF25" i="24"/>
  <c r="DC25" i="24"/>
  <c r="DD25" i="24" s="1"/>
  <c r="CU25" i="24"/>
  <c r="CT25" i="24"/>
  <c r="CR25" i="24"/>
  <c r="CQ25" i="24"/>
  <c r="EA24" i="24"/>
  <c r="CZ24" i="24" s="1"/>
  <c r="DA24" i="24" s="1"/>
  <c r="DY24" i="24"/>
  <c r="DX24" i="24"/>
  <c r="DV24" i="24"/>
  <c r="DU24" i="24"/>
  <c r="DR24" i="24"/>
  <c r="DS24" i="24" s="1"/>
  <c r="DO24" i="24"/>
  <c r="DP24" i="24" s="1"/>
  <c r="DL24" i="24"/>
  <c r="DM24" i="24" s="1"/>
  <c r="DJ24" i="24"/>
  <c r="DI24" i="24"/>
  <c r="DF24" i="24"/>
  <c r="DG24" i="24" s="1"/>
  <c r="DC24" i="24"/>
  <c r="DD24" i="24" s="1"/>
  <c r="CU24" i="24"/>
  <c r="CT24" i="24"/>
  <c r="CQ24" i="24"/>
  <c r="CR24" i="24" s="1"/>
  <c r="EB23" i="24"/>
  <c r="EA23" i="24"/>
  <c r="CZ23" i="24" s="1"/>
  <c r="DY23" i="24"/>
  <c r="DX23" i="24"/>
  <c r="DU23" i="24"/>
  <c r="DV23" i="24" s="1"/>
  <c r="DR23" i="24"/>
  <c r="DS23" i="24" s="1"/>
  <c r="DO23" i="24"/>
  <c r="DP23" i="24" s="1"/>
  <c r="HZ23" i="24" s="1"/>
  <c r="DM23" i="24"/>
  <c r="DL23" i="24"/>
  <c r="DI23" i="24"/>
  <c r="DJ23" i="24" s="1"/>
  <c r="DF23" i="24"/>
  <c r="DG23" i="24" s="1"/>
  <c r="DC23" i="24"/>
  <c r="DD23" i="24" s="1"/>
  <c r="DA23" i="24"/>
  <c r="CT23" i="24"/>
  <c r="CU23" i="24" s="1"/>
  <c r="CQ23" i="24"/>
  <c r="CR23" i="24" s="1"/>
  <c r="EA22" i="24"/>
  <c r="EB22" i="24" s="1"/>
  <c r="DX22" i="24"/>
  <c r="DY22" i="24" s="1"/>
  <c r="DU22" i="24"/>
  <c r="DV22" i="24" s="1"/>
  <c r="DR22" i="24"/>
  <c r="DS22" i="24" s="1"/>
  <c r="DO22" i="24"/>
  <c r="DP22" i="24" s="1"/>
  <c r="DL22" i="24"/>
  <c r="DM22" i="24" s="1"/>
  <c r="DI22" i="24"/>
  <c r="DJ22" i="24" s="1"/>
  <c r="DF22" i="24"/>
  <c r="DG22" i="24" s="1"/>
  <c r="DC22" i="24"/>
  <c r="DD22" i="24" s="1"/>
  <c r="CT22" i="24"/>
  <c r="CU22" i="24" s="1"/>
  <c r="CQ22" i="24"/>
  <c r="CR22" i="24" s="1"/>
  <c r="EA21" i="24"/>
  <c r="EB21" i="24" s="1"/>
  <c r="DX21" i="24"/>
  <c r="DY21" i="24" s="1"/>
  <c r="DU21" i="24"/>
  <c r="DV21" i="24" s="1"/>
  <c r="DR21" i="24"/>
  <c r="DS21" i="24" s="1"/>
  <c r="DO21" i="24"/>
  <c r="DP21" i="24" s="1"/>
  <c r="DL21" i="24"/>
  <c r="DM21" i="24" s="1"/>
  <c r="DI21" i="24"/>
  <c r="DJ21" i="24" s="1"/>
  <c r="DF21" i="24"/>
  <c r="DG21" i="24" s="1"/>
  <c r="DC21" i="24"/>
  <c r="DD21" i="24" s="1"/>
  <c r="CT21" i="24"/>
  <c r="CU21" i="24" s="1"/>
  <c r="CQ21" i="24"/>
  <c r="CR21" i="24" s="1"/>
  <c r="EB20" i="24"/>
  <c r="EA20" i="24"/>
  <c r="CZ20" i="24" s="1"/>
  <c r="DX20" i="24"/>
  <c r="DY20" i="24" s="1"/>
  <c r="DU20" i="24"/>
  <c r="DV20" i="24" s="1"/>
  <c r="DR20" i="24"/>
  <c r="DS20" i="24" s="1"/>
  <c r="DP20" i="24"/>
  <c r="DO20" i="24"/>
  <c r="DM20" i="24"/>
  <c r="DL20" i="24"/>
  <c r="DI20" i="24"/>
  <c r="DJ20" i="24" s="1"/>
  <c r="DF20" i="24"/>
  <c r="DG20" i="24" s="1"/>
  <c r="DD20" i="24"/>
  <c r="DC20" i="24"/>
  <c r="DA20" i="24"/>
  <c r="CT20" i="24"/>
  <c r="CU20" i="24" s="1"/>
  <c r="CR20" i="24"/>
  <c r="CQ20" i="24"/>
  <c r="EA19" i="24"/>
  <c r="EB19" i="24" s="1"/>
  <c r="DX19" i="24"/>
  <c r="DY19" i="24" s="1"/>
  <c r="DU19" i="24"/>
  <c r="DV19" i="24" s="1"/>
  <c r="DR19" i="24"/>
  <c r="DS19" i="24" s="1"/>
  <c r="DO19" i="24"/>
  <c r="DP19" i="24" s="1"/>
  <c r="DM19" i="24"/>
  <c r="DL19" i="24"/>
  <c r="DI19" i="24"/>
  <c r="DJ19" i="24" s="1"/>
  <c r="DF19" i="24"/>
  <c r="DG19" i="24" s="1"/>
  <c r="DC19" i="24"/>
  <c r="DD19" i="24" s="1"/>
  <c r="CT19" i="24"/>
  <c r="CU19" i="24" s="1"/>
  <c r="CQ19" i="24"/>
  <c r="CR19" i="24" s="1"/>
  <c r="EA18" i="24"/>
  <c r="CZ18" i="24" s="1"/>
  <c r="DA18" i="24" s="1"/>
  <c r="DX18" i="24"/>
  <c r="DY18" i="24" s="1"/>
  <c r="DU18" i="24"/>
  <c r="DV18" i="24" s="1"/>
  <c r="DR18" i="24"/>
  <c r="DS18" i="24" s="1"/>
  <c r="DP18" i="24"/>
  <c r="DO18" i="24"/>
  <c r="DM18" i="24"/>
  <c r="DL18" i="24"/>
  <c r="DI18" i="24"/>
  <c r="DJ18" i="24" s="1"/>
  <c r="DG18" i="24"/>
  <c r="DF18" i="24"/>
  <c r="DC18" i="24"/>
  <c r="DD18" i="24" s="1"/>
  <c r="CT18" i="24"/>
  <c r="CU18" i="24" s="1"/>
  <c r="CQ18" i="24"/>
  <c r="CR18" i="24" s="1"/>
  <c r="EA17" i="24"/>
  <c r="CZ17" i="24" s="1"/>
  <c r="DA17" i="24" s="1"/>
  <c r="DY17" i="24"/>
  <c r="DX17" i="24"/>
  <c r="DU17" i="24"/>
  <c r="DV17" i="24" s="1"/>
  <c r="DR17" i="24"/>
  <c r="DS17" i="24" s="1"/>
  <c r="DO17" i="24"/>
  <c r="DP17" i="24" s="1"/>
  <c r="DL17" i="24"/>
  <c r="DM17" i="24" s="1"/>
  <c r="DI17" i="24"/>
  <c r="DJ17" i="24" s="1"/>
  <c r="DF17" i="24"/>
  <c r="DG17" i="24" s="1"/>
  <c r="DC17" i="24"/>
  <c r="DD17" i="24" s="1"/>
  <c r="CT17" i="24"/>
  <c r="CU17" i="24" s="1"/>
  <c r="CQ17" i="24"/>
  <c r="CR17" i="24" s="1"/>
  <c r="EA16" i="24"/>
  <c r="CZ16" i="24" s="1"/>
  <c r="DA16" i="24" s="1"/>
  <c r="DY16" i="24"/>
  <c r="DX16" i="24"/>
  <c r="DU16" i="24"/>
  <c r="DV16" i="24" s="1"/>
  <c r="DR16" i="24"/>
  <c r="DS16" i="24" s="1"/>
  <c r="DO16" i="24"/>
  <c r="DP16" i="24" s="1"/>
  <c r="DL16" i="24"/>
  <c r="DM16" i="24" s="1"/>
  <c r="DI16" i="24"/>
  <c r="DJ16" i="24" s="1"/>
  <c r="DF16" i="24"/>
  <c r="DG16" i="24" s="1"/>
  <c r="DC16" i="24"/>
  <c r="DD16" i="24" s="1"/>
  <c r="CT16" i="24"/>
  <c r="CU16" i="24" s="1"/>
  <c r="CQ16" i="24"/>
  <c r="CR16" i="24" s="1"/>
  <c r="EA15" i="24"/>
  <c r="CZ15" i="24" s="1"/>
  <c r="DA15" i="24" s="1"/>
  <c r="DY15" i="24"/>
  <c r="DX15" i="24"/>
  <c r="DU15" i="24"/>
  <c r="DV15" i="24" s="1"/>
  <c r="DS15" i="24"/>
  <c r="DR15" i="24"/>
  <c r="DO15" i="24"/>
  <c r="DP15" i="24" s="1"/>
  <c r="DL15" i="24"/>
  <c r="DM15" i="24" s="1"/>
  <c r="DJ15" i="24"/>
  <c r="DI15" i="24"/>
  <c r="DF15" i="24"/>
  <c r="DG15" i="24" s="1"/>
  <c r="DC15" i="24"/>
  <c r="DD15" i="24" s="1"/>
  <c r="CU15" i="24"/>
  <c r="CT15" i="24"/>
  <c r="CQ15" i="24"/>
  <c r="CR15" i="24" s="1"/>
  <c r="EA14" i="24"/>
  <c r="EB14" i="24" s="1"/>
  <c r="DX14" i="24"/>
  <c r="DY14" i="24" s="1"/>
  <c r="DU14" i="24"/>
  <c r="DV14" i="24" s="1"/>
  <c r="DR14" i="24"/>
  <c r="DS14" i="24" s="1"/>
  <c r="DO14" i="24"/>
  <c r="DP14" i="24" s="1"/>
  <c r="DM14" i="24"/>
  <c r="DL14" i="24"/>
  <c r="DI14" i="24"/>
  <c r="DJ14" i="24" s="1"/>
  <c r="DF14" i="24"/>
  <c r="DG14" i="24" s="1"/>
  <c r="DC14" i="24"/>
  <c r="DD14" i="24" s="1"/>
  <c r="CT14" i="24"/>
  <c r="CU14" i="24" s="1"/>
  <c r="CQ14" i="24"/>
  <c r="CR14" i="24" s="1"/>
  <c r="EA13" i="24"/>
  <c r="EB13" i="24" s="1"/>
  <c r="DX13" i="24"/>
  <c r="DY13" i="24" s="1"/>
  <c r="DV13" i="24"/>
  <c r="DU13" i="24"/>
  <c r="DR13" i="24"/>
  <c r="DS13" i="24" s="1"/>
  <c r="DO13" i="24"/>
  <c r="DP13" i="24" s="1"/>
  <c r="DL13" i="24"/>
  <c r="DM13" i="24" s="1"/>
  <c r="DI13" i="24"/>
  <c r="DJ13" i="24" s="1"/>
  <c r="DF13" i="24"/>
  <c r="DG13" i="24" s="1"/>
  <c r="DC13" i="24"/>
  <c r="DD13" i="24" s="1"/>
  <c r="CT13" i="24"/>
  <c r="CU13" i="24" s="1"/>
  <c r="CQ13" i="24"/>
  <c r="CR13" i="24" s="1"/>
  <c r="EA12" i="24"/>
  <c r="CZ12" i="24" s="1"/>
  <c r="DA12" i="24" s="1"/>
  <c r="DX12" i="24"/>
  <c r="DY12" i="24" s="1"/>
  <c r="DU12" i="24"/>
  <c r="DV12" i="24" s="1"/>
  <c r="DR12" i="24"/>
  <c r="DS12" i="24" s="1"/>
  <c r="DO12" i="24"/>
  <c r="DP12" i="24" s="1"/>
  <c r="DL12" i="24"/>
  <c r="DM12" i="24" s="1"/>
  <c r="DI12" i="24"/>
  <c r="DJ12" i="24" s="1"/>
  <c r="DF12" i="24"/>
  <c r="DG12" i="24" s="1"/>
  <c r="DC12" i="24"/>
  <c r="DD12" i="24" s="1"/>
  <c r="CT12" i="24"/>
  <c r="CU12" i="24" s="1"/>
  <c r="CQ12" i="24"/>
  <c r="CR12" i="24" s="1"/>
  <c r="JH109" i="24"/>
  <c r="IP109" i="24"/>
  <c r="IO109" i="24"/>
  <c r="IN109" i="24"/>
  <c r="IJ109" i="24"/>
  <c r="IF109" i="24"/>
  <c r="HI109" i="24"/>
  <c r="HH109" i="24"/>
  <c r="HG109" i="24"/>
  <c r="HF109" i="24"/>
  <c r="HE109" i="24"/>
  <c r="HD109" i="24"/>
  <c r="FR109" i="24"/>
  <c r="EF109" i="24"/>
  <c r="FM109" i="24"/>
  <c r="JH108" i="24"/>
  <c r="IP108" i="24"/>
  <c r="IO108" i="24"/>
  <c r="IN108" i="24"/>
  <c r="IJ108" i="24"/>
  <c r="IF108" i="24"/>
  <c r="HI108" i="24"/>
  <c r="HH108" i="24"/>
  <c r="HG108" i="24"/>
  <c r="HF108" i="24"/>
  <c r="HE108" i="24"/>
  <c r="HD108" i="24"/>
  <c r="FR108" i="24"/>
  <c r="EF108" i="24"/>
  <c r="JH107" i="24"/>
  <c r="IP107" i="24"/>
  <c r="IO107" i="24"/>
  <c r="IN107" i="24"/>
  <c r="IJ107" i="24"/>
  <c r="IF107" i="24"/>
  <c r="HI107" i="24"/>
  <c r="HH107" i="24"/>
  <c r="HG107" i="24"/>
  <c r="HF107" i="24"/>
  <c r="HE107" i="24"/>
  <c r="HD107" i="24"/>
  <c r="FR107" i="24"/>
  <c r="EF107" i="24"/>
  <c r="JH106" i="24"/>
  <c r="IP106" i="24"/>
  <c r="IO106" i="24"/>
  <c r="IN106" i="24"/>
  <c r="IJ106" i="24"/>
  <c r="IF106" i="24"/>
  <c r="HI106" i="24"/>
  <c r="HH106" i="24"/>
  <c r="HG106" i="24"/>
  <c r="HF106" i="24"/>
  <c r="HE106" i="24"/>
  <c r="HD106" i="24"/>
  <c r="FR106" i="24"/>
  <c r="EF106" i="24"/>
  <c r="JH105" i="24"/>
  <c r="IP105" i="24"/>
  <c r="IO105" i="24"/>
  <c r="IN105" i="24"/>
  <c r="IJ105" i="24"/>
  <c r="IF105" i="24"/>
  <c r="HI105" i="24"/>
  <c r="HH105" i="24"/>
  <c r="HG105" i="24"/>
  <c r="HF105" i="24"/>
  <c r="HE105" i="24"/>
  <c r="HD105" i="24"/>
  <c r="FR105" i="24"/>
  <c r="FH105" i="24"/>
  <c r="EF105" i="24"/>
  <c r="JH104" i="24"/>
  <c r="IP104" i="24"/>
  <c r="IO104" i="24"/>
  <c r="IN104" i="24"/>
  <c r="IJ104" i="24"/>
  <c r="IF104" i="24"/>
  <c r="HI104" i="24"/>
  <c r="HH104" i="24"/>
  <c r="HG104" i="24"/>
  <c r="HF104" i="24"/>
  <c r="HE104" i="24"/>
  <c r="HD104" i="24"/>
  <c r="FR104" i="24"/>
  <c r="EF104" i="24"/>
  <c r="JH103" i="24"/>
  <c r="IP103" i="24"/>
  <c r="IO103" i="24"/>
  <c r="IN103" i="24"/>
  <c r="IJ103" i="24"/>
  <c r="IF103" i="24"/>
  <c r="HI103" i="24"/>
  <c r="HH103" i="24"/>
  <c r="HG103" i="24"/>
  <c r="HF103" i="24"/>
  <c r="HE103" i="24"/>
  <c r="HD103" i="24"/>
  <c r="FR103" i="24"/>
  <c r="EF103" i="24"/>
  <c r="JH102" i="24"/>
  <c r="IP102" i="24"/>
  <c r="IO102" i="24"/>
  <c r="IN102" i="24"/>
  <c r="IJ102" i="24"/>
  <c r="IF102" i="24"/>
  <c r="HI102" i="24"/>
  <c r="HH102" i="24"/>
  <c r="HG102" i="24"/>
  <c r="HF102" i="24"/>
  <c r="HE102" i="24"/>
  <c r="HD102" i="24"/>
  <c r="FR102" i="24"/>
  <c r="EF102" i="24"/>
  <c r="JH101" i="24"/>
  <c r="IP101" i="24"/>
  <c r="IO101" i="24"/>
  <c r="IN101" i="24"/>
  <c r="IJ101" i="24"/>
  <c r="IF101" i="24"/>
  <c r="HI101" i="24"/>
  <c r="HH101" i="24"/>
  <c r="HG101" i="24"/>
  <c r="HF101" i="24"/>
  <c r="HE101" i="24"/>
  <c r="HD101" i="24"/>
  <c r="FR101" i="24"/>
  <c r="EF101" i="24"/>
  <c r="EZ101" i="24"/>
  <c r="JH100" i="24"/>
  <c r="IP100" i="24"/>
  <c r="IO100" i="24"/>
  <c r="IN100" i="24"/>
  <c r="IJ100" i="24"/>
  <c r="IF100" i="24"/>
  <c r="HI100" i="24"/>
  <c r="HH100" i="24"/>
  <c r="HG100" i="24"/>
  <c r="HF100" i="24"/>
  <c r="HE100" i="24"/>
  <c r="HD100" i="24"/>
  <c r="FR100" i="24"/>
  <c r="EF100" i="24"/>
  <c r="JH99" i="24"/>
  <c r="IP99" i="24"/>
  <c r="IO99" i="24"/>
  <c r="IN99" i="24"/>
  <c r="IJ99" i="24"/>
  <c r="IF99" i="24"/>
  <c r="HI99" i="24"/>
  <c r="HH99" i="24"/>
  <c r="HG99" i="24"/>
  <c r="HF99" i="24"/>
  <c r="HE99" i="24"/>
  <c r="HD99" i="24"/>
  <c r="FR99" i="24"/>
  <c r="EF99" i="24"/>
  <c r="JH98" i="24"/>
  <c r="IP98" i="24"/>
  <c r="IO98" i="24"/>
  <c r="IN98" i="24"/>
  <c r="IJ98" i="24"/>
  <c r="IF98" i="24"/>
  <c r="HI98" i="24"/>
  <c r="HH98" i="24"/>
  <c r="HG98" i="24"/>
  <c r="HF98" i="24"/>
  <c r="HE98" i="24"/>
  <c r="HD98" i="24"/>
  <c r="FR98" i="24"/>
  <c r="EF98" i="24"/>
  <c r="JH97" i="24"/>
  <c r="IX100" i="24"/>
  <c r="IP97" i="24"/>
  <c r="IO97" i="24"/>
  <c r="IN97" i="24"/>
  <c r="IJ97" i="24"/>
  <c r="IF97" i="24"/>
  <c r="HI97" i="24"/>
  <c r="HH97" i="24"/>
  <c r="HG97" i="24"/>
  <c r="HF97" i="24"/>
  <c r="HE97" i="24"/>
  <c r="HD97" i="24"/>
  <c r="FR97" i="24"/>
  <c r="EF97" i="24"/>
  <c r="JH96" i="24"/>
  <c r="IP96" i="24"/>
  <c r="IO96" i="24"/>
  <c r="IN96" i="24"/>
  <c r="IJ96" i="24"/>
  <c r="IF96" i="24"/>
  <c r="HI96" i="24"/>
  <c r="HH96" i="24"/>
  <c r="HG96" i="24"/>
  <c r="HF96" i="24"/>
  <c r="HE96" i="24"/>
  <c r="HD96" i="24"/>
  <c r="FR96" i="24"/>
  <c r="FB96" i="24"/>
  <c r="EF96" i="24"/>
  <c r="JH95" i="24"/>
  <c r="IP95" i="24"/>
  <c r="IO95" i="24"/>
  <c r="IN95" i="24"/>
  <c r="IJ95" i="24"/>
  <c r="IF95" i="24"/>
  <c r="HI95" i="24"/>
  <c r="HH95" i="24"/>
  <c r="HG95" i="24"/>
  <c r="HF95" i="24"/>
  <c r="HE95" i="24"/>
  <c r="HD95" i="24"/>
  <c r="FR95" i="24"/>
  <c r="EF95" i="24"/>
  <c r="JH94" i="24"/>
  <c r="IP94" i="24"/>
  <c r="IO94" i="24"/>
  <c r="IN94" i="24"/>
  <c r="IJ94" i="24"/>
  <c r="IF94" i="24"/>
  <c r="HI94" i="24"/>
  <c r="HH94" i="24"/>
  <c r="HG94" i="24"/>
  <c r="HF94" i="24"/>
  <c r="HE94" i="24"/>
  <c r="HD94" i="24"/>
  <c r="FR94" i="24"/>
  <c r="EF94" i="24"/>
  <c r="JH93" i="24"/>
  <c r="IP93" i="24"/>
  <c r="IO93" i="24"/>
  <c r="IN93" i="24"/>
  <c r="IJ93" i="24"/>
  <c r="IF93" i="24"/>
  <c r="HI93" i="24"/>
  <c r="HH93" i="24"/>
  <c r="HG93" i="24"/>
  <c r="HF93" i="24"/>
  <c r="HE93" i="24"/>
  <c r="HD93" i="24"/>
  <c r="FR93" i="24"/>
  <c r="EF93" i="24"/>
  <c r="JH92" i="24"/>
  <c r="IP92" i="24"/>
  <c r="IO92" i="24"/>
  <c r="IN92" i="24"/>
  <c r="IJ92" i="24"/>
  <c r="IF92" i="24"/>
  <c r="HI92" i="24"/>
  <c r="HH92" i="24"/>
  <c r="HG92" i="24"/>
  <c r="HF92" i="24"/>
  <c r="HE92" i="24"/>
  <c r="HD92" i="24"/>
  <c r="FR92" i="24"/>
  <c r="EF92" i="24"/>
  <c r="JH91" i="24"/>
  <c r="IP91" i="24"/>
  <c r="IO91" i="24"/>
  <c r="IN91" i="24"/>
  <c r="IJ91" i="24"/>
  <c r="IF91" i="24"/>
  <c r="HI91" i="24"/>
  <c r="HH91" i="24"/>
  <c r="HG91" i="24"/>
  <c r="HF91" i="24"/>
  <c r="HE91" i="24"/>
  <c r="HD91" i="24"/>
  <c r="FR91" i="24"/>
  <c r="FL91" i="24"/>
  <c r="EF91" i="24"/>
  <c r="JH90" i="24"/>
  <c r="IP90" i="24"/>
  <c r="IO90" i="24"/>
  <c r="IN90" i="24"/>
  <c r="IJ90" i="24"/>
  <c r="IF90" i="24"/>
  <c r="HI90" i="24"/>
  <c r="HH90" i="24"/>
  <c r="HG90" i="24"/>
  <c r="HF90" i="24"/>
  <c r="HE90" i="24"/>
  <c r="HD90" i="24"/>
  <c r="FR90" i="24"/>
  <c r="EF90" i="24"/>
  <c r="FF90" i="24"/>
  <c r="JH89" i="24"/>
  <c r="IP89" i="24"/>
  <c r="IO89" i="24"/>
  <c r="IN89" i="24"/>
  <c r="IJ89" i="24"/>
  <c r="IF89" i="24"/>
  <c r="HI89" i="24"/>
  <c r="HH89" i="24"/>
  <c r="HG89" i="24"/>
  <c r="HF89" i="24"/>
  <c r="HE89" i="24"/>
  <c r="HD89" i="24"/>
  <c r="FR89" i="24"/>
  <c r="EF89" i="24"/>
  <c r="JH88" i="24"/>
  <c r="IP88" i="24"/>
  <c r="IO88" i="24"/>
  <c r="IN88" i="24"/>
  <c r="IJ88" i="24"/>
  <c r="IF88" i="24"/>
  <c r="HI88" i="24"/>
  <c r="HH88" i="24"/>
  <c r="HG88" i="24"/>
  <c r="HF88" i="24"/>
  <c r="HE88" i="24"/>
  <c r="HD88" i="24"/>
  <c r="FR88" i="24"/>
  <c r="EF88" i="24"/>
  <c r="JH87" i="24"/>
  <c r="IX90" i="24"/>
  <c r="IP87" i="24"/>
  <c r="IO87" i="24"/>
  <c r="IN87" i="24"/>
  <c r="IJ87" i="24"/>
  <c r="IF87" i="24"/>
  <c r="HI87" i="24"/>
  <c r="HH87" i="24"/>
  <c r="HG87" i="24"/>
  <c r="HF87" i="24"/>
  <c r="HE87" i="24"/>
  <c r="HD87" i="24"/>
  <c r="FR87" i="24"/>
  <c r="FL87" i="24"/>
  <c r="EF87" i="24"/>
  <c r="JH86" i="24"/>
  <c r="IT91" i="24"/>
  <c r="IP86" i="24"/>
  <c r="IO86" i="24"/>
  <c r="IN86" i="24"/>
  <c r="IJ86" i="24"/>
  <c r="IF86" i="24"/>
  <c r="HI86" i="24"/>
  <c r="HH86" i="24"/>
  <c r="HG86" i="24"/>
  <c r="HF86" i="24"/>
  <c r="HE86" i="24"/>
  <c r="HD86" i="24"/>
  <c r="FR86" i="24"/>
  <c r="EF86" i="24"/>
  <c r="JH85" i="24"/>
  <c r="IP85" i="24"/>
  <c r="IO85" i="24"/>
  <c r="IN85" i="24"/>
  <c r="IJ85" i="24"/>
  <c r="IF85" i="24"/>
  <c r="HI85" i="24"/>
  <c r="HH85" i="24"/>
  <c r="HG85" i="24"/>
  <c r="HF85" i="24"/>
  <c r="HE85" i="24"/>
  <c r="HD85" i="24"/>
  <c r="FR85" i="24"/>
  <c r="FH85" i="24"/>
  <c r="EF85" i="24"/>
  <c r="JH84" i="24"/>
  <c r="IP84" i="24"/>
  <c r="IO84" i="24"/>
  <c r="IN84" i="24"/>
  <c r="IJ84" i="24"/>
  <c r="IF84" i="24"/>
  <c r="HI84" i="24"/>
  <c r="HH84" i="24"/>
  <c r="HG84" i="24"/>
  <c r="HF84" i="24"/>
  <c r="HE84" i="24"/>
  <c r="HD84" i="24"/>
  <c r="FR84" i="24"/>
  <c r="EF84" i="24"/>
  <c r="JH83" i="24"/>
  <c r="IP83" i="24"/>
  <c r="IO83" i="24"/>
  <c r="IN83" i="24"/>
  <c r="IJ83" i="24"/>
  <c r="IF83" i="24"/>
  <c r="HI83" i="24"/>
  <c r="HH83" i="24"/>
  <c r="HG83" i="24"/>
  <c r="HF83" i="24"/>
  <c r="HE83" i="24"/>
  <c r="HD83" i="24"/>
  <c r="FR83" i="24"/>
  <c r="EF83" i="24"/>
  <c r="FD83" i="24"/>
  <c r="JH82" i="24"/>
  <c r="IP82" i="24"/>
  <c r="IO82" i="24"/>
  <c r="IN82" i="24"/>
  <c r="IJ82" i="24"/>
  <c r="IF82" i="24"/>
  <c r="HI82" i="24"/>
  <c r="HH82" i="24"/>
  <c r="HG82" i="24"/>
  <c r="HF82" i="24"/>
  <c r="HE82" i="24"/>
  <c r="HD82" i="24"/>
  <c r="FR82" i="24"/>
  <c r="EF82" i="24"/>
  <c r="JH81" i="24"/>
  <c r="IP81" i="24"/>
  <c r="IO81" i="24"/>
  <c r="IN81" i="24"/>
  <c r="IJ81" i="24"/>
  <c r="IF81" i="24"/>
  <c r="HI81" i="24"/>
  <c r="HH81" i="24"/>
  <c r="HG81" i="24"/>
  <c r="HF81" i="24"/>
  <c r="HE81" i="24"/>
  <c r="HD81" i="24"/>
  <c r="FR81" i="24"/>
  <c r="EF81" i="24"/>
  <c r="JH80" i="24"/>
  <c r="IW85" i="24"/>
  <c r="IP80" i="24"/>
  <c r="IO80" i="24"/>
  <c r="IN80" i="24"/>
  <c r="IJ80" i="24"/>
  <c r="IF80" i="24"/>
  <c r="HI80" i="24"/>
  <c r="HH80" i="24"/>
  <c r="HG80" i="24"/>
  <c r="HF80" i="24"/>
  <c r="HE80" i="24"/>
  <c r="HD80" i="24"/>
  <c r="FR80" i="24"/>
  <c r="EF80" i="24"/>
  <c r="JH79" i="24"/>
  <c r="IP79" i="24"/>
  <c r="IO79" i="24"/>
  <c r="IN79" i="24"/>
  <c r="IJ79" i="24"/>
  <c r="IF79" i="24"/>
  <c r="HI79" i="24"/>
  <c r="HH79" i="24"/>
  <c r="HG79" i="24"/>
  <c r="HF79" i="24"/>
  <c r="HE79" i="24"/>
  <c r="HD79" i="24"/>
  <c r="FR79" i="24"/>
  <c r="EF79" i="24"/>
  <c r="JH78" i="24"/>
  <c r="IP78" i="24"/>
  <c r="IO78" i="24"/>
  <c r="IN78" i="24"/>
  <c r="IJ78" i="24"/>
  <c r="IF78" i="24"/>
  <c r="HI78" i="24"/>
  <c r="HH78" i="24"/>
  <c r="HG78" i="24"/>
  <c r="HF78" i="24"/>
  <c r="HE78" i="24"/>
  <c r="HD78" i="24"/>
  <c r="FR78" i="24"/>
  <c r="EF78" i="24"/>
  <c r="JH77" i="24"/>
  <c r="IP77" i="24"/>
  <c r="IO77" i="24"/>
  <c r="IN77" i="24"/>
  <c r="IJ77" i="24"/>
  <c r="IF77" i="24"/>
  <c r="HI77" i="24"/>
  <c r="HH77" i="24"/>
  <c r="HG77" i="24"/>
  <c r="HF77" i="24"/>
  <c r="HE77" i="24"/>
  <c r="HD77" i="24"/>
  <c r="FR77" i="24"/>
  <c r="EF77" i="24"/>
  <c r="JH76" i="24"/>
  <c r="IP76" i="24"/>
  <c r="IO76" i="24"/>
  <c r="IN76" i="24"/>
  <c r="IJ76" i="24"/>
  <c r="IF76" i="24"/>
  <c r="HI76" i="24"/>
  <c r="HH76" i="24"/>
  <c r="HG76" i="24"/>
  <c r="HF76" i="24"/>
  <c r="HE76" i="24"/>
  <c r="HD76" i="24"/>
  <c r="FR76" i="24"/>
  <c r="EF76" i="24"/>
  <c r="JH75" i="24"/>
  <c r="IP75" i="24"/>
  <c r="IO75" i="24"/>
  <c r="IN75" i="24"/>
  <c r="IJ75" i="24"/>
  <c r="IF75" i="24"/>
  <c r="HI75" i="24"/>
  <c r="HH75" i="24"/>
  <c r="HG75" i="24"/>
  <c r="HF75" i="24"/>
  <c r="HE75" i="24"/>
  <c r="HD75" i="24"/>
  <c r="FR75" i="24"/>
  <c r="EF75" i="24"/>
  <c r="JH74" i="24"/>
  <c r="IP74" i="24"/>
  <c r="IO74" i="24"/>
  <c r="IN74" i="24"/>
  <c r="IJ74" i="24"/>
  <c r="IF74" i="24"/>
  <c r="HI74" i="24"/>
  <c r="HH74" i="24"/>
  <c r="HG74" i="24"/>
  <c r="HF74" i="24"/>
  <c r="HE74" i="24"/>
  <c r="HD74" i="24"/>
  <c r="FR74" i="24"/>
  <c r="EF74" i="24"/>
  <c r="JH73" i="24"/>
  <c r="IP73" i="24"/>
  <c r="IO73" i="24"/>
  <c r="IN73" i="24"/>
  <c r="IJ73" i="24"/>
  <c r="IF73" i="24"/>
  <c r="HI73" i="24"/>
  <c r="HH73" i="24"/>
  <c r="HG73" i="24"/>
  <c r="HF73" i="24"/>
  <c r="HE73" i="24"/>
  <c r="HD73" i="24"/>
  <c r="FR73" i="24"/>
  <c r="EF73" i="24"/>
  <c r="JH72" i="24"/>
  <c r="IP72" i="24"/>
  <c r="IO72" i="24"/>
  <c r="IN72" i="24"/>
  <c r="IJ72" i="24"/>
  <c r="IF72" i="24"/>
  <c r="HI72" i="24"/>
  <c r="HH72" i="24"/>
  <c r="HG72" i="24"/>
  <c r="HF72" i="24"/>
  <c r="HE72" i="24"/>
  <c r="HD72" i="24"/>
  <c r="FR72" i="24"/>
  <c r="EF72" i="24"/>
  <c r="JH71" i="24"/>
  <c r="IP71" i="24"/>
  <c r="IO71" i="24"/>
  <c r="IN71" i="24"/>
  <c r="IJ71" i="24"/>
  <c r="IF71" i="24"/>
  <c r="HI71" i="24"/>
  <c r="HH71" i="24"/>
  <c r="HG71" i="24"/>
  <c r="HF71" i="24"/>
  <c r="HE71" i="24"/>
  <c r="HD71" i="24"/>
  <c r="FR71" i="24"/>
  <c r="EF71" i="24"/>
  <c r="JH70" i="24"/>
  <c r="IP70" i="24"/>
  <c r="IO70" i="24"/>
  <c r="IN70" i="24"/>
  <c r="IJ70" i="24"/>
  <c r="IF70" i="24"/>
  <c r="HI70" i="24"/>
  <c r="HH70" i="24"/>
  <c r="HG70" i="24"/>
  <c r="HF70" i="24"/>
  <c r="HE70" i="24"/>
  <c r="HD70" i="24"/>
  <c r="FR70" i="24"/>
  <c r="EF70" i="24"/>
  <c r="JH69" i="24"/>
  <c r="IP69" i="24"/>
  <c r="IO69" i="24"/>
  <c r="IN69" i="24"/>
  <c r="IJ69" i="24"/>
  <c r="IF69" i="24"/>
  <c r="HI69" i="24"/>
  <c r="HH69" i="24"/>
  <c r="HG69" i="24"/>
  <c r="HF69" i="24"/>
  <c r="HE69" i="24"/>
  <c r="HD69" i="24"/>
  <c r="FR69" i="24"/>
  <c r="EF69" i="24"/>
  <c r="JH68" i="24"/>
  <c r="IX71" i="24"/>
  <c r="IP68" i="24"/>
  <c r="IO68" i="24"/>
  <c r="IN68" i="24"/>
  <c r="IJ68" i="24"/>
  <c r="IF68" i="24"/>
  <c r="HI68" i="24"/>
  <c r="HH68" i="24"/>
  <c r="HG68" i="24"/>
  <c r="HF68" i="24"/>
  <c r="HE68" i="24"/>
  <c r="HD68" i="24"/>
  <c r="FR68" i="24"/>
  <c r="EF68" i="24"/>
  <c r="JH67" i="24"/>
  <c r="IP67" i="24"/>
  <c r="IO67" i="24"/>
  <c r="IN67" i="24"/>
  <c r="IJ67" i="24"/>
  <c r="IF67" i="24"/>
  <c r="HI67" i="24"/>
  <c r="HH67" i="24"/>
  <c r="HG67" i="24"/>
  <c r="HF67" i="24"/>
  <c r="HE67" i="24"/>
  <c r="HD67" i="24"/>
  <c r="FR67" i="24"/>
  <c r="EF67" i="24"/>
  <c r="JH66" i="24"/>
  <c r="IP66" i="24"/>
  <c r="IO66" i="24"/>
  <c r="IN66" i="24"/>
  <c r="IJ66" i="24"/>
  <c r="IF66" i="24"/>
  <c r="HI66" i="24"/>
  <c r="HH66" i="24"/>
  <c r="HG66" i="24"/>
  <c r="HF66" i="24"/>
  <c r="HE66" i="24"/>
  <c r="HD66" i="24"/>
  <c r="FR66" i="24"/>
  <c r="EF66" i="24"/>
  <c r="JH65" i="24"/>
  <c r="IP65" i="24"/>
  <c r="IO65" i="24"/>
  <c r="IN65" i="24"/>
  <c r="IJ65" i="24"/>
  <c r="IF65" i="24"/>
  <c r="HI65" i="24"/>
  <c r="HH65" i="24"/>
  <c r="HG65" i="24"/>
  <c r="HF65" i="24"/>
  <c r="HE65" i="24"/>
  <c r="HD65" i="24"/>
  <c r="FR65" i="24"/>
  <c r="EF65" i="24"/>
  <c r="JH64" i="24"/>
  <c r="IP64" i="24"/>
  <c r="IO64" i="24"/>
  <c r="IN64" i="24"/>
  <c r="IJ64" i="24"/>
  <c r="IF64" i="24"/>
  <c r="HI64" i="24"/>
  <c r="HH64" i="24"/>
  <c r="HG64" i="24"/>
  <c r="HF64" i="24"/>
  <c r="HE64" i="24"/>
  <c r="HD64" i="24"/>
  <c r="FR64" i="24"/>
  <c r="EF64" i="24"/>
  <c r="JH63" i="24"/>
  <c r="IP63" i="24"/>
  <c r="IO63" i="24"/>
  <c r="IN63" i="24"/>
  <c r="IJ63" i="24"/>
  <c r="IF63" i="24"/>
  <c r="HI63" i="24"/>
  <c r="HH63" i="24"/>
  <c r="HG63" i="24"/>
  <c r="HF63" i="24"/>
  <c r="HE63" i="24"/>
  <c r="HD63" i="24"/>
  <c r="FR63" i="24"/>
  <c r="EF63" i="24"/>
  <c r="JH62" i="24"/>
  <c r="IX65" i="24"/>
  <c r="IP62" i="24"/>
  <c r="IO62" i="24"/>
  <c r="IN62" i="24"/>
  <c r="IJ62" i="24"/>
  <c r="IF62" i="24"/>
  <c r="HI62" i="24"/>
  <c r="HH62" i="24"/>
  <c r="HG62" i="24"/>
  <c r="HF62" i="24"/>
  <c r="HE62" i="24"/>
  <c r="HD62" i="24"/>
  <c r="FR62" i="24"/>
  <c r="EF62" i="24"/>
  <c r="FK62" i="24"/>
  <c r="JH61" i="24"/>
  <c r="IS66" i="24"/>
  <c r="IP61" i="24"/>
  <c r="IO61" i="24"/>
  <c r="IN61" i="24"/>
  <c r="IJ61" i="24"/>
  <c r="IF61" i="24"/>
  <c r="HI61" i="24"/>
  <c r="HH61" i="24"/>
  <c r="HG61" i="24"/>
  <c r="HF61" i="24"/>
  <c r="HE61" i="24"/>
  <c r="HD61" i="24"/>
  <c r="FR61" i="24"/>
  <c r="EF61" i="24"/>
  <c r="JH60" i="24"/>
  <c r="IX63" i="24"/>
  <c r="IP60" i="24"/>
  <c r="IO60" i="24"/>
  <c r="IN60" i="24"/>
  <c r="IJ60" i="24"/>
  <c r="IF60" i="24"/>
  <c r="HI60" i="24"/>
  <c r="HH60" i="24"/>
  <c r="HG60" i="24"/>
  <c r="HF60" i="24"/>
  <c r="HE60" i="24"/>
  <c r="HD60" i="24"/>
  <c r="FR60" i="24"/>
  <c r="EF60" i="24"/>
  <c r="JH59" i="24"/>
  <c r="IP59" i="24"/>
  <c r="IO59" i="24"/>
  <c r="IN59" i="24"/>
  <c r="IJ59" i="24"/>
  <c r="IF59" i="24"/>
  <c r="HI59" i="24"/>
  <c r="HH59" i="24"/>
  <c r="HG59" i="24"/>
  <c r="HF59" i="24"/>
  <c r="HE59" i="24"/>
  <c r="HD59" i="24"/>
  <c r="FR59" i="24"/>
  <c r="EF59" i="24"/>
  <c r="JH58" i="24"/>
  <c r="IP58" i="24"/>
  <c r="IO58" i="24"/>
  <c r="IN58" i="24"/>
  <c r="IJ58" i="24"/>
  <c r="IF58" i="24"/>
  <c r="HI58" i="24"/>
  <c r="HH58" i="24"/>
  <c r="HG58" i="24"/>
  <c r="HF58" i="24"/>
  <c r="HE58" i="24"/>
  <c r="HD58" i="24"/>
  <c r="FR58" i="24"/>
  <c r="EF58" i="24"/>
  <c r="JH57" i="24"/>
  <c r="IP57" i="24"/>
  <c r="IO57" i="24"/>
  <c r="IN57" i="24"/>
  <c r="IJ57" i="24"/>
  <c r="IF57" i="24"/>
  <c r="HI57" i="24"/>
  <c r="HH57" i="24"/>
  <c r="HG57" i="24"/>
  <c r="HF57" i="24"/>
  <c r="HE57" i="24"/>
  <c r="HD57" i="24"/>
  <c r="FR57" i="24"/>
  <c r="EF57" i="24"/>
  <c r="JH56" i="24"/>
  <c r="IX59" i="24"/>
  <c r="IP56" i="24"/>
  <c r="IO56" i="24"/>
  <c r="IN56" i="24"/>
  <c r="IJ56" i="24"/>
  <c r="IF56" i="24"/>
  <c r="HI56" i="24"/>
  <c r="HH56" i="24"/>
  <c r="HG56" i="24"/>
  <c r="HF56" i="24"/>
  <c r="HE56" i="24"/>
  <c r="HD56" i="24"/>
  <c r="FR56" i="24"/>
  <c r="EF56" i="24"/>
  <c r="JH55" i="24"/>
  <c r="IP55" i="24"/>
  <c r="IO55" i="24"/>
  <c r="IN55" i="24"/>
  <c r="IJ55" i="24"/>
  <c r="IF55" i="24"/>
  <c r="HI55" i="24"/>
  <c r="HH55" i="24"/>
  <c r="HG55" i="24"/>
  <c r="HF55" i="24"/>
  <c r="HE55" i="24"/>
  <c r="HD55" i="24"/>
  <c r="FR55" i="24"/>
  <c r="EF55" i="24"/>
  <c r="JH54" i="24"/>
  <c r="IP54" i="24"/>
  <c r="IO54" i="24"/>
  <c r="IN54" i="24"/>
  <c r="IJ54" i="24"/>
  <c r="IF54" i="24"/>
  <c r="HI54" i="24"/>
  <c r="HH54" i="24"/>
  <c r="HG54" i="24"/>
  <c r="HF54" i="24"/>
  <c r="HE54" i="24"/>
  <c r="HD54" i="24"/>
  <c r="FR54" i="24"/>
  <c r="EF54" i="24"/>
  <c r="JH53" i="24"/>
  <c r="IP53" i="24"/>
  <c r="IO53" i="24"/>
  <c r="IN53" i="24"/>
  <c r="IJ53" i="24"/>
  <c r="IF53" i="24"/>
  <c r="HI53" i="24"/>
  <c r="HH53" i="24"/>
  <c r="HG53" i="24"/>
  <c r="HF53" i="24"/>
  <c r="HE53" i="24"/>
  <c r="HD53" i="24"/>
  <c r="FR53" i="24"/>
  <c r="EF53" i="24"/>
  <c r="JH52" i="24"/>
  <c r="IP52" i="24"/>
  <c r="IO52" i="24"/>
  <c r="IN52" i="24"/>
  <c r="IJ52" i="24"/>
  <c r="IF52" i="24"/>
  <c r="HI52" i="24"/>
  <c r="HH52" i="24"/>
  <c r="HG52" i="24"/>
  <c r="HF52" i="24"/>
  <c r="HE52" i="24"/>
  <c r="HD52" i="24"/>
  <c r="FR52" i="24"/>
  <c r="EF52" i="24"/>
  <c r="JH51" i="24"/>
  <c r="IP51" i="24"/>
  <c r="IO51" i="24"/>
  <c r="IN51" i="24"/>
  <c r="IJ51" i="24"/>
  <c r="IF51" i="24"/>
  <c r="HI51" i="24"/>
  <c r="HH51" i="24"/>
  <c r="HG51" i="24"/>
  <c r="HF51" i="24"/>
  <c r="HE51" i="24"/>
  <c r="HD51" i="24"/>
  <c r="FR51" i="24"/>
  <c r="EF51" i="24"/>
  <c r="JH50" i="24"/>
  <c r="IP50" i="24"/>
  <c r="IO50" i="24"/>
  <c r="IN50" i="24"/>
  <c r="IJ50" i="24"/>
  <c r="IF50" i="24"/>
  <c r="HI50" i="24"/>
  <c r="HH50" i="24"/>
  <c r="HG50" i="24"/>
  <c r="HF50" i="24"/>
  <c r="HE50" i="24"/>
  <c r="HD50" i="24"/>
  <c r="FR50" i="24"/>
  <c r="EF50" i="24"/>
  <c r="JH49" i="24"/>
  <c r="IP49" i="24"/>
  <c r="IO49" i="24"/>
  <c r="IN49" i="24"/>
  <c r="IJ49" i="24"/>
  <c r="IF49" i="24"/>
  <c r="HI49" i="24"/>
  <c r="HH49" i="24"/>
  <c r="HG49" i="24"/>
  <c r="HF49" i="24"/>
  <c r="HE49" i="24"/>
  <c r="HD49" i="24"/>
  <c r="FR49" i="24"/>
  <c r="EF49" i="24"/>
  <c r="JH48" i="24"/>
  <c r="IP48" i="24"/>
  <c r="IO48" i="24"/>
  <c r="IN48" i="24"/>
  <c r="IJ48" i="24"/>
  <c r="IF48" i="24"/>
  <c r="HI48" i="24"/>
  <c r="HH48" i="24"/>
  <c r="HG48" i="24"/>
  <c r="HF48" i="24"/>
  <c r="HE48" i="24"/>
  <c r="HD48" i="24"/>
  <c r="FR48" i="24"/>
  <c r="EF48" i="24"/>
  <c r="JH47" i="24"/>
  <c r="IP47" i="24"/>
  <c r="IO47" i="24"/>
  <c r="IN47" i="24"/>
  <c r="IJ47" i="24"/>
  <c r="IF47" i="24"/>
  <c r="HI47" i="24"/>
  <c r="HH47" i="24"/>
  <c r="HG47" i="24"/>
  <c r="HF47" i="24"/>
  <c r="HE47" i="24"/>
  <c r="HD47" i="24"/>
  <c r="FR47" i="24"/>
  <c r="EF47" i="24"/>
  <c r="JH46" i="24"/>
  <c r="IP46" i="24"/>
  <c r="IO46" i="24"/>
  <c r="IN46" i="24"/>
  <c r="IJ46" i="24"/>
  <c r="IF46" i="24"/>
  <c r="HI46" i="24"/>
  <c r="HH46" i="24"/>
  <c r="HG46" i="24"/>
  <c r="HF46" i="24"/>
  <c r="HE46" i="24"/>
  <c r="HD46" i="24"/>
  <c r="FR46" i="24"/>
  <c r="EF46" i="24"/>
  <c r="JH45" i="24"/>
  <c r="IP45" i="24"/>
  <c r="IO45" i="24"/>
  <c r="IN45" i="24"/>
  <c r="IJ45" i="24"/>
  <c r="IF45" i="24"/>
  <c r="HI45" i="24"/>
  <c r="HH45" i="24"/>
  <c r="HG45" i="24"/>
  <c r="HF45" i="24"/>
  <c r="HE45" i="24"/>
  <c r="HD45" i="24"/>
  <c r="FR45" i="24"/>
  <c r="EF45" i="24"/>
  <c r="JH44" i="24"/>
  <c r="IP44" i="24"/>
  <c r="IO44" i="24"/>
  <c r="IN44" i="24"/>
  <c r="IJ44" i="24"/>
  <c r="IF44" i="24"/>
  <c r="HI44" i="24"/>
  <c r="HH44" i="24"/>
  <c r="HG44" i="24"/>
  <c r="HF44" i="24"/>
  <c r="HE44" i="24"/>
  <c r="HD44" i="24"/>
  <c r="FR44" i="24"/>
  <c r="EF44" i="24"/>
  <c r="JH43" i="24"/>
  <c r="IP43" i="24"/>
  <c r="IO43" i="24"/>
  <c r="IN43" i="24"/>
  <c r="IJ43" i="24"/>
  <c r="IF43" i="24"/>
  <c r="HI43" i="24"/>
  <c r="HH43" i="24"/>
  <c r="HG43" i="24"/>
  <c r="HF43" i="24"/>
  <c r="HE43" i="24"/>
  <c r="HD43" i="24"/>
  <c r="FR43" i="24"/>
  <c r="EF43" i="24"/>
  <c r="JH42" i="24"/>
  <c r="IP42" i="24"/>
  <c r="IO42" i="24"/>
  <c r="IN42" i="24"/>
  <c r="IJ42" i="24"/>
  <c r="IF42" i="24"/>
  <c r="HI42" i="24"/>
  <c r="HH42" i="24"/>
  <c r="HG42" i="24"/>
  <c r="HF42" i="24"/>
  <c r="HE42" i="24"/>
  <c r="HD42" i="24"/>
  <c r="FR42" i="24"/>
  <c r="EF42" i="24"/>
  <c r="JH41" i="24"/>
  <c r="IP41" i="24"/>
  <c r="IO41" i="24"/>
  <c r="IN41" i="24"/>
  <c r="IJ41" i="24"/>
  <c r="IF41" i="24"/>
  <c r="HI41" i="24"/>
  <c r="HH41" i="24"/>
  <c r="HG41" i="24"/>
  <c r="HF41" i="24"/>
  <c r="HE41" i="24"/>
  <c r="HD41" i="24"/>
  <c r="FR41" i="24"/>
  <c r="EF41" i="24"/>
  <c r="JH40" i="24"/>
  <c r="IP40" i="24"/>
  <c r="IO40" i="24"/>
  <c r="IN40" i="24"/>
  <c r="IJ40" i="24"/>
  <c r="IF40" i="24"/>
  <c r="HI40" i="24"/>
  <c r="HH40" i="24"/>
  <c r="HG40" i="24"/>
  <c r="HF40" i="24"/>
  <c r="HE40" i="24"/>
  <c r="HD40" i="24"/>
  <c r="FR40" i="24"/>
  <c r="EF40" i="24"/>
  <c r="JH39" i="24"/>
  <c r="IP39" i="24"/>
  <c r="IO39" i="24"/>
  <c r="IN39" i="24"/>
  <c r="IJ39" i="24"/>
  <c r="IF39" i="24"/>
  <c r="HI39" i="24"/>
  <c r="HH39" i="24"/>
  <c r="HG39" i="24"/>
  <c r="HF39" i="24"/>
  <c r="HE39" i="24"/>
  <c r="HD39" i="24"/>
  <c r="FR39" i="24"/>
  <c r="EF39" i="24"/>
  <c r="JH38" i="24"/>
  <c r="IP38" i="24"/>
  <c r="IO38" i="24"/>
  <c r="IN38" i="24"/>
  <c r="IJ38" i="24"/>
  <c r="IF38" i="24"/>
  <c r="HI38" i="24"/>
  <c r="HH38" i="24"/>
  <c r="HG38" i="24"/>
  <c r="HF38" i="24"/>
  <c r="HE38" i="24"/>
  <c r="HD38" i="24"/>
  <c r="FR38" i="24"/>
  <c r="EF38" i="24"/>
  <c r="JH37" i="24"/>
  <c r="IP37" i="24"/>
  <c r="IO37" i="24"/>
  <c r="IN37" i="24"/>
  <c r="IJ37" i="24"/>
  <c r="IF37" i="24"/>
  <c r="HI37" i="24"/>
  <c r="HH37" i="24"/>
  <c r="HG37" i="24"/>
  <c r="HF37" i="24"/>
  <c r="HE37" i="24"/>
  <c r="HD37" i="24"/>
  <c r="FR37" i="24"/>
  <c r="EF37" i="24"/>
  <c r="JH36" i="24"/>
  <c r="IP36" i="24"/>
  <c r="IO36" i="24"/>
  <c r="IN36" i="24"/>
  <c r="IJ36" i="24"/>
  <c r="IF36" i="24"/>
  <c r="HI36" i="24"/>
  <c r="HH36" i="24"/>
  <c r="HG36" i="24"/>
  <c r="HF36" i="24"/>
  <c r="HE36" i="24"/>
  <c r="HD36" i="24"/>
  <c r="FR36" i="24"/>
  <c r="EF36" i="24"/>
  <c r="JH35" i="24"/>
  <c r="IU41" i="24"/>
  <c r="IP35" i="24"/>
  <c r="IO35" i="24"/>
  <c r="IN35" i="24"/>
  <c r="IJ35" i="24"/>
  <c r="IF35" i="24"/>
  <c r="HI35" i="24"/>
  <c r="HH35" i="24"/>
  <c r="HG35" i="24"/>
  <c r="HF35" i="24"/>
  <c r="HE35" i="24"/>
  <c r="HD35" i="24"/>
  <c r="FR35" i="24"/>
  <c r="EF35" i="24"/>
  <c r="JH34" i="24"/>
  <c r="IP34" i="24"/>
  <c r="IO34" i="24"/>
  <c r="IN34" i="24"/>
  <c r="IJ34" i="24"/>
  <c r="IF34" i="24"/>
  <c r="HI34" i="24"/>
  <c r="HH34" i="24"/>
  <c r="HG34" i="24"/>
  <c r="HF34" i="24"/>
  <c r="HE34" i="24"/>
  <c r="HD34" i="24"/>
  <c r="FR34" i="24"/>
  <c r="EF34" i="24"/>
  <c r="JH33" i="24"/>
  <c r="IP33" i="24"/>
  <c r="IO33" i="24"/>
  <c r="IN33" i="24"/>
  <c r="IJ33" i="24"/>
  <c r="IF33" i="24"/>
  <c r="HI33" i="24"/>
  <c r="HH33" i="24"/>
  <c r="HG33" i="24"/>
  <c r="HF33" i="24"/>
  <c r="HE33" i="24"/>
  <c r="HD33" i="24"/>
  <c r="FR33" i="24"/>
  <c r="EF33" i="24"/>
  <c r="JH32" i="24"/>
  <c r="IP32" i="24"/>
  <c r="IO32" i="24"/>
  <c r="IN32" i="24"/>
  <c r="IJ32" i="24"/>
  <c r="IF32" i="24"/>
  <c r="HI32" i="24"/>
  <c r="HH32" i="24"/>
  <c r="HG32" i="24"/>
  <c r="HF32" i="24"/>
  <c r="HE32" i="24"/>
  <c r="HD32" i="24"/>
  <c r="FR32" i="24"/>
  <c r="EF32" i="24"/>
  <c r="JH31" i="24"/>
  <c r="IT36" i="24"/>
  <c r="IP31" i="24"/>
  <c r="IO31" i="24"/>
  <c r="IN31" i="24"/>
  <c r="IJ31" i="24"/>
  <c r="IF31" i="24"/>
  <c r="HI31" i="24"/>
  <c r="HH31" i="24"/>
  <c r="HG31" i="24"/>
  <c r="HF31" i="24"/>
  <c r="HE31" i="24"/>
  <c r="HD31" i="24"/>
  <c r="FR31" i="24"/>
  <c r="EF31" i="24"/>
  <c r="JH30" i="24"/>
  <c r="IP30" i="24"/>
  <c r="IO30" i="24"/>
  <c r="IN30" i="24"/>
  <c r="IJ30" i="24"/>
  <c r="IF30" i="24"/>
  <c r="HI30" i="24"/>
  <c r="HH30" i="24"/>
  <c r="HG30" i="24"/>
  <c r="HF30" i="24"/>
  <c r="HE30" i="24"/>
  <c r="HD30" i="24"/>
  <c r="FR30" i="24"/>
  <c r="EF30" i="24"/>
  <c r="JH29" i="24"/>
  <c r="IP29" i="24"/>
  <c r="IO29" i="24"/>
  <c r="IN29" i="24"/>
  <c r="IJ29" i="24"/>
  <c r="IF29" i="24"/>
  <c r="HI29" i="24"/>
  <c r="HH29" i="24"/>
  <c r="HG29" i="24"/>
  <c r="HF29" i="24"/>
  <c r="HE29" i="24"/>
  <c r="HD29" i="24"/>
  <c r="FR29" i="24"/>
  <c r="EF29" i="24"/>
  <c r="JH28" i="24"/>
  <c r="IP28" i="24"/>
  <c r="IO28" i="24"/>
  <c r="IN28" i="24"/>
  <c r="IJ28" i="24"/>
  <c r="IF28" i="24"/>
  <c r="HI28" i="24"/>
  <c r="HH28" i="24"/>
  <c r="HG28" i="24"/>
  <c r="HF28" i="24"/>
  <c r="HE28" i="24"/>
  <c r="HD28" i="24"/>
  <c r="FR28" i="24"/>
  <c r="EF28" i="24"/>
  <c r="JH27" i="24"/>
  <c r="IP27" i="24"/>
  <c r="IO27" i="24"/>
  <c r="IN27" i="24"/>
  <c r="IJ27" i="24"/>
  <c r="IF27" i="24"/>
  <c r="HI27" i="24"/>
  <c r="HH27" i="24"/>
  <c r="HG27" i="24"/>
  <c r="HF27" i="24"/>
  <c r="HE27" i="24"/>
  <c r="HD27" i="24"/>
  <c r="FR27" i="24"/>
  <c r="EF27" i="24"/>
  <c r="JH26" i="24"/>
  <c r="IP26" i="24"/>
  <c r="IO26" i="24"/>
  <c r="IN26" i="24"/>
  <c r="IJ26" i="24"/>
  <c r="IF26" i="24"/>
  <c r="HI26" i="24"/>
  <c r="HH26" i="24"/>
  <c r="HG26" i="24"/>
  <c r="HF26" i="24"/>
  <c r="HE26" i="24"/>
  <c r="HD26" i="24"/>
  <c r="FR26" i="24"/>
  <c r="EF26" i="24"/>
  <c r="JH25" i="24"/>
  <c r="IP25" i="24"/>
  <c r="IO25" i="24"/>
  <c r="IN25" i="24"/>
  <c r="IJ25" i="24"/>
  <c r="IF25" i="24"/>
  <c r="HI25" i="24"/>
  <c r="HH25" i="24"/>
  <c r="HG25" i="24"/>
  <c r="HF25" i="24"/>
  <c r="HE25" i="24"/>
  <c r="HD25" i="24"/>
  <c r="FR25" i="24"/>
  <c r="EF25" i="24"/>
  <c r="JH24" i="24"/>
  <c r="IP24" i="24"/>
  <c r="IO24" i="24"/>
  <c r="IN24" i="24"/>
  <c r="IJ24" i="24"/>
  <c r="IF24" i="24"/>
  <c r="HI24" i="24"/>
  <c r="HH24" i="24"/>
  <c r="HG24" i="24"/>
  <c r="HF24" i="24"/>
  <c r="HE24" i="24"/>
  <c r="HD24" i="24"/>
  <c r="FR24" i="24"/>
  <c r="EF24" i="24"/>
  <c r="JH23" i="24"/>
  <c r="IP23" i="24"/>
  <c r="IO23" i="24"/>
  <c r="IN23" i="24"/>
  <c r="IJ23" i="24"/>
  <c r="IF23" i="24"/>
  <c r="HI23" i="24"/>
  <c r="HH23" i="24"/>
  <c r="HG23" i="24"/>
  <c r="HF23" i="24"/>
  <c r="HE23" i="24"/>
  <c r="HD23" i="24"/>
  <c r="FR23" i="24"/>
  <c r="EF23" i="24"/>
  <c r="JH22" i="24"/>
  <c r="IP22" i="24"/>
  <c r="IO22" i="24"/>
  <c r="IN22" i="24"/>
  <c r="IJ22" i="24"/>
  <c r="IF22" i="24"/>
  <c r="HI22" i="24"/>
  <c r="HH22" i="24"/>
  <c r="HG22" i="24"/>
  <c r="HF22" i="24"/>
  <c r="HE22" i="24"/>
  <c r="HD22" i="24"/>
  <c r="FR22" i="24"/>
  <c r="EF22" i="24"/>
  <c r="JH21" i="24"/>
  <c r="IP21" i="24"/>
  <c r="IO21" i="24"/>
  <c r="IN21" i="24"/>
  <c r="IJ21" i="24"/>
  <c r="IF21" i="24"/>
  <c r="HI21" i="24"/>
  <c r="HH21" i="24"/>
  <c r="HG21" i="24"/>
  <c r="HF21" i="24"/>
  <c r="HE21" i="24"/>
  <c r="HD21" i="24"/>
  <c r="FR21" i="24"/>
  <c r="EF21" i="24"/>
  <c r="JH20" i="24"/>
  <c r="IP20" i="24"/>
  <c r="IO20" i="24"/>
  <c r="IN20" i="24"/>
  <c r="IJ20" i="24"/>
  <c r="IF20" i="24"/>
  <c r="HI20" i="24"/>
  <c r="HH20" i="24"/>
  <c r="HG20" i="24"/>
  <c r="HF20" i="24"/>
  <c r="HE20" i="24"/>
  <c r="HD20" i="24"/>
  <c r="FR20" i="24"/>
  <c r="EF20" i="24"/>
  <c r="JH19" i="24"/>
  <c r="IX22" i="24"/>
  <c r="CK22" i="24" s="1"/>
  <c r="CL22" i="24" s="1"/>
  <c r="IP19" i="24"/>
  <c r="IO19" i="24"/>
  <c r="IN19" i="24"/>
  <c r="IJ19" i="24"/>
  <c r="IF19" i="24"/>
  <c r="HI19" i="24"/>
  <c r="HH19" i="24"/>
  <c r="HG19" i="24"/>
  <c r="HF19" i="24"/>
  <c r="HE19" i="24"/>
  <c r="HD19" i="24"/>
  <c r="FR19" i="24"/>
  <c r="EF19" i="24"/>
  <c r="JH18" i="24"/>
  <c r="IS23" i="24"/>
  <c r="IP18" i="24"/>
  <c r="IO18" i="24"/>
  <c r="IN18" i="24"/>
  <c r="IJ18" i="24"/>
  <c r="IF18" i="24"/>
  <c r="HI18" i="24"/>
  <c r="HH18" i="24"/>
  <c r="HG18" i="24"/>
  <c r="HF18" i="24"/>
  <c r="HE18" i="24"/>
  <c r="HD18" i="24"/>
  <c r="FR18" i="24"/>
  <c r="EF18" i="24"/>
  <c r="JH17" i="24"/>
  <c r="IV23" i="24"/>
  <c r="IP17" i="24"/>
  <c r="IO17" i="24"/>
  <c r="IN17" i="24"/>
  <c r="IJ17" i="24"/>
  <c r="IF17" i="24"/>
  <c r="HI17" i="24"/>
  <c r="HH17" i="24"/>
  <c r="HG17" i="24"/>
  <c r="HF17" i="24"/>
  <c r="HE17" i="24"/>
  <c r="HD17" i="24"/>
  <c r="FR17" i="24"/>
  <c r="EF17" i="24"/>
  <c r="JH16" i="24"/>
  <c r="IP16" i="24"/>
  <c r="IO16" i="24"/>
  <c r="IN16" i="24"/>
  <c r="IJ16" i="24"/>
  <c r="IF16" i="24"/>
  <c r="HI16" i="24"/>
  <c r="HH16" i="24"/>
  <c r="HG16" i="24"/>
  <c r="HF16" i="24"/>
  <c r="HE16" i="24"/>
  <c r="HD16" i="24"/>
  <c r="FR16" i="24"/>
  <c r="EF16" i="24"/>
  <c r="JH15" i="24"/>
  <c r="IP15" i="24"/>
  <c r="IO15" i="24"/>
  <c r="IN15" i="24"/>
  <c r="IJ15" i="24"/>
  <c r="IF15" i="24"/>
  <c r="HI15" i="24"/>
  <c r="HH15" i="24"/>
  <c r="HG15" i="24"/>
  <c r="HF15" i="24"/>
  <c r="HE15" i="24"/>
  <c r="HD15" i="24"/>
  <c r="FR15" i="24"/>
  <c r="EF15" i="24"/>
  <c r="JH14" i="24"/>
  <c r="IP14" i="24"/>
  <c r="IO14" i="24"/>
  <c r="IN14" i="24"/>
  <c r="IJ14" i="24"/>
  <c r="IF14" i="24"/>
  <c r="HI14" i="24"/>
  <c r="HH14" i="24"/>
  <c r="HG14" i="24"/>
  <c r="HF14" i="24"/>
  <c r="HE14" i="24"/>
  <c r="HD14" i="24"/>
  <c r="FR14" i="24"/>
  <c r="EF14" i="24"/>
  <c r="JH13" i="24"/>
  <c r="IP13" i="24"/>
  <c r="IO13" i="24"/>
  <c r="IN13" i="24"/>
  <c r="IJ13" i="24"/>
  <c r="IF13" i="24"/>
  <c r="HI13" i="24"/>
  <c r="HH13" i="24"/>
  <c r="HG13" i="24"/>
  <c r="HF13" i="24"/>
  <c r="HE13" i="24"/>
  <c r="HD13" i="24"/>
  <c r="FR13" i="24"/>
  <c r="EF13" i="24"/>
  <c r="FR12" i="24"/>
  <c r="EF12" i="24"/>
  <c r="JH11" i="24"/>
  <c r="IP11" i="24"/>
  <c r="IO11" i="24"/>
  <c r="IN11" i="24"/>
  <c r="IJ11" i="24"/>
  <c r="IH11" i="24"/>
  <c r="IG11" i="24"/>
  <c r="IF11" i="24"/>
  <c r="HI11" i="24"/>
  <c r="HH11" i="24"/>
  <c r="HG11" i="24"/>
  <c r="HF11" i="24"/>
  <c r="HE11" i="24"/>
  <c r="HD11" i="24"/>
  <c r="FR11" i="24"/>
  <c r="JH10" i="24"/>
  <c r="JA10" i="24"/>
  <c r="IY10" i="24"/>
  <c r="IP10" i="24"/>
  <c r="IO10" i="24"/>
  <c r="IN10" i="24"/>
  <c r="IM10" i="24"/>
  <c r="IM11" i="24" s="1"/>
  <c r="IL10" i="24"/>
  <c r="IL11" i="24" s="1"/>
  <c r="IK10" i="24"/>
  <c r="IK11" i="24" s="1"/>
  <c r="IJ10" i="24"/>
  <c r="IH10" i="24"/>
  <c r="JB10" i="24" s="1"/>
  <c r="IG10" i="24"/>
  <c r="IZ10" i="24" s="1"/>
  <c r="JE10" i="24" s="1"/>
  <c r="HI10" i="24"/>
  <c r="HH10" i="24"/>
  <c r="HG10" i="24"/>
  <c r="HF10" i="24"/>
  <c r="HE10" i="24"/>
  <c r="HD10" i="24"/>
  <c r="HB10" i="24"/>
  <c r="HA10" i="24"/>
  <c r="FR10" i="24"/>
  <c r="EF10" i="24"/>
  <c r="HB9" i="24"/>
  <c r="HA9" i="24"/>
  <c r="HB8" i="24"/>
  <c r="HA8" i="24"/>
  <c r="HB7" i="24"/>
  <c r="HA7" i="24"/>
  <c r="GX7" i="24" s="1"/>
  <c r="GY7" i="24"/>
  <c r="GY8" i="24" s="1"/>
  <c r="HL5" i="24"/>
  <c r="HL6" i="24" s="1"/>
  <c r="S34" i="24"/>
  <c r="S42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AB81" i="1" s="1"/>
  <c r="S82" i="24"/>
  <c r="AB82" i="1" s="1"/>
  <c r="S83" i="24"/>
  <c r="S84" i="24"/>
  <c r="S85" i="24"/>
  <c r="S86" i="24"/>
  <c r="S87" i="24"/>
  <c r="S88" i="24"/>
  <c r="S89" i="24"/>
  <c r="S90" i="24"/>
  <c r="AB90" i="1" s="1"/>
  <c r="S91" i="24"/>
  <c r="S92" i="24"/>
  <c r="S93" i="24"/>
  <c r="S94" i="24"/>
  <c r="S95" i="24"/>
  <c r="S96" i="24"/>
  <c r="AB96" i="1" s="1"/>
  <c r="S97" i="24"/>
  <c r="S98" i="24"/>
  <c r="AB98" i="1" s="1"/>
  <c r="S99" i="24"/>
  <c r="S100" i="24"/>
  <c r="S101" i="24"/>
  <c r="AB101" i="1" s="1"/>
  <c r="S102" i="24"/>
  <c r="S103" i="24"/>
  <c r="S104" i="24"/>
  <c r="AB104" i="1" s="1"/>
  <c r="S105" i="24"/>
  <c r="S106" i="24"/>
  <c r="S107" i="24"/>
  <c r="S108" i="24"/>
  <c r="AB108" i="1" s="1"/>
  <c r="S109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EQ112" i="1"/>
  <c r="DW5" i="1"/>
  <c r="EB5" i="1"/>
  <c r="EI5" i="1"/>
  <c r="DW6" i="1"/>
  <c r="EB6" i="1"/>
  <c r="DV110" i="1"/>
  <c r="DW110" i="1"/>
  <c r="DX110" i="1"/>
  <c r="DY110" i="1"/>
  <c r="DZ110" i="1"/>
  <c r="EB110" i="1"/>
  <c r="EC110" i="1"/>
  <c r="ED110" i="1"/>
  <c r="EE110" i="1"/>
  <c r="EI110" i="1"/>
  <c r="EJ110" i="1"/>
  <c r="EK110" i="1"/>
  <c r="EL110" i="1"/>
  <c r="EM110" i="1"/>
  <c r="EN110" i="1"/>
  <c r="EQ110" i="1" s="1"/>
  <c r="EO110" i="1"/>
  <c r="EP110" i="1"/>
  <c r="DV111" i="1"/>
  <c r="DW111" i="1"/>
  <c r="DX111" i="1"/>
  <c r="DY111" i="1"/>
  <c r="DZ111" i="1"/>
  <c r="EB111" i="1"/>
  <c r="EC111" i="1"/>
  <c r="ED111" i="1"/>
  <c r="EE111" i="1"/>
  <c r="EI111" i="1"/>
  <c r="EJ111" i="1"/>
  <c r="EK111" i="1"/>
  <c r="EL111" i="1"/>
  <c r="EM111" i="1"/>
  <c r="EN111" i="1"/>
  <c r="EQ111" i="1" s="1"/>
  <c r="EO111" i="1"/>
  <c r="EP111" i="1"/>
  <c r="DV112" i="1"/>
  <c r="DW112" i="1"/>
  <c r="DX112" i="1"/>
  <c r="DY112" i="1"/>
  <c r="DZ112" i="1"/>
  <c r="EB112" i="1"/>
  <c r="EC112" i="1"/>
  <c r="ED112" i="1"/>
  <c r="EE112" i="1"/>
  <c r="EJ112" i="1"/>
  <c r="EK112" i="1"/>
  <c r="EL112" i="1"/>
  <c r="EM112" i="1"/>
  <c r="EN112" i="1"/>
  <c r="EO112" i="1"/>
  <c r="EP112" i="1"/>
  <c r="DV113" i="1"/>
  <c r="DW113" i="1"/>
  <c r="DX113" i="1"/>
  <c r="DY113" i="1"/>
  <c r="DZ113" i="1"/>
  <c r="EB113" i="1"/>
  <c r="EC113" i="1"/>
  <c r="ED113" i="1"/>
  <c r="EE113" i="1"/>
  <c r="EJ113" i="1"/>
  <c r="EK113" i="1"/>
  <c r="EL113" i="1"/>
  <c r="EM113" i="1"/>
  <c r="EN113" i="1"/>
  <c r="EQ113" i="1" s="1"/>
  <c r="EO113" i="1"/>
  <c r="EP113" i="1"/>
  <c r="DV114" i="1"/>
  <c r="DW114" i="1"/>
  <c r="DX114" i="1"/>
  <c r="DY114" i="1"/>
  <c r="DZ114" i="1"/>
  <c r="EB114" i="1"/>
  <c r="EC114" i="1"/>
  <c r="ED114" i="1"/>
  <c r="EE114" i="1"/>
  <c r="EJ114" i="1"/>
  <c r="EK114" i="1"/>
  <c r="EL114" i="1"/>
  <c r="EM114" i="1"/>
  <c r="EN114" i="1"/>
  <c r="EQ114" i="1" s="1"/>
  <c r="EO114" i="1"/>
  <c r="EP114" i="1"/>
  <c r="DV115" i="1"/>
  <c r="DW115" i="1"/>
  <c r="DX115" i="1"/>
  <c r="DY115" i="1"/>
  <c r="DZ115" i="1"/>
  <c r="EB115" i="1"/>
  <c r="EC115" i="1"/>
  <c r="ED115" i="1"/>
  <c r="EE115" i="1"/>
  <c r="EJ115" i="1"/>
  <c r="EK115" i="1"/>
  <c r="EL115" i="1"/>
  <c r="EM115" i="1"/>
  <c r="EN115" i="1"/>
  <c r="EQ115" i="1" s="1"/>
  <c r="EO115" i="1"/>
  <c r="EP115" i="1"/>
  <c r="DV116" i="1"/>
  <c r="DW116" i="1"/>
  <c r="DX116" i="1"/>
  <c r="DY116" i="1"/>
  <c r="DZ116" i="1"/>
  <c r="EB116" i="1"/>
  <c r="EC116" i="1"/>
  <c r="ED116" i="1"/>
  <c r="EE116" i="1"/>
  <c r="EJ116" i="1"/>
  <c r="EK116" i="1"/>
  <c r="EL116" i="1"/>
  <c r="EM116" i="1"/>
  <c r="EN116" i="1"/>
  <c r="EQ116" i="1" s="1"/>
  <c r="EO116" i="1"/>
  <c r="EP116" i="1"/>
  <c r="DV117" i="1"/>
  <c r="DW117" i="1"/>
  <c r="DX117" i="1"/>
  <c r="DY117" i="1"/>
  <c r="DZ117" i="1"/>
  <c r="EB117" i="1"/>
  <c r="EC117" i="1"/>
  <c r="ED117" i="1"/>
  <c r="EE117" i="1"/>
  <c r="EI117" i="1"/>
  <c r="EJ117" i="1"/>
  <c r="EK117" i="1"/>
  <c r="EL117" i="1"/>
  <c r="EM117" i="1"/>
  <c r="EN117" i="1"/>
  <c r="EQ117" i="1" s="1"/>
  <c r="EO117" i="1"/>
  <c r="EP117" i="1"/>
  <c r="DV118" i="1"/>
  <c r="DW118" i="1"/>
  <c r="DX118" i="1"/>
  <c r="DY118" i="1"/>
  <c r="DZ118" i="1"/>
  <c r="EB118" i="1"/>
  <c r="EC118" i="1"/>
  <c r="ED118" i="1"/>
  <c r="EE118" i="1"/>
  <c r="EI118" i="1"/>
  <c r="EJ118" i="1"/>
  <c r="EK118" i="1"/>
  <c r="EL118" i="1"/>
  <c r="EM118" i="1"/>
  <c r="EN118" i="1"/>
  <c r="EQ118" i="1" s="1"/>
  <c r="EO118" i="1"/>
  <c r="EP118" i="1"/>
  <c r="DV119" i="1"/>
  <c r="DW119" i="1"/>
  <c r="DX119" i="1"/>
  <c r="DY119" i="1"/>
  <c r="DZ119" i="1"/>
  <c r="EB119" i="1"/>
  <c r="EC119" i="1"/>
  <c r="ED119" i="1"/>
  <c r="EE119" i="1"/>
  <c r="EI119" i="1"/>
  <c r="EJ119" i="1"/>
  <c r="EK119" i="1"/>
  <c r="EL119" i="1"/>
  <c r="EM119" i="1"/>
  <c r="EN119" i="1"/>
  <c r="EQ119" i="1" s="1"/>
  <c r="EO119" i="1"/>
  <c r="EP119" i="1"/>
  <c r="DV120" i="1"/>
  <c r="DW120" i="1"/>
  <c r="DX120" i="1"/>
  <c r="DY120" i="1"/>
  <c r="DZ120" i="1"/>
  <c r="EB120" i="1"/>
  <c r="EC120" i="1"/>
  <c r="ED120" i="1"/>
  <c r="EE120" i="1"/>
  <c r="EI120" i="1"/>
  <c r="EJ120" i="1"/>
  <c r="EK120" i="1"/>
  <c r="EL120" i="1"/>
  <c r="EM120" i="1"/>
  <c r="EN120" i="1"/>
  <c r="EQ120" i="1" s="1"/>
  <c r="EO120" i="1"/>
  <c r="EP120" i="1"/>
  <c r="DV121" i="1"/>
  <c r="DW121" i="1"/>
  <c r="DX121" i="1"/>
  <c r="DY121" i="1"/>
  <c r="DZ121" i="1"/>
  <c r="EB121" i="1"/>
  <c r="EC121" i="1"/>
  <c r="ED121" i="1"/>
  <c r="EE121" i="1"/>
  <c r="EI121" i="1"/>
  <c r="EJ121" i="1"/>
  <c r="EK121" i="1"/>
  <c r="EL121" i="1"/>
  <c r="EM121" i="1"/>
  <c r="EN121" i="1"/>
  <c r="EQ121" i="1" s="1"/>
  <c r="EO121" i="1"/>
  <c r="EP121" i="1"/>
  <c r="DV122" i="1"/>
  <c r="DW122" i="1"/>
  <c r="DX122" i="1"/>
  <c r="DY122" i="1"/>
  <c r="DZ122" i="1"/>
  <c r="EB122" i="1"/>
  <c r="EC122" i="1"/>
  <c r="ED122" i="1"/>
  <c r="EE122" i="1"/>
  <c r="EI122" i="1"/>
  <c r="EJ122" i="1"/>
  <c r="EK122" i="1"/>
  <c r="EL122" i="1"/>
  <c r="EM122" i="1"/>
  <c r="EN122" i="1"/>
  <c r="EQ122" i="1" s="1"/>
  <c r="EO122" i="1"/>
  <c r="EP122" i="1"/>
  <c r="DV123" i="1"/>
  <c r="DW123" i="1"/>
  <c r="DX123" i="1"/>
  <c r="DY123" i="1"/>
  <c r="DZ123" i="1"/>
  <c r="EB123" i="1"/>
  <c r="EC123" i="1"/>
  <c r="ED123" i="1"/>
  <c r="EE123" i="1"/>
  <c r="EI123" i="1"/>
  <c r="EJ123" i="1"/>
  <c r="EK123" i="1"/>
  <c r="EL123" i="1"/>
  <c r="EM123" i="1"/>
  <c r="EN123" i="1"/>
  <c r="EQ123" i="1" s="1"/>
  <c r="EO123" i="1"/>
  <c r="EP123" i="1"/>
  <c r="DV124" i="1"/>
  <c r="DW124" i="1"/>
  <c r="DX124" i="1"/>
  <c r="DY124" i="1"/>
  <c r="DZ124" i="1"/>
  <c r="EB124" i="1"/>
  <c r="EC124" i="1"/>
  <c r="ED124" i="1"/>
  <c r="EE124" i="1"/>
  <c r="EI124" i="1"/>
  <c r="EJ124" i="1"/>
  <c r="EK124" i="1"/>
  <c r="EL124" i="1"/>
  <c r="EM124" i="1"/>
  <c r="EN124" i="1"/>
  <c r="EQ124" i="1" s="1"/>
  <c r="EO124" i="1"/>
  <c r="EP124" i="1"/>
  <c r="DV125" i="1"/>
  <c r="DW125" i="1"/>
  <c r="DX125" i="1"/>
  <c r="DY125" i="1"/>
  <c r="DZ125" i="1"/>
  <c r="EB125" i="1"/>
  <c r="EC125" i="1"/>
  <c r="ED125" i="1"/>
  <c r="EE125" i="1"/>
  <c r="EI125" i="1"/>
  <c r="EJ125" i="1"/>
  <c r="EK125" i="1"/>
  <c r="EL125" i="1"/>
  <c r="EM125" i="1"/>
  <c r="EN125" i="1"/>
  <c r="EQ125" i="1" s="1"/>
  <c r="EO125" i="1"/>
  <c r="EP125" i="1"/>
  <c r="DV126" i="1"/>
  <c r="DW126" i="1"/>
  <c r="DX126" i="1"/>
  <c r="DY126" i="1"/>
  <c r="DZ126" i="1"/>
  <c r="EB126" i="1"/>
  <c r="EC126" i="1"/>
  <c r="ED126" i="1"/>
  <c r="EE126" i="1"/>
  <c r="EI126" i="1"/>
  <c r="EJ126" i="1"/>
  <c r="EK126" i="1"/>
  <c r="EL126" i="1"/>
  <c r="EM126" i="1"/>
  <c r="EN126" i="1"/>
  <c r="EQ126" i="1" s="1"/>
  <c r="EO126" i="1"/>
  <c r="EP126" i="1"/>
  <c r="DV127" i="1"/>
  <c r="DW127" i="1"/>
  <c r="DX127" i="1"/>
  <c r="DY127" i="1"/>
  <c r="DZ127" i="1"/>
  <c r="EB127" i="1"/>
  <c r="EC127" i="1"/>
  <c r="ED127" i="1"/>
  <c r="EE127" i="1"/>
  <c r="EI127" i="1"/>
  <c r="EJ127" i="1"/>
  <c r="EK127" i="1"/>
  <c r="EL127" i="1"/>
  <c r="EM127" i="1"/>
  <c r="EN127" i="1"/>
  <c r="EQ127" i="1" s="1"/>
  <c r="EO127" i="1"/>
  <c r="EP127" i="1"/>
  <c r="DV128" i="1"/>
  <c r="DW128" i="1"/>
  <c r="DX128" i="1"/>
  <c r="DY128" i="1"/>
  <c r="DZ128" i="1"/>
  <c r="EB128" i="1"/>
  <c r="EC128" i="1"/>
  <c r="ED128" i="1"/>
  <c r="EE128" i="1"/>
  <c r="EI128" i="1"/>
  <c r="EJ128" i="1"/>
  <c r="EK128" i="1"/>
  <c r="EL128" i="1"/>
  <c r="EM128" i="1"/>
  <c r="EN128" i="1"/>
  <c r="EQ128" i="1" s="1"/>
  <c r="EO128" i="1"/>
  <c r="EP128" i="1"/>
  <c r="DV129" i="1"/>
  <c r="DW129" i="1"/>
  <c r="DX129" i="1"/>
  <c r="DY129" i="1"/>
  <c r="DZ129" i="1"/>
  <c r="EB129" i="1"/>
  <c r="EC129" i="1"/>
  <c r="ED129" i="1"/>
  <c r="EE129" i="1"/>
  <c r="EI129" i="1"/>
  <c r="EJ129" i="1"/>
  <c r="EK129" i="1"/>
  <c r="EL129" i="1"/>
  <c r="EM129" i="1"/>
  <c r="EN129" i="1"/>
  <c r="EQ129" i="1" s="1"/>
  <c r="EO129" i="1"/>
  <c r="EP129" i="1"/>
  <c r="DV130" i="1"/>
  <c r="DW130" i="1"/>
  <c r="DX130" i="1"/>
  <c r="DY130" i="1"/>
  <c r="DZ130" i="1"/>
  <c r="EB130" i="1"/>
  <c r="EC130" i="1"/>
  <c r="ED130" i="1"/>
  <c r="EE130" i="1"/>
  <c r="EI130" i="1"/>
  <c r="EJ130" i="1"/>
  <c r="EK130" i="1"/>
  <c r="EL130" i="1"/>
  <c r="EM130" i="1"/>
  <c r="EN130" i="1"/>
  <c r="EQ130" i="1" s="1"/>
  <c r="EO130" i="1"/>
  <c r="EP130" i="1"/>
  <c r="DV131" i="1"/>
  <c r="DW131" i="1"/>
  <c r="DX131" i="1"/>
  <c r="DY131" i="1"/>
  <c r="DZ131" i="1"/>
  <c r="EB131" i="1"/>
  <c r="EC131" i="1"/>
  <c r="ED131" i="1"/>
  <c r="EE131" i="1"/>
  <c r="EI131" i="1"/>
  <c r="EJ131" i="1"/>
  <c r="EK131" i="1"/>
  <c r="EL131" i="1"/>
  <c r="EM131" i="1"/>
  <c r="EN131" i="1"/>
  <c r="EQ131" i="1" s="1"/>
  <c r="EO131" i="1"/>
  <c r="EP131" i="1"/>
  <c r="DV132" i="1"/>
  <c r="DW132" i="1"/>
  <c r="DX132" i="1"/>
  <c r="DY132" i="1"/>
  <c r="DZ132" i="1"/>
  <c r="EB132" i="1"/>
  <c r="EC132" i="1"/>
  <c r="ED132" i="1"/>
  <c r="EE132" i="1"/>
  <c r="EI132" i="1"/>
  <c r="EJ132" i="1"/>
  <c r="EK132" i="1"/>
  <c r="EL132" i="1"/>
  <c r="EM132" i="1"/>
  <c r="EN132" i="1"/>
  <c r="EQ132" i="1" s="1"/>
  <c r="EO132" i="1"/>
  <c r="EP132" i="1"/>
  <c r="DV133" i="1"/>
  <c r="DW133" i="1"/>
  <c r="DX133" i="1"/>
  <c r="DY133" i="1"/>
  <c r="DZ133" i="1"/>
  <c r="EB133" i="1"/>
  <c r="EC133" i="1"/>
  <c r="ED133" i="1"/>
  <c r="EE133" i="1"/>
  <c r="EI133" i="1"/>
  <c r="EJ133" i="1"/>
  <c r="EK133" i="1"/>
  <c r="EL133" i="1"/>
  <c r="EM133" i="1"/>
  <c r="EN133" i="1"/>
  <c r="EQ133" i="1" s="1"/>
  <c r="EO133" i="1"/>
  <c r="EP133" i="1"/>
  <c r="DV134" i="1"/>
  <c r="DW134" i="1"/>
  <c r="DX134" i="1"/>
  <c r="DY134" i="1"/>
  <c r="DZ134" i="1"/>
  <c r="EB134" i="1"/>
  <c r="EC134" i="1"/>
  <c r="ED134" i="1"/>
  <c r="EE134" i="1"/>
  <c r="EI134" i="1"/>
  <c r="EJ134" i="1"/>
  <c r="EK134" i="1"/>
  <c r="EL134" i="1"/>
  <c r="EM134" i="1"/>
  <c r="EN134" i="1"/>
  <c r="EQ134" i="1" s="1"/>
  <c r="EO134" i="1"/>
  <c r="EP134" i="1"/>
  <c r="DV135" i="1"/>
  <c r="DW135" i="1"/>
  <c r="DX135" i="1"/>
  <c r="DY135" i="1"/>
  <c r="DZ135" i="1"/>
  <c r="EB135" i="1"/>
  <c r="EC135" i="1"/>
  <c r="ED135" i="1"/>
  <c r="EE135" i="1"/>
  <c r="EI135" i="1"/>
  <c r="EJ135" i="1"/>
  <c r="EK135" i="1"/>
  <c r="EL135" i="1"/>
  <c r="EM135" i="1"/>
  <c r="EN135" i="1"/>
  <c r="EQ135" i="1" s="1"/>
  <c r="EO135" i="1"/>
  <c r="EP135" i="1"/>
  <c r="DV136" i="1"/>
  <c r="DW136" i="1"/>
  <c r="DX136" i="1"/>
  <c r="DY136" i="1"/>
  <c r="DZ136" i="1"/>
  <c r="EB136" i="1"/>
  <c r="EC136" i="1"/>
  <c r="ED136" i="1"/>
  <c r="EE136" i="1"/>
  <c r="EI136" i="1"/>
  <c r="EJ136" i="1"/>
  <c r="EK136" i="1"/>
  <c r="EL136" i="1"/>
  <c r="EM136" i="1"/>
  <c r="EN136" i="1"/>
  <c r="EQ136" i="1" s="1"/>
  <c r="EO136" i="1"/>
  <c r="EP136" i="1"/>
  <c r="DV137" i="1"/>
  <c r="DW137" i="1"/>
  <c r="DX137" i="1"/>
  <c r="DY137" i="1"/>
  <c r="DZ137" i="1"/>
  <c r="EB137" i="1"/>
  <c r="EC137" i="1"/>
  <c r="ED137" i="1"/>
  <c r="EE137" i="1"/>
  <c r="EI137" i="1"/>
  <c r="EJ137" i="1"/>
  <c r="EK137" i="1"/>
  <c r="EL137" i="1"/>
  <c r="EM137" i="1"/>
  <c r="EN137" i="1"/>
  <c r="EQ137" i="1" s="1"/>
  <c r="EO137" i="1"/>
  <c r="EP137" i="1"/>
  <c r="DV138" i="1"/>
  <c r="DW138" i="1"/>
  <c r="DX138" i="1"/>
  <c r="DY138" i="1"/>
  <c r="DZ138" i="1"/>
  <c r="EB138" i="1"/>
  <c r="EC138" i="1"/>
  <c r="ED138" i="1"/>
  <c r="EE138" i="1"/>
  <c r="EI138" i="1"/>
  <c r="EJ138" i="1"/>
  <c r="EK138" i="1"/>
  <c r="EL138" i="1"/>
  <c r="EM138" i="1"/>
  <c r="EN138" i="1"/>
  <c r="EQ138" i="1" s="1"/>
  <c r="EO138" i="1"/>
  <c r="EP138" i="1"/>
  <c r="DV139" i="1"/>
  <c r="DW139" i="1"/>
  <c r="DX139" i="1"/>
  <c r="DY139" i="1"/>
  <c r="DZ139" i="1"/>
  <c r="EB139" i="1"/>
  <c r="EC139" i="1"/>
  <c r="ED139" i="1"/>
  <c r="EE139" i="1"/>
  <c r="EI139" i="1"/>
  <c r="EJ139" i="1"/>
  <c r="EK139" i="1"/>
  <c r="EL139" i="1"/>
  <c r="EM139" i="1"/>
  <c r="EN139" i="1"/>
  <c r="EQ139" i="1" s="1"/>
  <c r="EO139" i="1"/>
  <c r="EP139" i="1"/>
  <c r="DV140" i="1"/>
  <c r="DW140" i="1"/>
  <c r="DX140" i="1"/>
  <c r="DY140" i="1"/>
  <c r="DZ140" i="1"/>
  <c r="EB140" i="1"/>
  <c r="EC140" i="1"/>
  <c r="ED140" i="1"/>
  <c r="EE140" i="1"/>
  <c r="EI140" i="1"/>
  <c r="EJ140" i="1"/>
  <c r="EK140" i="1"/>
  <c r="EL140" i="1"/>
  <c r="EM140" i="1"/>
  <c r="EN140" i="1"/>
  <c r="EQ140" i="1" s="1"/>
  <c r="EO140" i="1"/>
  <c r="EP140" i="1"/>
  <c r="DV141" i="1"/>
  <c r="DW141" i="1"/>
  <c r="DX141" i="1"/>
  <c r="DY141" i="1"/>
  <c r="DZ141" i="1"/>
  <c r="EB141" i="1"/>
  <c r="EC141" i="1"/>
  <c r="ED141" i="1"/>
  <c r="EE141" i="1"/>
  <c r="EI141" i="1"/>
  <c r="EJ141" i="1"/>
  <c r="EK141" i="1"/>
  <c r="EL141" i="1"/>
  <c r="EM141" i="1"/>
  <c r="EN141" i="1"/>
  <c r="EQ141" i="1" s="1"/>
  <c r="EO141" i="1"/>
  <c r="EP141" i="1"/>
  <c r="DV142" i="1"/>
  <c r="DW142" i="1"/>
  <c r="DX142" i="1"/>
  <c r="DY142" i="1"/>
  <c r="DZ142" i="1"/>
  <c r="EB142" i="1"/>
  <c r="EC142" i="1"/>
  <c r="ED142" i="1"/>
  <c r="EE142" i="1"/>
  <c r="EI142" i="1"/>
  <c r="EJ142" i="1"/>
  <c r="EK142" i="1"/>
  <c r="EL142" i="1"/>
  <c r="EM142" i="1"/>
  <c r="EN142" i="1"/>
  <c r="EQ142" i="1" s="1"/>
  <c r="EO142" i="1"/>
  <c r="EP142" i="1"/>
  <c r="DV143" i="1"/>
  <c r="DW143" i="1"/>
  <c r="DX143" i="1"/>
  <c r="DY143" i="1"/>
  <c r="DZ143" i="1"/>
  <c r="EB143" i="1"/>
  <c r="EC143" i="1"/>
  <c r="ED143" i="1"/>
  <c r="EE143" i="1"/>
  <c r="EI143" i="1"/>
  <c r="EJ143" i="1"/>
  <c r="EK143" i="1"/>
  <c r="EL143" i="1"/>
  <c r="EM143" i="1"/>
  <c r="EN143" i="1"/>
  <c r="EQ143" i="1" s="1"/>
  <c r="EO143" i="1"/>
  <c r="EP143" i="1"/>
  <c r="DV144" i="1"/>
  <c r="DW144" i="1"/>
  <c r="DX144" i="1"/>
  <c r="DY144" i="1"/>
  <c r="DZ144" i="1"/>
  <c r="EB144" i="1"/>
  <c r="EC144" i="1"/>
  <c r="ED144" i="1"/>
  <c r="EE144" i="1"/>
  <c r="EI144" i="1"/>
  <c r="EJ144" i="1"/>
  <c r="EK144" i="1"/>
  <c r="EL144" i="1"/>
  <c r="EM144" i="1"/>
  <c r="EN144" i="1"/>
  <c r="EQ144" i="1" s="1"/>
  <c r="EO144" i="1"/>
  <c r="EP144" i="1"/>
  <c r="DV145" i="1"/>
  <c r="DW145" i="1"/>
  <c r="DX145" i="1"/>
  <c r="DY145" i="1"/>
  <c r="DZ145" i="1"/>
  <c r="EB145" i="1"/>
  <c r="EC145" i="1"/>
  <c r="ED145" i="1"/>
  <c r="EE145" i="1"/>
  <c r="EI145" i="1"/>
  <c r="EJ145" i="1"/>
  <c r="EK145" i="1"/>
  <c r="EL145" i="1"/>
  <c r="EM145" i="1"/>
  <c r="EN145" i="1"/>
  <c r="EQ145" i="1" s="1"/>
  <c r="EO145" i="1"/>
  <c r="EP145" i="1"/>
  <c r="DV146" i="1"/>
  <c r="DW146" i="1"/>
  <c r="DX146" i="1"/>
  <c r="DY146" i="1"/>
  <c r="DZ146" i="1"/>
  <c r="EB146" i="1"/>
  <c r="EC146" i="1"/>
  <c r="ED146" i="1"/>
  <c r="EE146" i="1"/>
  <c r="EI146" i="1"/>
  <c r="EJ146" i="1"/>
  <c r="EK146" i="1"/>
  <c r="EL146" i="1"/>
  <c r="EM146" i="1"/>
  <c r="EN146" i="1"/>
  <c r="EQ146" i="1" s="1"/>
  <c r="EO146" i="1"/>
  <c r="EP146" i="1"/>
  <c r="DV147" i="1"/>
  <c r="DW147" i="1"/>
  <c r="DX147" i="1"/>
  <c r="DY147" i="1"/>
  <c r="DZ147" i="1"/>
  <c r="EB147" i="1"/>
  <c r="EC147" i="1"/>
  <c r="ED147" i="1"/>
  <c r="EE147" i="1"/>
  <c r="EI147" i="1"/>
  <c r="EJ147" i="1"/>
  <c r="EK147" i="1"/>
  <c r="EL147" i="1"/>
  <c r="EM147" i="1"/>
  <c r="EN147" i="1"/>
  <c r="EQ147" i="1" s="1"/>
  <c r="EO147" i="1"/>
  <c r="EP147" i="1"/>
  <c r="DV148" i="1"/>
  <c r="DW148" i="1"/>
  <c r="DX148" i="1"/>
  <c r="DY148" i="1"/>
  <c r="DZ148" i="1"/>
  <c r="EB148" i="1"/>
  <c r="EC148" i="1"/>
  <c r="ED148" i="1"/>
  <c r="EE148" i="1"/>
  <c r="EI148" i="1"/>
  <c r="EJ148" i="1"/>
  <c r="EK148" i="1"/>
  <c r="EL148" i="1"/>
  <c r="EM148" i="1"/>
  <c r="EN148" i="1"/>
  <c r="EQ148" i="1" s="1"/>
  <c r="EO148" i="1"/>
  <c r="EP148" i="1"/>
  <c r="DV149" i="1"/>
  <c r="DW149" i="1"/>
  <c r="DX149" i="1"/>
  <c r="DY149" i="1"/>
  <c r="DZ149" i="1"/>
  <c r="EB149" i="1"/>
  <c r="EC149" i="1"/>
  <c r="ED149" i="1"/>
  <c r="EE149" i="1"/>
  <c r="EI149" i="1"/>
  <c r="EJ149" i="1"/>
  <c r="EK149" i="1"/>
  <c r="EL149" i="1"/>
  <c r="EM149" i="1"/>
  <c r="EN149" i="1"/>
  <c r="EQ149" i="1" s="1"/>
  <c r="EO149" i="1"/>
  <c r="EP149" i="1"/>
  <c r="DV150" i="1"/>
  <c r="DW150" i="1"/>
  <c r="DX150" i="1"/>
  <c r="DY150" i="1"/>
  <c r="DZ150" i="1"/>
  <c r="EB150" i="1"/>
  <c r="EC150" i="1"/>
  <c r="ED150" i="1"/>
  <c r="EE150" i="1"/>
  <c r="EI150" i="1"/>
  <c r="EJ150" i="1"/>
  <c r="EK150" i="1"/>
  <c r="EL150" i="1"/>
  <c r="EM150" i="1"/>
  <c r="EN150" i="1"/>
  <c r="EQ150" i="1" s="1"/>
  <c r="EO150" i="1"/>
  <c r="EP150" i="1"/>
  <c r="DV151" i="1"/>
  <c r="DW151" i="1"/>
  <c r="DX151" i="1"/>
  <c r="DY151" i="1"/>
  <c r="DZ151" i="1"/>
  <c r="EB151" i="1"/>
  <c r="EC151" i="1"/>
  <c r="ED151" i="1"/>
  <c r="EE151" i="1"/>
  <c r="EI151" i="1"/>
  <c r="EJ151" i="1"/>
  <c r="EK151" i="1"/>
  <c r="EL151" i="1"/>
  <c r="EM151" i="1"/>
  <c r="EN151" i="1"/>
  <c r="EQ151" i="1" s="1"/>
  <c r="EO151" i="1"/>
  <c r="EP151" i="1"/>
  <c r="DV152" i="1"/>
  <c r="DW152" i="1"/>
  <c r="DX152" i="1"/>
  <c r="DY152" i="1"/>
  <c r="DZ152" i="1"/>
  <c r="EB152" i="1"/>
  <c r="EC152" i="1"/>
  <c r="ED152" i="1"/>
  <c r="EE152" i="1"/>
  <c r="EI152" i="1"/>
  <c r="EJ152" i="1"/>
  <c r="EK152" i="1"/>
  <c r="EL152" i="1"/>
  <c r="EM152" i="1"/>
  <c r="EN152" i="1"/>
  <c r="EQ152" i="1" s="1"/>
  <c r="EO152" i="1"/>
  <c r="EP152" i="1"/>
  <c r="DV153" i="1"/>
  <c r="DW153" i="1"/>
  <c r="DX153" i="1"/>
  <c r="DY153" i="1"/>
  <c r="DZ153" i="1"/>
  <c r="EB153" i="1"/>
  <c r="EC153" i="1"/>
  <c r="ED153" i="1"/>
  <c r="EE153" i="1"/>
  <c r="EI153" i="1"/>
  <c r="EJ153" i="1"/>
  <c r="EK153" i="1"/>
  <c r="EL153" i="1"/>
  <c r="EM153" i="1"/>
  <c r="EN153" i="1"/>
  <c r="EQ153" i="1" s="1"/>
  <c r="EO153" i="1"/>
  <c r="EP153" i="1"/>
  <c r="DV154" i="1"/>
  <c r="DW154" i="1"/>
  <c r="DX154" i="1"/>
  <c r="DY154" i="1"/>
  <c r="DZ154" i="1"/>
  <c r="EB154" i="1"/>
  <c r="EC154" i="1"/>
  <c r="ED154" i="1"/>
  <c r="EE154" i="1"/>
  <c r="EI154" i="1"/>
  <c r="EJ154" i="1"/>
  <c r="EK154" i="1"/>
  <c r="EL154" i="1"/>
  <c r="EM154" i="1"/>
  <c r="EN154" i="1"/>
  <c r="EQ154" i="1" s="1"/>
  <c r="EO154" i="1"/>
  <c r="EP154" i="1"/>
  <c r="DV155" i="1"/>
  <c r="DW155" i="1"/>
  <c r="DX155" i="1"/>
  <c r="DY155" i="1"/>
  <c r="DZ155" i="1"/>
  <c r="EB155" i="1"/>
  <c r="EC155" i="1"/>
  <c r="ED155" i="1"/>
  <c r="EE155" i="1"/>
  <c r="EI155" i="1"/>
  <c r="EJ155" i="1"/>
  <c r="EK155" i="1"/>
  <c r="EL155" i="1"/>
  <c r="EM155" i="1"/>
  <c r="EN155" i="1"/>
  <c r="EQ155" i="1" s="1"/>
  <c r="EO155" i="1"/>
  <c r="EP155" i="1"/>
  <c r="DV156" i="1"/>
  <c r="DW156" i="1"/>
  <c r="DX156" i="1"/>
  <c r="DY156" i="1"/>
  <c r="DZ156" i="1"/>
  <c r="EB156" i="1"/>
  <c r="EC156" i="1"/>
  <c r="ED156" i="1"/>
  <c r="EE156" i="1"/>
  <c r="EI156" i="1"/>
  <c r="EJ156" i="1"/>
  <c r="EK156" i="1"/>
  <c r="EL156" i="1"/>
  <c r="EM156" i="1"/>
  <c r="EN156" i="1"/>
  <c r="EQ156" i="1" s="1"/>
  <c r="EO156" i="1"/>
  <c r="EP156" i="1"/>
  <c r="DV157" i="1"/>
  <c r="DW157" i="1"/>
  <c r="DX157" i="1"/>
  <c r="DY157" i="1"/>
  <c r="DZ157" i="1"/>
  <c r="EB157" i="1"/>
  <c r="EC157" i="1"/>
  <c r="ED157" i="1"/>
  <c r="EE157" i="1"/>
  <c r="EI157" i="1"/>
  <c r="EJ157" i="1"/>
  <c r="EK157" i="1"/>
  <c r="EL157" i="1"/>
  <c r="EM157" i="1"/>
  <c r="EN157" i="1"/>
  <c r="EQ157" i="1" s="1"/>
  <c r="EO157" i="1"/>
  <c r="EP157" i="1"/>
  <c r="DV158" i="1"/>
  <c r="DW158" i="1"/>
  <c r="DX158" i="1"/>
  <c r="DY158" i="1"/>
  <c r="DZ158" i="1"/>
  <c r="EB158" i="1"/>
  <c r="EC158" i="1"/>
  <c r="ED158" i="1"/>
  <c r="EE158" i="1"/>
  <c r="EI158" i="1"/>
  <c r="EJ158" i="1"/>
  <c r="EK158" i="1"/>
  <c r="EL158" i="1"/>
  <c r="EM158" i="1"/>
  <c r="EN158" i="1"/>
  <c r="EQ158" i="1" s="1"/>
  <c r="EO158" i="1"/>
  <c r="EP158" i="1"/>
  <c r="DV159" i="1"/>
  <c r="DW159" i="1"/>
  <c r="DX159" i="1"/>
  <c r="DY159" i="1"/>
  <c r="DZ159" i="1"/>
  <c r="EB159" i="1"/>
  <c r="EC159" i="1"/>
  <c r="ED159" i="1"/>
  <c r="EE159" i="1"/>
  <c r="EI159" i="1"/>
  <c r="EJ159" i="1"/>
  <c r="EK159" i="1"/>
  <c r="EL159" i="1"/>
  <c r="EM159" i="1"/>
  <c r="EN159" i="1"/>
  <c r="EQ159" i="1" s="1"/>
  <c r="EO159" i="1"/>
  <c r="EP159" i="1"/>
  <c r="DV160" i="1"/>
  <c r="DW160" i="1"/>
  <c r="DX160" i="1"/>
  <c r="DY160" i="1"/>
  <c r="DZ160" i="1"/>
  <c r="EB160" i="1"/>
  <c r="EC160" i="1"/>
  <c r="ED160" i="1"/>
  <c r="EE160" i="1"/>
  <c r="EI160" i="1"/>
  <c r="EJ160" i="1"/>
  <c r="EK160" i="1"/>
  <c r="EL160" i="1"/>
  <c r="EM160" i="1"/>
  <c r="EN160" i="1"/>
  <c r="EQ160" i="1" s="1"/>
  <c r="EO160" i="1"/>
  <c r="EP160" i="1"/>
  <c r="DV161" i="1"/>
  <c r="DW161" i="1"/>
  <c r="DX161" i="1"/>
  <c r="DY161" i="1"/>
  <c r="DZ161" i="1"/>
  <c r="EB161" i="1"/>
  <c r="EC161" i="1"/>
  <c r="ED161" i="1"/>
  <c r="EE161" i="1"/>
  <c r="EI161" i="1"/>
  <c r="EJ161" i="1"/>
  <c r="EK161" i="1"/>
  <c r="EL161" i="1"/>
  <c r="EM161" i="1"/>
  <c r="EN161" i="1"/>
  <c r="EQ161" i="1" s="1"/>
  <c r="EO161" i="1"/>
  <c r="EP161" i="1"/>
  <c r="DV162" i="1"/>
  <c r="DW162" i="1"/>
  <c r="DX162" i="1"/>
  <c r="DY162" i="1"/>
  <c r="DZ162" i="1"/>
  <c r="EB162" i="1"/>
  <c r="EC162" i="1"/>
  <c r="ED162" i="1"/>
  <c r="EE162" i="1"/>
  <c r="EI162" i="1"/>
  <c r="EJ162" i="1"/>
  <c r="EK162" i="1"/>
  <c r="EL162" i="1"/>
  <c r="EM162" i="1"/>
  <c r="EN162" i="1"/>
  <c r="EQ162" i="1" s="1"/>
  <c r="EO162" i="1"/>
  <c r="EP162" i="1"/>
  <c r="DV163" i="1"/>
  <c r="DW163" i="1"/>
  <c r="DX163" i="1"/>
  <c r="DY163" i="1"/>
  <c r="DZ163" i="1"/>
  <c r="EB163" i="1"/>
  <c r="EC163" i="1"/>
  <c r="ED163" i="1"/>
  <c r="EE163" i="1"/>
  <c r="EI163" i="1"/>
  <c r="EJ163" i="1"/>
  <c r="EK163" i="1"/>
  <c r="EL163" i="1"/>
  <c r="EM163" i="1"/>
  <c r="EN163" i="1"/>
  <c r="EQ163" i="1" s="1"/>
  <c r="EO163" i="1"/>
  <c r="EP163" i="1"/>
  <c r="DV164" i="1"/>
  <c r="DW164" i="1"/>
  <c r="DX164" i="1"/>
  <c r="DY164" i="1"/>
  <c r="DZ164" i="1"/>
  <c r="EB164" i="1"/>
  <c r="EC164" i="1"/>
  <c r="ED164" i="1"/>
  <c r="EE164" i="1"/>
  <c r="EI164" i="1"/>
  <c r="EJ164" i="1"/>
  <c r="EK164" i="1"/>
  <c r="EL164" i="1"/>
  <c r="EM164" i="1"/>
  <c r="EN164" i="1"/>
  <c r="EQ164" i="1" s="1"/>
  <c r="EO164" i="1"/>
  <c r="EP164" i="1"/>
  <c r="DV165" i="1"/>
  <c r="DW165" i="1"/>
  <c r="DX165" i="1"/>
  <c r="DY165" i="1"/>
  <c r="DZ165" i="1"/>
  <c r="EB165" i="1"/>
  <c r="EC165" i="1"/>
  <c r="ED165" i="1"/>
  <c r="EE165" i="1"/>
  <c r="EI165" i="1"/>
  <c r="EJ165" i="1"/>
  <c r="EK165" i="1"/>
  <c r="EL165" i="1"/>
  <c r="EM165" i="1"/>
  <c r="EN165" i="1"/>
  <c r="EQ165" i="1" s="1"/>
  <c r="EO165" i="1"/>
  <c r="EP165" i="1"/>
  <c r="DV166" i="1"/>
  <c r="DW166" i="1"/>
  <c r="DX166" i="1"/>
  <c r="DY166" i="1"/>
  <c r="DZ166" i="1"/>
  <c r="EB166" i="1"/>
  <c r="EC166" i="1"/>
  <c r="ED166" i="1"/>
  <c r="EE166" i="1"/>
  <c r="EI166" i="1"/>
  <c r="EJ166" i="1"/>
  <c r="EK166" i="1"/>
  <c r="EL166" i="1"/>
  <c r="EM166" i="1"/>
  <c r="EN166" i="1"/>
  <c r="EQ166" i="1" s="1"/>
  <c r="EO166" i="1"/>
  <c r="EP166" i="1"/>
  <c r="DV167" i="1"/>
  <c r="DW167" i="1"/>
  <c r="DX167" i="1"/>
  <c r="DY167" i="1"/>
  <c r="DZ167" i="1"/>
  <c r="EB167" i="1"/>
  <c r="EC167" i="1"/>
  <c r="ED167" i="1"/>
  <c r="EE167" i="1"/>
  <c r="EI167" i="1"/>
  <c r="EJ167" i="1"/>
  <c r="EK167" i="1"/>
  <c r="EL167" i="1"/>
  <c r="EM167" i="1"/>
  <c r="EN167" i="1"/>
  <c r="EQ167" i="1" s="1"/>
  <c r="EO167" i="1"/>
  <c r="EP167" i="1"/>
  <c r="DV168" i="1"/>
  <c r="DW168" i="1"/>
  <c r="DX168" i="1"/>
  <c r="DY168" i="1"/>
  <c r="DZ168" i="1"/>
  <c r="EB168" i="1"/>
  <c r="EC168" i="1"/>
  <c r="ED168" i="1"/>
  <c r="EE168" i="1"/>
  <c r="EI168" i="1"/>
  <c r="EJ168" i="1"/>
  <c r="EK168" i="1"/>
  <c r="EL168" i="1"/>
  <c r="EM168" i="1"/>
  <c r="EN168" i="1"/>
  <c r="EQ168" i="1" s="1"/>
  <c r="EO168" i="1"/>
  <c r="EP168" i="1"/>
  <c r="DV169" i="1"/>
  <c r="DW169" i="1"/>
  <c r="DX169" i="1"/>
  <c r="DY169" i="1"/>
  <c r="DZ169" i="1"/>
  <c r="EB169" i="1"/>
  <c r="EC169" i="1"/>
  <c r="ED169" i="1"/>
  <c r="EE169" i="1"/>
  <c r="EI169" i="1"/>
  <c r="EJ169" i="1"/>
  <c r="EK169" i="1"/>
  <c r="EL169" i="1"/>
  <c r="EM169" i="1"/>
  <c r="EN169" i="1"/>
  <c r="EQ169" i="1" s="1"/>
  <c r="EO169" i="1"/>
  <c r="EP169" i="1"/>
  <c r="DV170" i="1"/>
  <c r="DW170" i="1"/>
  <c r="DX170" i="1"/>
  <c r="DY170" i="1"/>
  <c r="DZ170" i="1"/>
  <c r="EB170" i="1"/>
  <c r="EC170" i="1"/>
  <c r="ED170" i="1"/>
  <c r="EE170" i="1"/>
  <c r="EI170" i="1"/>
  <c r="EJ170" i="1"/>
  <c r="EK170" i="1"/>
  <c r="EL170" i="1"/>
  <c r="EM170" i="1"/>
  <c r="EN170" i="1"/>
  <c r="EQ170" i="1" s="1"/>
  <c r="EO170" i="1"/>
  <c r="EP170" i="1"/>
  <c r="DV171" i="1"/>
  <c r="DW171" i="1"/>
  <c r="DX171" i="1"/>
  <c r="DY171" i="1"/>
  <c r="DZ171" i="1"/>
  <c r="EB171" i="1"/>
  <c r="EC171" i="1"/>
  <c r="ED171" i="1"/>
  <c r="EE171" i="1"/>
  <c r="EI171" i="1"/>
  <c r="EJ171" i="1"/>
  <c r="EK171" i="1"/>
  <c r="EL171" i="1"/>
  <c r="EM171" i="1"/>
  <c r="EN171" i="1"/>
  <c r="EQ171" i="1" s="1"/>
  <c r="EO171" i="1"/>
  <c r="EP171" i="1"/>
  <c r="DV172" i="1"/>
  <c r="DW172" i="1"/>
  <c r="DX172" i="1"/>
  <c r="DY172" i="1"/>
  <c r="DZ172" i="1"/>
  <c r="EB172" i="1"/>
  <c r="EC172" i="1"/>
  <c r="ED172" i="1"/>
  <c r="EE172" i="1"/>
  <c r="EI172" i="1"/>
  <c r="EJ172" i="1"/>
  <c r="EK172" i="1"/>
  <c r="EL172" i="1"/>
  <c r="EM172" i="1"/>
  <c r="EN172" i="1"/>
  <c r="EQ172" i="1" s="1"/>
  <c r="EO172" i="1"/>
  <c r="EP172" i="1"/>
  <c r="DV173" i="1"/>
  <c r="DW173" i="1"/>
  <c r="DX173" i="1"/>
  <c r="DY173" i="1"/>
  <c r="DZ173" i="1"/>
  <c r="EB173" i="1"/>
  <c r="EC173" i="1"/>
  <c r="ED173" i="1"/>
  <c r="EE173" i="1"/>
  <c r="EI173" i="1"/>
  <c r="EJ173" i="1"/>
  <c r="EK173" i="1"/>
  <c r="EL173" i="1"/>
  <c r="EM173" i="1"/>
  <c r="EN173" i="1"/>
  <c r="EQ173" i="1" s="1"/>
  <c r="EO173" i="1"/>
  <c r="EP173" i="1"/>
  <c r="DV174" i="1"/>
  <c r="DW174" i="1"/>
  <c r="DX174" i="1"/>
  <c r="DY174" i="1"/>
  <c r="DZ174" i="1"/>
  <c r="EB174" i="1"/>
  <c r="EC174" i="1"/>
  <c r="ED174" i="1"/>
  <c r="EE174" i="1"/>
  <c r="EI174" i="1"/>
  <c r="EJ174" i="1"/>
  <c r="EK174" i="1"/>
  <c r="EL174" i="1"/>
  <c r="EM174" i="1"/>
  <c r="EN174" i="1"/>
  <c r="EQ174" i="1" s="1"/>
  <c r="EO174" i="1"/>
  <c r="EP174" i="1"/>
  <c r="DV175" i="1"/>
  <c r="DW175" i="1"/>
  <c r="DX175" i="1"/>
  <c r="DY175" i="1"/>
  <c r="DZ175" i="1"/>
  <c r="EB175" i="1"/>
  <c r="EC175" i="1"/>
  <c r="ED175" i="1"/>
  <c r="EE175" i="1"/>
  <c r="EI175" i="1"/>
  <c r="EJ175" i="1"/>
  <c r="EK175" i="1"/>
  <c r="EL175" i="1"/>
  <c r="EM175" i="1"/>
  <c r="EN175" i="1"/>
  <c r="EQ175" i="1" s="1"/>
  <c r="EO175" i="1"/>
  <c r="EP175" i="1"/>
  <c r="DV176" i="1"/>
  <c r="DW176" i="1"/>
  <c r="DX176" i="1"/>
  <c r="DY176" i="1"/>
  <c r="DZ176" i="1"/>
  <c r="EB176" i="1"/>
  <c r="EC176" i="1"/>
  <c r="ED176" i="1"/>
  <c r="EE176" i="1"/>
  <c r="EI176" i="1"/>
  <c r="EJ176" i="1"/>
  <c r="EK176" i="1"/>
  <c r="EL176" i="1"/>
  <c r="EM176" i="1"/>
  <c r="EN176" i="1"/>
  <c r="EQ176" i="1" s="1"/>
  <c r="EO176" i="1"/>
  <c r="EP176" i="1"/>
  <c r="DV177" i="1"/>
  <c r="DW177" i="1"/>
  <c r="DX177" i="1"/>
  <c r="DY177" i="1"/>
  <c r="DZ177" i="1"/>
  <c r="EB177" i="1"/>
  <c r="EC177" i="1"/>
  <c r="ED177" i="1"/>
  <c r="EE177" i="1"/>
  <c r="EI177" i="1"/>
  <c r="EJ177" i="1"/>
  <c r="EK177" i="1"/>
  <c r="EL177" i="1"/>
  <c r="EM177" i="1"/>
  <c r="EN177" i="1"/>
  <c r="EQ177" i="1" s="1"/>
  <c r="EO177" i="1"/>
  <c r="EP177" i="1"/>
  <c r="DV178" i="1"/>
  <c r="DW178" i="1"/>
  <c r="DX178" i="1"/>
  <c r="DY178" i="1"/>
  <c r="DZ178" i="1"/>
  <c r="EB178" i="1"/>
  <c r="EC178" i="1"/>
  <c r="ED178" i="1"/>
  <c r="EE178" i="1"/>
  <c r="EI178" i="1"/>
  <c r="EJ178" i="1"/>
  <c r="EK178" i="1"/>
  <c r="EL178" i="1"/>
  <c r="EM178" i="1"/>
  <c r="EN178" i="1"/>
  <c r="EQ178" i="1" s="1"/>
  <c r="EO178" i="1"/>
  <c r="EP178" i="1"/>
  <c r="DV179" i="1"/>
  <c r="DW179" i="1"/>
  <c r="DX179" i="1"/>
  <c r="DY179" i="1"/>
  <c r="DZ179" i="1"/>
  <c r="EB179" i="1"/>
  <c r="EC179" i="1"/>
  <c r="ED179" i="1"/>
  <c r="EE179" i="1"/>
  <c r="EI179" i="1"/>
  <c r="EJ179" i="1"/>
  <c r="EK179" i="1"/>
  <c r="EL179" i="1"/>
  <c r="EM179" i="1"/>
  <c r="EN179" i="1"/>
  <c r="EQ179" i="1" s="1"/>
  <c r="EO179" i="1"/>
  <c r="EP179" i="1"/>
  <c r="DV180" i="1"/>
  <c r="DW180" i="1"/>
  <c r="DX180" i="1"/>
  <c r="DY180" i="1"/>
  <c r="DZ180" i="1"/>
  <c r="EB180" i="1"/>
  <c r="EC180" i="1"/>
  <c r="ED180" i="1"/>
  <c r="EE180" i="1"/>
  <c r="EI180" i="1"/>
  <c r="EJ180" i="1"/>
  <c r="EK180" i="1"/>
  <c r="EL180" i="1"/>
  <c r="EM180" i="1"/>
  <c r="EN180" i="1"/>
  <c r="EQ180" i="1" s="1"/>
  <c r="EO180" i="1"/>
  <c r="EP180" i="1"/>
  <c r="DV181" i="1"/>
  <c r="DW181" i="1"/>
  <c r="DX181" i="1"/>
  <c r="DY181" i="1"/>
  <c r="DZ181" i="1"/>
  <c r="EB181" i="1"/>
  <c r="EC181" i="1"/>
  <c r="ED181" i="1"/>
  <c r="EE181" i="1"/>
  <c r="EI181" i="1"/>
  <c r="EJ181" i="1"/>
  <c r="EK181" i="1"/>
  <c r="EL181" i="1"/>
  <c r="EM181" i="1"/>
  <c r="EN181" i="1"/>
  <c r="EQ181" i="1" s="1"/>
  <c r="EO181" i="1"/>
  <c r="EP181" i="1"/>
  <c r="DV182" i="1"/>
  <c r="DW182" i="1"/>
  <c r="DX182" i="1"/>
  <c r="DY182" i="1"/>
  <c r="DZ182" i="1"/>
  <c r="EB182" i="1"/>
  <c r="EC182" i="1"/>
  <c r="ED182" i="1"/>
  <c r="EE182" i="1"/>
  <c r="EI182" i="1"/>
  <c r="EJ182" i="1"/>
  <c r="EK182" i="1"/>
  <c r="EL182" i="1"/>
  <c r="EM182" i="1"/>
  <c r="EN182" i="1"/>
  <c r="EQ182" i="1" s="1"/>
  <c r="EO182" i="1"/>
  <c r="EP182" i="1"/>
  <c r="DV183" i="1"/>
  <c r="DW183" i="1"/>
  <c r="DX183" i="1"/>
  <c r="DY183" i="1"/>
  <c r="DZ183" i="1"/>
  <c r="EB183" i="1"/>
  <c r="EC183" i="1"/>
  <c r="ED183" i="1"/>
  <c r="EE183" i="1"/>
  <c r="EI183" i="1"/>
  <c r="EJ183" i="1"/>
  <c r="EK183" i="1"/>
  <c r="EL183" i="1"/>
  <c r="EM183" i="1"/>
  <c r="EN183" i="1"/>
  <c r="EQ183" i="1" s="1"/>
  <c r="EO183" i="1"/>
  <c r="EP183" i="1"/>
  <c r="DV184" i="1"/>
  <c r="DW184" i="1"/>
  <c r="DX184" i="1"/>
  <c r="DY184" i="1"/>
  <c r="DZ184" i="1"/>
  <c r="EB184" i="1"/>
  <c r="EC184" i="1"/>
  <c r="ED184" i="1"/>
  <c r="EE184" i="1"/>
  <c r="EI184" i="1"/>
  <c r="EJ184" i="1"/>
  <c r="EK184" i="1"/>
  <c r="EL184" i="1"/>
  <c r="EM184" i="1"/>
  <c r="EN184" i="1"/>
  <c r="EQ184" i="1" s="1"/>
  <c r="EO184" i="1"/>
  <c r="EP184" i="1"/>
  <c r="DV185" i="1"/>
  <c r="DW185" i="1"/>
  <c r="DX185" i="1"/>
  <c r="DY185" i="1"/>
  <c r="DZ185" i="1"/>
  <c r="EB185" i="1"/>
  <c r="EC185" i="1"/>
  <c r="ED185" i="1"/>
  <c r="EE185" i="1"/>
  <c r="EI185" i="1"/>
  <c r="EJ185" i="1"/>
  <c r="EK185" i="1"/>
  <c r="EL185" i="1"/>
  <c r="EM185" i="1"/>
  <c r="EN185" i="1"/>
  <c r="EQ185" i="1" s="1"/>
  <c r="EO185" i="1"/>
  <c r="EP185" i="1"/>
  <c r="DV186" i="1"/>
  <c r="DW186" i="1"/>
  <c r="DX186" i="1"/>
  <c r="DY186" i="1"/>
  <c r="DZ186" i="1"/>
  <c r="EB186" i="1"/>
  <c r="EC186" i="1"/>
  <c r="ED186" i="1"/>
  <c r="EE186" i="1"/>
  <c r="EI186" i="1"/>
  <c r="EJ186" i="1"/>
  <c r="EK186" i="1"/>
  <c r="EL186" i="1"/>
  <c r="EM186" i="1"/>
  <c r="EN186" i="1"/>
  <c r="EQ186" i="1" s="1"/>
  <c r="EO186" i="1"/>
  <c r="EP186" i="1"/>
  <c r="DV187" i="1"/>
  <c r="DW187" i="1"/>
  <c r="DX187" i="1"/>
  <c r="DY187" i="1"/>
  <c r="DZ187" i="1"/>
  <c r="EB187" i="1"/>
  <c r="EC187" i="1"/>
  <c r="ED187" i="1"/>
  <c r="EE187" i="1"/>
  <c r="EI187" i="1"/>
  <c r="EJ187" i="1"/>
  <c r="EK187" i="1"/>
  <c r="EL187" i="1"/>
  <c r="EM187" i="1"/>
  <c r="EN187" i="1"/>
  <c r="EQ187" i="1" s="1"/>
  <c r="EO187" i="1"/>
  <c r="EP187" i="1"/>
  <c r="DV188" i="1"/>
  <c r="DW188" i="1"/>
  <c r="DX188" i="1"/>
  <c r="DY188" i="1"/>
  <c r="DZ188" i="1"/>
  <c r="EB188" i="1"/>
  <c r="EC188" i="1"/>
  <c r="ED188" i="1"/>
  <c r="EE188" i="1"/>
  <c r="EI188" i="1"/>
  <c r="EJ188" i="1"/>
  <c r="EK188" i="1"/>
  <c r="EL188" i="1"/>
  <c r="EM188" i="1"/>
  <c r="EN188" i="1"/>
  <c r="EQ188" i="1" s="1"/>
  <c r="EO188" i="1"/>
  <c r="EP188" i="1"/>
  <c r="DV189" i="1"/>
  <c r="DW189" i="1"/>
  <c r="DX189" i="1"/>
  <c r="DY189" i="1"/>
  <c r="DZ189" i="1"/>
  <c r="EB189" i="1"/>
  <c r="EC189" i="1"/>
  <c r="ED189" i="1"/>
  <c r="EE189" i="1"/>
  <c r="EI189" i="1"/>
  <c r="EJ189" i="1"/>
  <c r="EK189" i="1"/>
  <c r="EL189" i="1"/>
  <c r="EM189" i="1"/>
  <c r="EN189" i="1"/>
  <c r="EQ189" i="1" s="1"/>
  <c r="EO189" i="1"/>
  <c r="EP189" i="1"/>
  <c r="DV190" i="1"/>
  <c r="DW190" i="1"/>
  <c r="DX190" i="1"/>
  <c r="DY190" i="1"/>
  <c r="DZ190" i="1"/>
  <c r="EB190" i="1"/>
  <c r="EC190" i="1"/>
  <c r="ED190" i="1"/>
  <c r="EE190" i="1"/>
  <c r="EI190" i="1"/>
  <c r="EJ190" i="1"/>
  <c r="EK190" i="1"/>
  <c r="EL190" i="1"/>
  <c r="EM190" i="1"/>
  <c r="EN190" i="1"/>
  <c r="EQ190" i="1" s="1"/>
  <c r="EO190" i="1"/>
  <c r="EP190" i="1"/>
  <c r="DV191" i="1"/>
  <c r="DW191" i="1"/>
  <c r="DX191" i="1"/>
  <c r="DY191" i="1"/>
  <c r="DZ191" i="1"/>
  <c r="EB191" i="1"/>
  <c r="EC191" i="1"/>
  <c r="ED191" i="1"/>
  <c r="EE191" i="1"/>
  <c r="EI191" i="1"/>
  <c r="EJ191" i="1"/>
  <c r="EK191" i="1"/>
  <c r="EL191" i="1"/>
  <c r="EM191" i="1"/>
  <c r="EN191" i="1"/>
  <c r="EQ191" i="1" s="1"/>
  <c r="EO191" i="1"/>
  <c r="EP191" i="1"/>
  <c r="DV192" i="1"/>
  <c r="DW192" i="1"/>
  <c r="DX192" i="1"/>
  <c r="DY192" i="1"/>
  <c r="DZ192" i="1"/>
  <c r="EB192" i="1"/>
  <c r="EC192" i="1"/>
  <c r="ED192" i="1"/>
  <c r="EE192" i="1"/>
  <c r="EI192" i="1"/>
  <c r="EJ192" i="1"/>
  <c r="EK192" i="1"/>
  <c r="EL192" i="1"/>
  <c r="EM192" i="1"/>
  <c r="EN192" i="1"/>
  <c r="EQ192" i="1" s="1"/>
  <c r="EO192" i="1"/>
  <c r="EP192" i="1"/>
  <c r="DV193" i="1"/>
  <c r="DW193" i="1"/>
  <c r="DX193" i="1"/>
  <c r="DY193" i="1"/>
  <c r="DZ193" i="1"/>
  <c r="EB193" i="1"/>
  <c r="EC193" i="1"/>
  <c r="ED193" i="1"/>
  <c r="EE193" i="1"/>
  <c r="EI193" i="1"/>
  <c r="EJ193" i="1"/>
  <c r="EK193" i="1"/>
  <c r="EL193" i="1"/>
  <c r="EM193" i="1"/>
  <c r="EN193" i="1"/>
  <c r="EQ193" i="1" s="1"/>
  <c r="EO193" i="1"/>
  <c r="EP193" i="1"/>
  <c r="DV194" i="1"/>
  <c r="DW194" i="1"/>
  <c r="DX194" i="1"/>
  <c r="DY194" i="1"/>
  <c r="DZ194" i="1"/>
  <c r="EB194" i="1"/>
  <c r="EC194" i="1"/>
  <c r="ED194" i="1"/>
  <c r="EE194" i="1"/>
  <c r="EI194" i="1"/>
  <c r="EJ194" i="1"/>
  <c r="EK194" i="1"/>
  <c r="EL194" i="1"/>
  <c r="EM194" i="1"/>
  <c r="EN194" i="1"/>
  <c r="EQ194" i="1" s="1"/>
  <c r="EO194" i="1"/>
  <c r="EP194" i="1"/>
  <c r="DV195" i="1"/>
  <c r="DW195" i="1"/>
  <c r="DX195" i="1"/>
  <c r="DY195" i="1"/>
  <c r="DZ195" i="1"/>
  <c r="EB195" i="1"/>
  <c r="EC195" i="1"/>
  <c r="ED195" i="1"/>
  <c r="EE195" i="1"/>
  <c r="EI195" i="1"/>
  <c r="EJ195" i="1"/>
  <c r="EK195" i="1"/>
  <c r="EL195" i="1"/>
  <c r="EM195" i="1"/>
  <c r="EN195" i="1"/>
  <c r="EQ195" i="1" s="1"/>
  <c r="EO195" i="1"/>
  <c r="EP195" i="1"/>
  <c r="DV196" i="1"/>
  <c r="DW196" i="1"/>
  <c r="DX196" i="1"/>
  <c r="DY196" i="1"/>
  <c r="DZ196" i="1"/>
  <c r="EB196" i="1"/>
  <c r="EC196" i="1"/>
  <c r="ED196" i="1"/>
  <c r="EE196" i="1"/>
  <c r="EI196" i="1"/>
  <c r="EJ196" i="1"/>
  <c r="EK196" i="1"/>
  <c r="EL196" i="1"/>
  <c r="EM196" i="1"/>
  <c r="EN196" i="1"/>
  <c r="EQ196" i="1" s="1"/>
  <c r="EO196" i="1"/>
  <c r="EP196" i="1"/>
  <c r="DV197" i="1"/>
  <c r="DW197" i="1"/>
  <c r="DX197" i="1"/>
  <c r="DY197" i="1"/>
  <c r="DZ197" i="1"/>
  <c r="EB197" i="1"/>
  <c r="EC197" i="1"/>
  <c r="ED197" i="1"/>
  <c r="EE197" i="1"/>
  <c r="EI197" i="1"/>
  <c r="EJ197" i="1"/>
  <c r="EK197" i="1"/>
  <c r="EL197" i="1"/>
  <c r="EM197" i="1"/>
  <c r="EN197" i="1"/>
  <c r="EQ197" i="1" s="1"/>
  <c r="EO197" i="1"/>
  <c r="EP197" i="1"/>
  <c r="DV198" i="1"/>
  <c r="DW198" i="1"/>
  <c r="DX198" i="1"/>
  <c r="DY198" i="1"/>
  <c r="DZ198" i="1"/>
  <c r="EB198" i="1"/>
  <c r="EC198" i="1"/>
  <c r="ED198" i="1"/>
  <c r="EE198" i="1"/>
  <c r="EI198" i="1"/>
  <c r="EJ198" i="1"/>
  <c r="EK198" i="1"/>
  <c r="EL198" i="1"/>
  <c r="EM198" i="1"/>
  <c r="EN198" i="1"/>
  <c r="EQ198" i="1" s="1"/>
  <c r="EO198" i="1"/>
  <c r="EP198" i="1"/>
  <c r="DV199" i="1"/>
  <c r="DW199" i="1"/>
  <c r="DX199" i="1"/>
  <c r="DY199" i="1"/>
  <c r="DZ199" i="1"/>
  <c r="EB199" i="1"/>
  <c r="EC199" i="1"/>
  <c r="ED199" i="1"/>
  <c r="EE199" i="1"/>
  <c r="EI199" i="1"/>
  <c r="EJ199" i="1"/>
  <c r="EK199" i="1"/>
  <c r="EL199" i="1"/>
  <c r="EM199" i="1"/>
  <c r="EN199" i="1"/>
  <c r="EQ199" i="1" s="1"/>
  <c r="EO199" i="1"/>
  <c r="EP199" i="1"/>
  <c r="DV200" i="1"/>
  <c r="DW200" i="1"/>
  <c r="DX200" i="1"/>
  <c r="DY200" i="1"/>
  <c r="DZ200" i="1"/>
  <c r="EB200" i="1"/>
  <c r="EC200" i="1"/>
  <c r="ED200" i="1"/>
  <c r="EE200" i="1"/>
  <c r="EI200" i="1"/>
  <c r="EJ200" i="1"/>
  <c r="EK200" i="1"/>
  <c r="EL200" i="1"/>
  <c r="EM200" i="1"/>
  <c r="EN200" i="1"/>
  <c r="EQ200" i="1" s="1"/>
  <c r="EO200" i="1"/>
  <c r="EP200" i="1"/>
  <c r="DV201" i="1"/>
  <c r="DW201" i="1"/>
  <c r="DX201" i="1"/>
  <c r="DY201" i="1"/>
  <c r="DZ201" i="1"/>
  <c r="EB201" i="1"/>
  <c r="EC201" i="1"/>
  <c r="ED201" i="1"/>
  <c r="EE201" i="1"/>
  <c r="EI201" i="1"/>
  <c r="EJ201" i="1"/>
  <c r="EK201" i="1"/>
  <c r="EL201" i="1"/>
  <c r="EM201" i="1"/>
  <c r="EN201" i="1"/>
  <c r="EQ201" i="1" s="1"/>
  <c r="EO201" i="1"/>
  <c r="EP201" i="1"/>
  <c r="DV202" i="1"/>
  <c r="DW202" i="1"/>
  <c r="DX202" i="1"/>
  <c r="DY202" i="1"/>
  <c r="DZ202" i="1"/>
  <c r="EB202" i="1"/>
  <c r="EC202" i="1"/>
  <c r="ED202" i="1"/>
  <c r="EE202" i="1"/>
  <c r="EI202" i="1"/>
  <c r="EJ202" i="1"/>
  <c r="EK202" i="1"/>
  <c r="EL202" i="1"/>
  <c r="EM202" i="1"/>
  <c r="EN202" i="1"/>
  <c r="EQ202" i="1" s="1"/>
  <c r="EO202" i="1"/>
  <c r="EP202" i="1"/>
  <c r="DV203" i="1"/>
  <c r="DW203" i="1"/>
  <c r="DX203" i="1"/>
  <c r="DY203" i="1"/>
  <c r="DZ203" i="1"/>
  <c r="EB203" i="1"/>
  <c r="EC203" i="1"/>
  <c r="ED203" i="1"/>
  <c r="EE203" i="1"/>
  <c r="EI203" i="1"/>
  <c r="EJ203" i="1"/>
  <c r="EK203" i="1"/>
  <c r="EL203" i="1"/>
  <c r="EM203" i="1"/>
  <c r="EN203" i="1"/>
  <c r="EQ203" i="1" s="1"/>
  <c r="EO203" i="1"/>
  <c r="EP203" i="1"/>
  <c r="DV204" i="1"/>
  <c r="DW204" i="1"/>
  <c r="DX204" i="1"/>
  <c r="DY204" i="1"/>
  <c r="DZ204" i="1"/>
  <c r="EB204" i="1"/>
  <c r="EC204" i="1"/>
  <c r="ED204" i="1"/>
  <c r="EE204" i="1"/>
  <c r="EI204" i="1"/>
  <c r="EJ204" i="1"/>
  <c r="EK204" i="1"/>
  <c r="EL204" i="1"/>
  <c r="EM204" i="1"/>
  <c r="EN204" i="1"/>
  <c r="EQ204" i="1" s="1"/>
  <c r="EO204" i="1"/>
  <c r="EP204" i="1"/>
  <c r="DV205" i="1"/>
  <c r="DW205" i="1"/>
  <c r="DX205" i="1"/>
  <c r="DY205" i="1"/>
  <c r="DZ205" i="1"/>
  <c r="EB205" i="1"/>
  <c r="EC205" i="1"/>
  <c r="ED205" i="1"/>
  <c r="EE205" i="1"/>
  <c r="EI205" i="1"/>
  <c r="EJ205" i="1"/>
  <c r="EK205" i="1"/>
  <c r="EL205" i="1"/>
  <c r="EM205" i="1"/>
  <c r="EN205" i="1"/>
  <c r="EQ205" i="1" s="1"/>
  <c r="EO205" i="1"/>
  <c r="EP205" i="1"/>
  <c r="DV206" i="1"/>
  <c r="DW206" i="1"/>
  <c r="DX206" i="1"/>
  <c r="DY206" i="1"/>
  <c r="DZ206" i="1"/>
  <c r="EB206" i="1"/>
  <c r="EC206" i="1"/>
  <c r="ED206" i="1"/>
  <c r="EE206" i="1"/>
  <c r="EI206" i="1"/>
  <c r="EJ206" i="1"/>
  <c r="EK206" i="1"/>
  <c r="EL206" i="1"/>
  <c r="EM206" i="1"/>
  <c r="EN206" i="1"/>
  <c r="EQ206" i="1" s="1"/>
  <c r="EO206" i="1"/>
  <c r="EP206" i="1"/>
  <c r="DV207" i="1"/>
  <c r="DW207" i="1"/>
  <c r="DX207" i="1"/>
  <c r="DY207" i="1"/>
  <c r="DZ207" i="1"/>
  <c r="EB207" i="1"/>
  <c r="EC207" i="1"/>
  <c r="ED207" i="1"/>
  <c r="EE207" i="1"/>
  <c r="EI207" i="1"/>
  <c r="EJ207" i="1"/>
  <c r="EK207" i="1"/>
  <c r="EL207" i="1"/>
  <c r="EM207" i="1"/>
  <c r="EN207" i="1"/>
  <c r="EQ207" i="1" s="1"/>
  <c r="EO207" i="1"/>
  <c r="EP207" i="1"/>
  <c r="DV208" i="1"/>
  <c r="DW208" i="1"/>
  <c r="DX208" i="1"/>
  <c r="DY208" i="1"/>
  <c r="DZ208" i="1"/>
  <c r="EB208" i="1"/>
  <c r="EC208" i="1"/>
  <c r="ED208" i="1"/>
  <c r="EE208" i="1"/>
  <c r="EI208" i="1"/>
  <c r="EJ208" i="1"/>
  <c r="EK208" i="1"/>
  <c r="EL208" i="1"/>
  <c r="EM208" i="1"/>
  <c r="EN208" i="1"/>
  <c r="EQ208" i="1" s="1"/>
  <c r="EO208" i="1"/>
  <c r="EP208" i="1"/>
  <c r="DV209" i="1"/>
  <c r="DW209" i="1"/>
  <c r="DX209" i="1"/>
  <c r="DY209" i="1"/>
  <c r="DZ209" i="1"/>
  <c r="EB209" i="1"/>
  <c r="EC209" i="1"/>
  <c r="ED209" i="1"/>
  <c r="EE209" i="1"/>
  <c r="EI209" i="1"/>
  <c r="EJ209" i="1"/>
  <c r="EK209" i="1"/>
  <c r="EL209" i="1"/>
  <c r="EM209" i="1"/>
  <c r="EN209" i="1"/>
  <c r="EQ209" i="1" s="1"/>
  <c r="EO209" i="1"/>
  <c r="EP209" i="1"/>
  <c r="DV210" i="1"/>
  <c r="DW210" i="1"/>
  <c r="DX210" i="1"/>
  <c r="DY210" i="1"/>
  <c r="DZ210" i="1"/>
  <c r="EB210" i="1"/>
  <c r="EC210" i="1"/>
  <c r="ED210" i="1"/>
  <c r="EE210" i="1"/>
  <c r="EI210" i="1"/>
  <c r="EJ210" i="1"/>
  <c r="EK210" i="1"/>
  <c r="EL210" i="1"/>
  <c r="EM210" i="1"/>
  <c r="EN210" i="1"/>
  <c r="EQ210" i="1" s="1"/>
  <c r="EO210" i="1"/>
  <c r="EP210" i="1"/>
  <c r="DV211" i="1"/>
  <c r="DW211" i="1"/>
  <c r="DX211" i="1"/>
  <c r="DY211" i="1"/>
  <c r="DZ211" i="1"/>
  <c r="EB211" i="1"/>
  <c r="EC211" i="1"/>
  <c r="ED211" i="1"/>
  <c r="EE211" i="1"/>
  <c r="EI211" i="1"/>
  <c r="EJ211" i="1"/>
  <c r="EK211" i="1"/>
  <c r="EL211" i="1"/>
  <c r="EM211" i="1"/>
  <c r="EN211" i="1"/>
  <c r="EQ211" i="1" s="1"/>
  <c r="EO211" i="1"/>
  <c r="EP211" i="1"/>
  <c r="DV212" i="1"/>
  <c r="DW212" i="1"/>
  <c r="DX212" i="1"/>
  <c r="DY212" i="1"/>
  <c r="DZ212" i="1"/>
  <c r="EB212" i="1"/>
  <c r="EC212" i="1"/>
  <c r="ED212" i="1"/>
  <c r="EE212" i="1"/>
  <c r="EI212" i="1"/>
  <c r="EJ212" i="1"/>
  <c r="EK212" i="1"/>
  <c r="EL212" i="1"/>
  <c r="EM212" i="1"/>
  <c r="EN212" i="1"/>
  <c r="EQ212" i="1" s="1"/>
  <c r="EO212" i="1"/>
  <c r="EP212" i="1"/>
  <c r="DV213" i="1"/>
  <c r="DW213" i="1"/>
  <c r="DX213" i="1"/>
  <c r="DY213" i="1"/>
  <c r="DZ213" i="1"/>
  <c r="EB213" i="1"/>
  <c r="EC213" i="1"/>
  <c r="ED213" i="1"/>
  <c r="EE213" i="1"/>
  <c r="EI213" i="1"/>
  <c r="EJ213" i="1"/>
  <c r="EK213" i="1"/>
  <c r="EL213" i="1"/>
  <c r="EM213" i="1"/>
  <c r="EN213" i="1"/>
  <c r="EQ213" i="1" s="1"/>
  <c r="EO213" i="1"/>
  <c r="EP213" i="1"/>
  <c r="DV214" i="1"/>
  <c r="DW214" i="1"/>
  <c r="DX214" i="1"/>
  <c r="DY214" i="1"/>
  <c r="DZ214" i="1"/>
  <c r="EB214" i="1"/>
  <c r="EC214" i="1"/>
  <c r="ED214" i="1"/>
  <c r="EE214" i="1"/>
  <c r="EI214" i="1"/>
  <c r="EJ214" i="1"/>
  <c r="EK214" i="1"/>
  <c r="EL214" i="1"/>
  <c r="EM214" i="1"/>
  <c r="EN214" i="1"/>
  <c r="EQ214" i="1" s="1"/>
  <c r="EO214" i="1"/>
  <c r="EP214" i="1"/>
  <c r="DV215" i="1"/>
  <c r="DW215" i="1"/>
  <c r="DX215" i="1"/>
  <c r="DY215" i="1"/>
  <c r="DZ215" i="1"/>
  <c r="EB215" i="1"/>
  <c r="EC215" i="1"/>
  <c r="ED215" i="1"/>
  <c r="EE215" i="1"/>
  <c r="EI215" i="1"/>
  <c r="EJ215" i="1"/>
  <c r="EK215" i="1"/>
  <c r="EL215" i="1"/>
  <c r="EM215" i="1"/>
  <c r="EN215" i="1"/>
  <c r="EQ215" i="1" s="1"/>
  <c r="EO215" i="1"/>
  <c r="EP215" i="1"/>
  <c r="DV216" i="1"/>
  <c r="DW216" i="1"/>
  <c r="DX216" i="1"/>
  <c r="DY216" i="1"/>
  <c r="DZ216" i="1"/>
  <c r="EB216" i="1"/>
  <c r="EC216" i="1"/>
  <c r="ED216" i="1"/>
  <c r="EE216" i="1"/>
  <c r="EI216" i="1"/>
  <c r="EJ216" i="1"/>
  <c r="EK216" i="1"/>
  <c r="EL216" i="1"/>
  <c r="EM216" i="1"/>
  <c r="EN216" i="1"/>
  <c r="EQ216" i="1" s="1"/>
  <c r="EO216" i="1"/>
  <c r="EP216" i="1"/>
  <c r="DV217" i="1"/>
  <c r="DW217" i="1"/>
  <c r="DX217" i="1"/>
  <c r="DY217" i="1"/>
  <c r="DZ217" i="1"/>
  <c r="EB217" i="1"/>
  <c r="EC217" i="1"/>
  <c r="ED217" i="1"/>
  <c r="EE217" i="1"/>
  <c r="EI217" i="1"/>
  <c r="EJ217" i="1"/>
  <c r="EK217" i="1"/>
  <c r="EL217" i="1"/>
  <c r="EM217" i="1"/>
  <c r="EN217" i="1"/>
  <c r="EQ217" i="1" s="1"/>
  <c r="EO217" i="1"/>
  <c r="EP217" i="1"/>
  <c r="DV218" i="1"/>
  <c r="DW218" i="1"/>
  <c r="DX218" i="1"/>
  <c r="DY218" i="1"/>
  <c r="DZ218" i="1"/>
  <c r="EB218" i="1"/>
  <c r="EC218" i="1"/>
  <c r="ED218" i="1"/>
  <c r="EE218" i="1"/>
  <c r="EI218" i="1"/>
  <c r="EJ218" i="1"/>
  <c r="EK218" i="1"/>
  <c r="EL218" i="1"/>
  <c r="EM218" i="1"/>
  <c r="EN218" i="1"/>
  <c r="EQ218" i="1" s="1"/>
  <c r="EO218" i="1"/>
  <c r="EP218" i="1"/>
  <c r="DV219" i="1"/>
  <c r="DW219" i="1"/>
  <c r="DX219" i="1"/>
  <c r="DY219" i="1"/>
  <c r="DZ219" i="1"/>
  <c r="EB219" i="1"/>
  <c r="EC219" i="1"/>
  <c r="ED219" i="1"/>
  <c r="EE219" i="1"/>
  <c r="EI219" i="1"/>
  <c r="EJ219" i="1"/>
  <c r="EK219" i="1"/>
  <c r="EL219" i="1"/>
  <c r="EM219" i="1"/>
  <c r="EN219" i="1"/>
  <c r="EQ219" i="1" s="1"/>
  <c r="EO219" i="1"/>
  <c r="EP219" i="1"/>
  <c r="DV220" i="1"/>
  <c r="DW220" i="1"/>
  <c r="DX220" i="1"/>
  <c r="DY220" i="1"/>
  <c r="DZ220" i="1"/>
  <c r="EB220" i="1"/>
  <c r="EC220" i="1"/>
  <c r="ED220" i="1"/>
  <c r="EE220" i="1"/>
  <c r="EI220" i="1"/>
  <c r="EJ220" i="1"/>
  <c r="EK220" i="1"/>
  <c r="EL220" i="1"/>
  <c r="EM220" i="1"/>
  <c r="EN220" i="1"/>
  <c r="EQ220" i="1" s="1"/>
  <c r="EO220" i="1"/>
  <c r="EP220" i="1"/>
  <c r="DV221" i="1"/>
  <c r="DW221" i="1"/>
  <c r="DX221" i="1"/>
  <c r="DY221" i="1"/>
  <c r="DZ221" i="1"/>
  <c r="EB221" i="1"/>
  <c r="EC221" i="1"/>
  <c r="ED221" i="1"/>
  <c r="EE221" i="1"/>
  <c r="EI221" i="1"/>
  <c r="EJ221" i="1"/>
  <c r="EK221" i="1"/>
  <c r="EL221" i="1"/>
  <c r="EM221" i="1"/>
  <c r="EN221" i="1"/>
  <c r="EQ221" i="1" s="1"/>
  <c r="EO221" i="1"/>
  <c r="EP221" i="1"/>
  <c r="DV222" i="1"/>
  <c r="DW222" i="1"/>
  <c r="DX222" i="1"/>
  <c r="DY222" i="1"/>
  <c r="DZ222" i="1"/>
  <c r="EB222" i="1"/>
  <c r="EC222" i="1"/>
  <c r="ED222" i="1"/>
  <c r="EE222" i="1"/>
  <c r="EI222" i="1"/>
  <c r="EJ222" i="1"/>
  <c r="EK222" i="1"/>
  <c r="EL222" i="1"/>
  <c r="EM222" i="1"/>
  <c r="EN222" i="1"/>
  <c r="EQ222" i="1" s="1"/>
  <c r="EO222" i="1"/>
  <c r="EP222" i="1"/>
  <c r="DV223" i="1"/>
  <c r="DW223" i="1"/>
  <c r="DX223" i="1"/>
  <c r="DY223" i="1"/>
  <c r="DZ223" i="1"/>
  <c r="EB223" i="1"/>
  <c r="EC223" i="1"/>
  <c r="ED223" i="1"/>
  <c r="EE223" i="1"/>
  <c r="EI223" i="1"/>
  <c r="EJ223" i="1"/>
  <c r="EK223" i="1"/>
  <c r="EL223" i="1"/>
  <c r="EM223" i="1"/>
  <c r="EN223" i="1"/>
  <c r="EQ223" i="1" s="1"/>
  <c r="EO223" i="1"/>
  <c r="EP223" i="1"/>
  <c r="DV224" i="1"/>
  <c r="DW224" i="1"/>
  <c r="DX224" i="1"/>
  <c r="DY224" i="1"/>
  <c r="DZ224" i="1"/>
  <c r="EB224" i="1"/>
  <c r="EC224" i="1"/>
  <c r="ED224" i="1"/>
  <c r="EE224" i="1"/>
  <c r="EI224" i="1"/>
  <c r="EJ224" i="1"/>
  <c r="EK224" i="1"/>
  <c r="EL224" i="1"/>
  <c r="EM224" i="1"/>
  <c r="EN224" i="1"/>
  <c r="EQ224" i="1" s="1"/>
  <c r="EO224" i="1"/>
  <c r="EP224" i="1"/>
  <c r="DV225" i="1"/>
  <c r="DW225" i="1"/>
  <c r="DX225" i="1"/>
  <c r="DY225" i="1"/>
  <c r="DZ225" i="1"/>
  <c r="EB225" i="1"/>
  <c r="EC225" i="1"/>
  <c r="ED225" i="1"/>
  <c r="EE225" i="1"/>
  <c r="EI225" i="1"/>
  <c r="EJ225" i="1"/>
  <c r="EK225" i="1"/>
  <c r="EL225" i="1"/>
  <c r="EM225" i="1"/>
  <c r="EN225" i="1"/>
  <c r="EQ225" i="1" s="1"/>
  <c r="EO225" i="1"/>
  <c r="EP225" i="1"/>
  <c r="DV226" i="1"/>
  <c r="DW226" i="1"/>
  <c r="DX226" i="1"/>
  <c r="DY226" i="1"/>
  <c r="DZ226" i="1"/>
  <c r="EB226" i="1"/>
  <c r="EC226" i="1"/>
  <c r="ED226" i="1"/>
  <c r="EE226" i="1"/>
  <c r="EI226" i="1"/>
  <c r="EJ226" i="1"/>
  <c r="EK226" i="1"/>
  <c r="EL226" i="1"/>
  <c r="EM226" i="1"/>
  <c r="EN226" i="1"/>
  <c r="EQ226" i="1" s="1"/>
  <c r="EO226" i="1"/>
  <c r="EP226" i="1"/>
  <c r="DV227" i="1"/>
  <c r="DW227" i="1"/>
  <c r="DX227" i="1"/>
  <c r="DY227" i="1"/>
  <c r="DZ227" i="1"/>
  <c r="EB227" i="1"/>
  <c r="EC227" i="1"/>
  <c r="ED227" i="1"/>
  <c r="EE227" i="1"/>
  <c r="EI227" i="1"/>
  <c r="EJ227" i="1"/>
  <c r="EK227" i="1"/>
  <c r="EL227" i="1"/>
  <c r="EM227" i="1"/>
  <c r="EN227" i="1"/>
  <c r="EQ227" i="1" s="1"/>
  <c r="EO227" i="1"/>
  <c r="EP227" i="1"/>
  <c r="DV228" i="1"/>
  <c r="DW228" i="1"/>
  <c r="DX228" i="1"/>
  <c r="DY228" i="1"/>
  <c r="DZ228" i="1"/>
  <c r="EB228" i="1"/>
  <c r="EC228" i="1"/>
  <c r="ED228" i="1"/>
  <c r="EE228" i="1"/>
  <c r="EI228" i="1"/>
  <c r="EJ228" i="1"/>
  <c r="EK228" i="1"/>
  <c r="EL228" i="1"/>
  <c r="EM228" i="1"/>
  <c r="EN228" i="1"/>
  <c r="EQ228" i="1" s="1"/>
  <c r="EO228" i="1"/>
  <c r="EP228" i="1"/>
  <c r="DV229" i="1"/>
  <c r="DW229" i="1"/>
  <c r="DX229" i="1"/>
  <c r="DY229" i="1"/>
  <c r="DZ229" i="1"/>
  <c r="EB229" i="1"/>
  <c r="EC229" i="1"/>
  <c r="ED229" i="1"/>
  <c r="EE229" i="1"/>
  <c r="EI229" i="1"/>
  <c r="EJ229" i="1"/>
  <c r="EK229" i="1"/>
  <c r="EL229" i="1"/>
  <c r="EM229" i="1"/>
  <c r="EN229" i="1"/>
  <c r="EQ229" i="1" s="1"/>
  <c r="EO229" i="1"/>
  <c r="EP229" i="1"/>
  <c r="DV230" i="1"/>
  <c r="DW230" i="1"/>
  <c r="DX230" i="1"/>
  <c r="DY230" i="1"/>
  <c r="DZ230" i="1"/>
  <c r="EB230" i="1"/>
  <c r="EC230" i="1"/>
  <c r="ED230" i="1"/>
  <c r="EE230" i="1"/>
  <c r="EI230" i="1"/>
  <c r="EJ230" i="1"/>
  <c r="EK230" i="1"/>
  <c r="EL230" i="1"/>
  <c r="EM230" i="1"/>
  <c r="EN230" i="1"/>
  <c r="EQ230" i="1" s="1"/>
  <c r="EO230" i="1"/>
  <c r="EP230" i="1"/>
  <c r="DV231" i="1"/>
  <c r="DW231" i="1"/>
  <c r="DX231" i="1"/>
  <c r="DY231" i="1"/>
  <c r="DZ231" i="1"/>
  <c r="EB231" i="1"/>
  <c r="EC231" i="1"/>
  <c r="ED231" i="1"/>
  <c r="EE231" i="1"/>
  <c r="EI231" i="1"/>
  <c r="EJ231" i="1"/>
  <c r="EK231" i="1"/>
  <c r="EL231" i="1"/>
  <c r="EM231" i="1"/>
  <c r="EN231" i="1"/>
  <c r="EQ231" i="1" s="1"/>
  <c r="EO231" i="1"/>
  <c r="EP231" i="1"/>
  <c r="DV232" i="1"/>
  <c r="DW232" i="1"/>
  <c r="DX232" i="1"/>
  <c r="DY232" i="1"/>
  <c r="DZ232" i="1"/>
  <c r="EB232" i="1"/>
  <c r="EC232" i="1"/>
  <c r="ED232" i="1"/>
  <c r="EE232" i="1"/>
  <c r="EI232" i="1"/>
  <c r="EJ232" i="1"/>
  <c r="EK232" i="1"/>
  <c r="EL232" i="1"/>
  <c r="EM232" i="1"/>
  <c r="EN232" i="1"/>
  <c r="EQ232" i="1" s="1"/>
  <c r="EO232" i="1"/>
  <c r="EP232" i="1"/>
  <c r="DV233" i="1"/>
  <c r="DW233" i="1"/>
  <c r="DX233" i="1"/>
  <c r="DY233" i="1"/>
  <c r="DZ233" i="1"/>
  <c r="EB233" i="1"/>
  <c r="EC233" i="1"/>
  <c r="ED233" i="1"/>
  <c r="EE233" i="1"/>
  <c r="EI233" i="1"/>
  <c r="EJ233" i="1"/>
  <c r="EK233" i="1"/>
  <c r="EL233" i="1"/>
  <c r="EM233" i="1"/>
  <c r="EN233" i="1"/>
  <c r="EQ233" i="1" s="1"/>
  <c r="EO233" i="1"/>
  <c r="EP233" i="1"/>
  <c r="DV234" i="1"/>
  <c r="DW234" i="1"/>
  <c r="DX234" i="1"/>
  <c r="DY234" i="1"/>
  <c r="DZ234" i="1"/>
  <c r="EB234" i="1"/>
  <c r="EC234" i="1"/>
  <c r="ED234" i="1"/>
  <c r="EE234" i="1"/>
  <c r="EI234" i="1"/>
  <c r="EJ234" i="1"/>
  <c r="EK234" i="1"/>
  <c r="EL234" i="1"/>
  <c r="EM234" i="1"/>
  <c r="EN234" i="1"/>
  <c r="EQ234" i="1" s="1"/>
  <c r="EO234" i="1"/>
  <c r="EP234" i="1"/>
  <c r="DV235" i="1"/>
  <c r="DW235" i="1"/>
  <c r="DX235" i="1"/>
  <c r="DY235" i="1"/>
  <c r="DZ235" i="1"/>
  <c r="EB235" i="1"/>
  <c r="EC235" i="1"/>
  <c r="ED235" i="1"/>
  <c r="EE235" i="1"/>
  <c r="EI235" i="1"/>
  <c r="EJ235" i="1"/>
  <c r="EK235" i="1"/>
  <c r="EL235" i="1"/>
  <c r="EM235" i="1"/>
  <c r="EN235" i="1"/>
  <c r="EQ235" i="1" s="1"/>
  <c r="EO235" i="1"/>
  <c r="EP235" i="1"/>
  <c r="DV236" i="1"/>
  <c r="DW236" i="1"/>
  <c r="DX236" i="1"/>
  <c r="DY236" i="1"/>
  <c r="DZ236" i="1"/>
  <c r="EB236" i="1"/>
  <c r="EC236" i="1"/>
  <c r="ED236" i="1"/>
  <c r="EE236" i="1"/>
  <c r="EI236" i="1"/>
  <c r="EJ236" i="1"/>
  <c r="EK236" i="1"/>
  <c r="EL236" i="1"/>
  <c r="EM236" i="1"/>
  <c r="EN236" i="1"/>
  <c r="EQ236" i="1" s="1"/>
  <c r="EO236" i="1"/>
  <c r="EP236" i="1"/>
  <c r="DV237" i="1"/>
  <c r="DW237" i="1"/>
  <c r="DX237" i="1"/>
  <c r="DY237" i="1"/>
  <c r="DZ237" i="1"/>
  <c r="EB237" i="1"/>
  <c r="EC237" i="1"/>
  <c r="ED237" i="1"/>
  <c r="EE237" i="1"/>
  <c r="EI237" i="1"/>
  <c r="EJ237" i="1"/>
  <c r="EK237" i="1"/>
  <c r="EL237" i="1"/>
  <c r="EM237" i="1"/>
  <c r="EN237" i="1"/>
  <c r="EQ237" i="1" s="1"/>
  <c r="EO237" i="1"/>
  <c r="EP237" i="1"/>
  <c r="DV238" i="1"/>
  <c r="DW238" i="1"/>
  <c r="DX238" i="1"/>
  <c r="DY238" i="1"/>
  <c r="DZ238" i="1"/>
  <c r="EB238" i="1"/>
  <c r="EC238" i="1"/>
  <c r="ED238" i="1"/>
  <c r="EE238" i="1"/>
  <c r="EI238" i="1"/>
  <c r="EJ238" i="1"/>
  <c r="EK238" i="1"/>
  <c r="EL238" i="1"/>
  <c r="EM238" i="1"/>
  <c r="EN238" i="1"/>
  <c r="EQ238" i="1" s="1"/>
  <c r="EO238" i="1"/>
  <c r="EP238" i="1"/>
  <c r="DV239" i="1"/>
  <c r="DW239" i="1"/>
  <c r="DX239" i="1"/>
  <c r="DY239" i="1"/>
  <c r="DZ239" i="1"/>
  <c r="EB239" i="1"/>
  <c r="EC239" i="1"/>
  <c r="ED239" i="1"/>
  <c r="EE239" i="1"/>
  <c r="EI239" i="1"/>
  <c r="EJ239" i="1"/>
  <c r="EK239" i="1"/>
  <c r="EL239" i="1"/>
  <c r="EM239" i="1"/>
  <c r="EN239" i="1"/>
  <c r="EQ239" i="1" s="1"/>
  <c r="EO239" i="1"/>
  <c r="EP239" i="1"/>
  <c r="DV240" i="1"/>
  <c r="DW240" i="1"/>
  <c r="DX240" i="1"/>
  <c r="DY240" i="1"/>
  <c r="DZ240" i="1"/>
  <c r="EB240" i="1"/>
  <c r="EC240" i="1"/>
  <c r="ED240" i="1"/>
  <c r="EE240" i="1"/>
  <c r="EI240" i="1"/>
  <c r="EJ240" i="1"/>
  <c r="EK240" i="1"/>
  <c r="EL240" i="1"/>
  <c r="EM240" i="1"/>
  <c r="EN240" i="1"/>
  <c r="EQ240" i="1" s="1"/>
  <c r="EO240" i="1"/>
  <c r="EP240" i="1"/>
  <c r="EP4" i="1"/>
  <c r="DW4" i="1"/>
  <c r="DX4" i="1"/>
  <c r="DY4" i="1"/>
  <c r="DZ4" i="1"/>
  <c r="EB4" i="1"/>
  <c r="EC4" i="1"/>
  <c r="ED4" i="1"/>
  <c r="EE4" i="1"/>
  <c r="EI4" i="1"/>
  <c r="EJ4" i="1"/>
  <c r="EK4" i="1"/>
  <c r="EL4" i="1"/>
  <c r="EM4" i="1"/>
  <c r="EN4" i="1"/>
  <c r="EO4" i="1"/>
  <c r="DV4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S108" i="1"/>
  <c r="BN108" i="1"/>
  <c r="BS107" i="1"/>
  <c r="BU107" i="1"/>
  <c r="BT107" i="1"/>
  <c r="BU105" i="1"/>
  <c r="BN105" i="1"/>
  <c r="BS104" i="1"/>
  <c r="BT104" i="1"/>
  <c r="BT103" i="1"/>
  <c r="BT99" i="1"/>
  <c r="BS98" i="1"/>
  <c r="BU98" i="1"/>
  <c r="BU97" i="1"/>
  <c r="BN97" i="1"/>
  <c r="BS96" i="1"/>
  <c r="BU96" i="1"/>
  <c r="BT96" i="1"/>
  <c r="BU95" i="1"/>
  <c r="BN95" i="1"/>
  <c r="BS94" i="1"/>
  <c r="BU94" i="1"/>
  <c r="BT94" i="1"/>
  <c r="BN94" i="1"/>
  <c r="BS93" i="1"/>
  <c r="BU93" i="1"/>
  <c r="BT93" i="1"/>
  <c r="BS92" i="1"/>
  <c r="BN92" i="1"/>
  <c r="BT91" i="1"/>
  <c r="BS89" i="1"/>
  <c r="BU89" i="1"/>
  <c r="BN89" i="1"/>
  <c r="BT88" i="1"/>
  <c r="BN86" i="1"/>
  <c r="BS85" i="1"/>
  <c r="BU85" i="1"/>
  <c r="BT85" i="1"/>
  <c r="BU84" i="1"/>
  <c r="BN84" i="1"/>
  <c r="BT83" i="1"/>
  <c r="BS81" i="1"/>
  <c r="BU81" i="1"/>
  <c r="BT81" i="1"/>
  <c r="BJ109" i="1"/>
  <c r="BI108" i="1"/>
  <c r="BD108" i="1"/>
  <c r="BI107" i="1"/>
  <c r="BK107" i="1"/>
  <c r="BJ107" i="1"/>
  <c r="BI105" i="1"/>
  <c r="BD105" i="1"/>
  <c r="BJ104" i="1"/>
  <c r="BJ103" i="1"/>
  <c r="BD103" i="1"/>
  <c r="BK102" i="1"/>
  <c r="BI101" i="1"/>
  <c r="BK101" i="1"/>
  <c r="BJ101" i="1"/>
  <c r="BI100" i="1"/>
  <c r="BJ100" i="1"/>
  <c r="BI99" i="1"/>
  <c r="BK99" i="1"/>
  <c r="BJ99" i="1"/>
  <c r="BD99" i="1"/>
  <c r="BI98" i="1"/>
  <c r="BK98" i="1"/>
  <c r="BD98" i="1"/>
  <c r="BJ97" i="1"/>
  <c r="BD97" i="1"/>
  <c r="BI96" i="1"/>
  <c r="BJ96" i="1"/>
  <c r="BI95" i="1"/>
  <c r="BK95" i="1"/>
  <c r="BD95" i="1"/>
  <c r="BJ94" i="1"/>
  <c r="BD94" i="1"/>
  <c r="BI93" i="1"/>
  <c r="BK93" i="1"/>
  <c r="BJ93" i="1"/>
  <c r="BD92" i="1"/>
  <c r="BI91" i="1"/>
  <c r="BK91" i="1"/>
  <c r="BJ91" i="1"/>
  <c r="BD91" i="1"/>
  <c r="BI90" i="1"/>
  <c r="BK90" i="1"/>
  <c r="BJ90" i="1"/>
  <c r="BK89" i="1"/>
  <c r="BD89" i="1"/>
  <c r="BI87" i="1"/>
  <c r="BK87" i="1"/>
  <c r="BJ87" i="1"/>
  <c r="BK86" i="1"/>
  <c r="BJ86" i="1"/>
  <c r="BD86" i="1"/>
  <c r="BK85" i="1"/>
  <c r="BI84" i="1"/>
  <c r="BK84" i="1"/>
  <c r="BJ84" i="1"/>
  <c r="BD84" i="1"/>
  <c r="BI83" i="1"/>
  <c r="BK83" i="1"/>
  <c r="BJ83" i="1"/>
  <c r="BD83" i="1"/>
  <c r="BI82" i="1"/>
  <c r="BK82" i="1"/>
  <c r="BJ82" i="1"/>
  <c r="BK81" i="1"/>
  <c r="BD82" i="1"/>
  <c r="BD81" i="1"/>
  <c r="BI80" i="1"/>
  <c r="BK80" i="1"/>
  <c r="BJ80" i="1"/>
  <c r="BE10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AY109" i="1"/>
  <c r="AZ109" i="1"/>
  <c r="BA107" i="1"/>
  <c r="AZ107" i="1"/>
  <c r="BA106" i="1"/>
  <c r="AZ106" i="1"/>
  <c r="AY105" i="1"/>
  <c r="BA105" i="1"/>
  <c r="AZ105" i="1"/>
  <c r="AT103" i="1"/>
  <c r="AY102" i="1"/>
  <c r="BA102" i="1"/>
  <c r="AZ102" i="1"/>
  <c r="AT101" i="1"/>
  <c r="AY100" i="1"/>
  <c r="BA100" i="1"/>
  <c r="AZ98" i="1"/>
  <c r="AT98" i="1"/>
  <c r="BA97" i="1"/>
  <c r="AT96" i="1"/>
  <c r="AY95" i="1"/>
  <c r="BA95" i="1"/>
  <c r="AZ95" i="1"/>
  <c r="AT95" i="1"/>
  <c r="AY94" i="1"/>
  <c r="BA94" i="1"/>
  <c r="AZ94" i="1"/>
  <c r="AT94" i="1"/>
  <c r="AY93" i="1"/>
  <c r="BA93" i="1"/>
  <c r="AT93" i="1"/>
  <c r="AY92" i="1"/>
  <c r="BA92" i="1"/>
  <c r="AZ92" i="1"/>
  <c r="AT90" i="1"/>
  <c r="BA89" i="1"/>
  <c r="AZ89" i="1"/>
  <c r="AY88" i="1"/>
  <c r="BA88" i="1"/>
  <c r="AZ88" i="1"/>
  <c r="BA87" i="1"/>
  <c r="BA86" i="1"/>
  <c r="AT85" i="1"/>
  <c r="AY84" i="1"/>
  <c r="BA84" i="1"/>
  <c r="AZ84" i="1"/>
  <c r="AT84" i="1"/>
  <c r="AY83" i="1"/>
  <c r="BA83" i="1"/>
  <c r="AZ83" i="1"/>
  <c r="AT83" i="1"/>
  <c r="AT82" i="1"/>
  <c r="AY81" i="1"/>
  <c r="BA81" i="1"/>
  <c r="AZ81" i="1"/>
  <c r="AU10" i="1"/>
  <c r="AA7" i="24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AL246" i="24"/>
  <c r="AK246" i="24"/>
  <c r="BX245" i="24"/>
  <c r="BW245" i="24"/>
  <c r="BU245" i="24"/>
  <c r="BT245" i="24"/>
  <c r="BS245" i="24"/>
  <c r="BR245" i="24"/>
  <c r="AL245" i="24"/>
  <c r="AK245" i="24"/>
  <c r="BX244" i="24"/>
  <c r="BW244" i="24"/>
  <c r="BU244" i="24"/>
  <c r="BT244" i="24"/>
  <c r="BS244" i="24"/>
  <c r="BR244" i="24"/>
  <c r="AL244" i="24"/>
  <c r="AK244" i="24"/>
  <c r="BX243" i="24"/>
  <c r="BW243" i="24"/>
  <c r="BU243" i="24"/>
  <c r="BT243" i="24"/>
  <c r="BS243" i="24"/>
  <c r="BR243" i="24"/>
  <c r="AL243" i="24"/>
  <c r="AK243" i="24"/>
  <c r="BX242" i="24"/>
  <c r="BW242" i="24"/>
  <c r="BU242" i="24"/>
  <c r="BT242" i="24"/>
  <c r="BS242" i="24"/>
  <c r="BR242" i="24"/>
  <c r="AL242" i="24"/>
  <c r="AK242" i="24"/>
  <c r="BX241" i="24"/>
  <c r="BW241" i="24"/>
  <c r="BU241" i="24"/>
  <c r="BT241" i="24"/>
  <c r="BS241" i="24"/>
  <c r="BR241" i="24"/>
  <c r="AL241" i="24"/>
  <c r="AK241" i="24"/>
  <c r="BX240" i="24"/>
  <c r="BW240" i="24"/>
  <c r="BU240" i="24"/>
  <c r="BT240" i="24"/>
  <c r="BS240" i="24"/>
  <c r="BR240" i="24"/>
  <c r="AL240" i="24"/>
  <c r="AK240" i="24"/>
  <c r="BX239" i="24"/>
  <c r="BW239" i="24"/>
  <c r="BU239" i="24"/>
  <c r="BT239" i="24"/>
  <c r="BS239" i="24"/>
  <c r="BR239" i="24"/>
  <c r="AL239" i="24"/>
  <c r="AK239" i="24"/>
  <c r="BX238" i="24"/>
  <c r="BW238" i="24"/>
  <c r="BU238" i="24"/>
  <c r="BT238" i="24"/>
  <c r="BS238" i="24"/>
  <c r="BR238" i="24"/>
  <c r="AL238" i="24"/>
  <c r="AK238" i="24"/>
  <c r="BX237" i="24"/>
  <c r="BW237" i="24"/>
  <c r="BU237" i="24"/>
  <c r="BT237" i="24"/>
  <c r="BS237" i="24"/>
  <c r="BR237" i="24"/>
  <c r="AL237" i="24"/>
  <c r="AK237" i="24"/>
  <c r="BX236" i="24"/>
  <c r="BW236" i="24"/>
  <c r="BU236" i="24"/>
  <c r="BT236" i="24"/>
  <c r="BS236" i="24"/>
  <c r="BR236" i="24"/>
  <c r="AL236" i="24"/>
  <c r="AK236" i="24"/>
  <c r="BX235" i="24"/>
  <c r="BW235" i="24"/>
  <c r="BU235" i="24"/>
  <c r="BT235" i="24"/>
  <c r="BS235" i="24"/>
  <c r="BR235" i="24"/>
  <c r="AL235" i="24"/>
  <c r="AK235" i="24"/>
  <c r="BX234" i="24"/>
  <c r="BW234" i="24"/>
  <c r="BU234" i="24"/>
  <c r="BT234" i="24"/>
  <c r="BS234" i="24"/>
  <c r="BR234" i="24"/>
  <c r="AL234" i="24"/>
  <c r="AK234" i="24"/>
  <c r="BX233" i="24"/>
  <c r="BW233" i="24"/>
  <c r="BU233" i="24"/>
  <c r="BT233" i="24"/>
  <c r="BS233" i="24"/>
  <c r="BR233" i="24"/>
  <c r="AL233" i="24"/>
  <c r="AK233" i="24"/>
  <c r="BX232" i="24"/>
  <c r="BW232" i="24"/>
  <c r="BU232" i="24"/>
  <c r="BT232" i="24"/>
  <c r="BS232" i="24"/>
  <c r="BR232" i="24"/>
  <c r="AL232" i="24"/>
  <c r="AK232" i="24"/>
  <c r="BX231" i="24"/>
  <c r="BW231" i="24"/>
  <c r="BU231" i="24"/>
  <c r="BT231" i="24"/>
  <c r="BS231" i="24"/>
  <c r="BR231" i="24"/>
  <c r="AL231" i="24"/>
  <c r="AK231" i="24"/>
  <c r="BX230" i="24"/>
  <c r="BW230" i="24"/>
  <c r="BU230" i="24"/>
  <c r="BT230" i="24"/>
  <c r="BS230" i="24"/>
  <c r="BR230" i="24"/>
  <c r="AL230" i="24"/>
  <c r="AK230" i="24"/>
  <c r="BX229" i="24"/>
  <c r="BW229" i="24"/>
  <c r="BU229" i="24"/>
  <c r="BT229" i="24"/>
  <c r="BS229" i="24"/>
  <c r="BR229" i="24"/>
  <c r="AR229" i="24"/>
  <c r="AQ229" i="24"/>
  <c r="AP229" i="24"/>
  <c r="AL229" i="24"/>
  <c r="AK229" i="24"/>
  <c r="BX228" i="24"/>
  <c r="BW228" i="24"/>
  <c r="BU228" i="24"/>
  <c r="BT228" i="24"/>
  <c r="BS228" i="24"/>
  <c r="BR228" i="24"/>
  <c r="AR228" i="24"/>
  <c r="AQ228" i="24"/>
  <c r="AP228" i="24"/>
  <c r="AL228" i="24"/>
  <c r="AK228" i="24"/>
  <c r="BX227" i="24"/>
  <c r="BW227" i="24"/>
  <c r="BU227" i="24"/>
  <c r="BT227" i="24"/>
  <c r="BS227" i="24"/>
  <c r="BR227" i="24"/>
  <c r="AR227" i="24"/>
  <c r="AQ227" i="24"/>
  <c r="AP227" i="24"/>
  <c r="AL227" i="24"/>
  <c r="AK227" i="24"/>
  <c r="BX226" i="24"/>
  <c r="BW226" i="24"/>
  <c r="BU226" i="24"/>
  <c r="BT226" i="24"/>
  <c r="BS226" i="24"/>
  <c r="BR226" i="24"/>
  <c r="AR226" i="24"/>
  <c r="AQ226" i="24"/>
  <c r="AP226" i="24"/>
  <c r="AL226" i="24"/>
  <c r="AK226" i="24"/>
  <c r="BX225" i="24"/>
  <c r="BW225" i="24"/>
  <c r="BU225" i="24"/>
  <c r="BT225" i="24"/>
  <c r="BS225" i="24"/>
  <c r="BR225" i="24"/>
  <c r="AR225" i="24"/>
  <c r="AQ225" i="24"/>
  <c r="AP225" i="24"/>
  <c r="AL225" i="24"/>
  <c r="AK225" i="24"/>
  <c r="BX224" i="24"/>
  <c r="BW224" i="24"/>
  <c r="BU224" i="24"/>
  <c r="BT224" i="24"/>
  <c r="BS224" i="24"/>
  <c r="BR224" i="24"/>
  <c r="AR224" i="24"/>
  <c r="AQ224" i="24"/>
  <c r="AP224" i="24"/>
  <c r="AL224" i="24"/>
  <c r="AK224" i="24"/>
  <c r="BX223" i="24"/>
  <c r="BW223" i="24"/>
  <c r="BU223" i="24"/>
  <c r="BT223" i="24"/>
  <c r="BS223" i="24"/>
  <c r="BR223" i="24"/>
  <c r="AR223" i="24"/>
  <c r="AQ223" i="24"/>
  <c r="AP223" i="24"/>
  <c r="AL223" i="24"/>
  <c r="AK223" i="24"/>
  <c r="BX222" i="24"/>
  <c r="BW222" i="24"/>
  <c r="BU222" i="24"/>
  <c r="BT222" i="24"/>
  <c r="BS222" i="24"/>
  <c r="BR222" i="24"/>
  <c r="AR222" i="24"/>
  <c r="AQ222" i="24"/>
  <c r="AP222" i="24"/>
  <c r="AL222" i="24"/>
  <c r="AK222" i="24"/>
  <c r="BX221" i="24"/>
  <c r="BW221" i="24"/>
  <c r="BU221" i="24"/>
  <c r="BT221" i="24"/>
  <c r="BS221" i="24"/>
  <c r="BR221" i="24"/>
  <c r="AR221" i="24"/>
  <c r="AQ221" i="24"/>
  <c r="AP221" i="24"/>
  <c r="AL221" i="24"/>
  <c r="AK221" i="24"/>
  <c r="BX220" i="24"/>
  <c r="BW220" i="24"/>
  <c r="BU220" i="24"/>
  <c r="BT220" i="24"/>
  <c r="BS220" i="24"/>
  <c r="BR220" i="24"/>
  <c r="AR220" i="24"/>
  <c r="AQ220" i="24"/>
  <c r="AP220" i="24"/>
  <c r="AL220" i="24"/>
  <c r="AK220" i="24"/>
  <c r="BX219" i="24"/>
  <c r="BW219" i="24"/>
  <c r="BU219" i="24"/>
  <c r="BT219" i="24"/>
  <c r="BS219" i="24"/>
  <c r="BR219" i="24"/>
  <c r="AR219" i="24"/>
  <c r="AQ219" i="24"/>
  <c r="AP219" i="24"/>
  <c r="AL219" i="24"/>
  <c r="AK219" i="24"/>
  <c r="BX218" i="24"/>
  <c r="BW218" i="24"/>
  <c r="BU218" i="24"/>
  <c r="BT218" i="24"/>
  <c r="BS218" i="24"/>
  <c r="BR218" i="24"/>
  <c r="AR218" i="24"/>
  <c r="AQ218" i="24"/>
  <c r="AP218" i="24"/>
  <c r="AL218" i="24"/>
  <c r="AK218" i="24"/>
  <c r="BX217" i="24"/>
  <c r="BW217" i="24"/>
  <c r="BU217" i="24"/>
  <c r="BT217" i="24"/>
  <c r="BS217" i="24"/>
  <c r="BR217" i="24"/>
  <c r="AR217" i="24"/>
  <c r="AQ217" i="24"/>
  <c r="AP217" i="24"/>
  <c r="AL217" i="24"/>
  <c r="AK217" i="24"/>
  <c r="BX216" i="24"/>
  <c r="BW216" i="24"/>
  <c r="BU216" i="24"/>
  <c r="BT216" i="24"/>
  <c r="BS216" i="24"/>
  <c r="BR216" i="24"/>
  <c r="AR216" i="24"/>
  <c r="AQ216" i="24"/>
  <c r="AP216" i="24"/>
  <c r="AL216" i="24"/>
  <c r="AK216" i="24"/>
  <c r="BX215" i="24"/>
  <c r="BW215" i="24"/>
  <c r="BU215" i="24"/>
  <c r="BT215" i="24"/>
  <c r="BS215" i="24"/>
  <c r="BR215" i="24"/>
  <c r="AR215" i="24"/>
  <c r="AQ215" i="24"/>
  <c r="AP215" i="24"/>
  <c r="AL215" i="24"/>
  <c r="AK215" i="24"/>
  <c r="BX214" i="24"/>
  <c r="BW214" i="24"/>
  <c r="BU214" i="24"/>
  <c r="BT214" i="24"/>
  <c r="BS214" i="24"/>
  <c r="BR214" i="24"/>
  <c r="AR214" i="24"/>
  <c r="AQ214" i="24"/>
  <c r="AP214" i="24"/>
  <c r="AL214" i="24"/>
  <c r="AK214" i="24"/>
  <c r="BX213" i="24"/>
  <c r="BW213" i="24"/>
  <c r="BU213" i="24"/>
  <c r="BT213" i="24"/>
  <c r="BS213" i="24"/>
  <c r="BR213" i="24"/>
  <c r="AR213" i="24"/>
  <c r="AQ213" i="24"/>
  <c r="AP213" i="24"/>
  <c r="AL213" i="24"/>
  <c r="AK213" i="24"/>
  <c r="BX212" i="24"/>
  <c r="BW212" i="24"/>
  <c r="BU212" i="24"/>
  <c r="BT212" i="24"/>
  <c r="BS212" i="24"/>
  <c r="BR212" i="24"/>
  <c r="AR212" i="24"/>
  <c r="AQ212" i="24"/>
  <c r="AP212" i="24"/>
  <c r="AL212" i="24"/>
  <c r="AK212" i="24"/>
  <c r="BX211" i="24"/>
  <c r="BW211" i="24"/>
  <c r="BU211" i="24"/>
  <c r="BT211" i="24"/>
  <c r="BS211" i="24"/>
  <c r="BR211" i="24"/>
  <c r="AR211" i="24"/>
  <c r="AQ211" i="24"/>
  <c r="AP211" i="24"/>
  <c r="AL211" i="24"/>
  <c r="AK211" i="24"/>
  <c r="BX210" i="24"/>
  <c r="BW210" i="24"/>
  <c r="BU210" i="24"/>
  <c r="BT210" i="24"/>
  <c r="BS210" i="24"/>
  <c r="BR210" i="24"/>
  <c r="AR210" i="24"/>
  <c r="AQ210" i="24"/>
  <c r="AP210" i="24"/>
  <c r="AL210" i="24"/>
  <c r="AK210" i="24"/>
  <c r="BX209" i="24"/>
  <c r="BW209" i="24"/>
  <c r="BU209" i="24"/>
  <c r="BT209" i="24"/>
  <c r="BS209" i="24"/>
  <c r="BR209" i="24"/>
  <c r="AR209" i="24"/>
  <c r="AQ209" i="24"/>
  <c r="AP209" i="24"/>
  <c r="AL209" i="24"/>
  <c r="AK209" i="24"/>
  <c r="AH209" i="24"/>
  <c r="BX208" i="24"/>
  <c r="BW208" i="24"/>
  <c r="BU208" i="24"/>
  <c r="BT208" i="24"/>
  <c r="BS208" i="24"/>
  <c r="BR208" i="24"/>
  <c r="AR208" i="24"/>
  <c r="AQ208" i="24"/>
  <c r="AP208" i="24"/>
  <c r="AL208" i="24"/>
  <c r="AK208" i="24"/>
  <c r="AH208" i="24"/>
  <c r="BX207" i="24"/>
  <c r="BW207" i="24"/>
  <c r="BU207" i="24"/>
  <c r="BT207" i="24"/>
  <c r="BS207" i="24"/>
  <c r="BR207" i="24"/>
  <c r="AR207" i="24"/>
  <c r="AQ207" i="24"/>
  <c r="AP207" i="24"/>
  <c r="AL207" i="24"/>
  <c r="AK207" i="24"/>
  <c r="AH207" i="24"/>
  <c r="BX206" i="24"/>
  <c r="BW206" i="24"/>
  <c r="BU206" i="24"/>
  <c r="BT206" i="24"/>
  <c r="BS206" i="24"/>
  <c r="BR206" i="24"/>
  <c r="AR206" i="24"/>
  <c r="AQ206" i="24"/>
  <c r="AP206" i="24"/>
  <c r="AL206" i="24"/>
  <c r="AK206" i="24"/>
  <c r="AH206" i="24"/>
  <c r="BX205" i="24"/>
  <c r="BW205" i="24"/>
  <c r="BU205" i="24"/>
  <c r="BT205" i="24"/>
  <c r="BS205" i="24"/>
  <c r="BR205" i="24"/>
  <c r="AR205" i="24"/>
  <c r="AQ205" i="24"/>
  <c r="AP205" i="24"/>
  <c r="AL205" i="24"/>
  <c r="AK205" i="24"/>
  <c r="AH205" i="24"/>
  <c r="BX204" i="24"/>
  <c r="BW204" i="24"/>
  <c r="BU204" i="24"/>
  <c r="BT204" i="24"/>
  <c r="BS204" i="24"/>
  <c r="BR204" i="24"/>
  <c r="AR204" i="24"/>
  <c r="AQ204" i="24"/>
  <c r="AP204" i="24"/>
  <c r="AL204" i="24"/>
  <c r="AK204" i="24"/>
  <c r="AH204" i="24"/>
  <c r="BX203" i="24"/>
  <c r="BW203" i="24"/>
  <c r="BU203" i="24"/>
  <c r="BT203" i="24"/>
  <c r="BS203" i="24"/>
  <c r="BR203" i="24"/>
  <c r="AR203" i="24"/>
  <c r="AQ203" i="24"/>
  <c r="AP203" i="24"/>
  <c r="AL203" i="24"/>
  <c r="AK203" i="24"/>
  <c r="AH203" i="24"/>
  <c r="BX202" i="24"/>
  <c r="BW202" i="24"/>
  <c r="BU202" i="24"/>
  <c r="BT202" i="24"/>
  <c r="BS202" i="24"/>
  <c r="BR202" i="24"/>
  <c r="AR202" i="24"/>
  <c r="AQ202" i="24"/>
  <c r="AP202" i="24"/>
  <c r="AL202" i="24"/>
  <c r="AK202" i="24"/>
  <c r="AH202" i="24"/>
  <c r="BX201" i="24"/>
  <c r="BW201" i="24"/>
  <c r="BU201" i="24"/>
  <c r="BT201" i="24"/>
  <c r="BS201" i="24"/>
  <c r="BR201" i="24"/>
  <c r="AR201" i="24"/>
  <c r="AQ201" i="24"/>
  <c r="AP201" i="24"/>
  <c r="AL201" i="24"/>
  <c r="AK201" i="24"/>
  <c r="AH201" i="24"/>
  <c r="BX200" i="24"/>
  <c r="BW200" i="24"/>
  <c r="BU200" i="24"/>
  <c r="BT200" i="24"/>
  <c r="BS200" i="24"/>
  <c r="BR200" i="24"/>
  <c r="AR200" i="24"/>
  <c r="AQ200" i="24"/>
  <c r="AP200" i="24"/>
  <c r="AL200" i="24"/>
  <c r="AK200" i="24"/>
  <c r="AH200" i="24"/>
  <c r="BX199" i="24"/>
  <c r="BW199" i="24"/>
  <c r="BU199" i="24"/>
  <c r="BT199" i="24"/>
  <c r="BS199" i="24"/>
  <c r="BR199" i="24"/>
  <c r="AR199" i="24"/>
  <c r="AQ199" i="24"/>
  <c r="AP199" i="24"/>
  <c r="AL199" i="24"/>
  <c r="AK199" i="24"/>
  <c r="AH199" i="24"/>
  <c r="BX198" i="24"/>
  <c r="BW198" i="24"/>
  <c r="BU198" i="24"/>
  <c r="BT198" i="24"/>
  <c r="BS198" i="24"/>
  <c r="BR198" i="24"/>
  <c r="AR198" i="24"/>
  <c r="AQ198" i="24"/>
  <c r="AP198" i="24"/>
  <c r="AL198" i="24"/>
  <c r="AK198" i="24"/>
  <c r="AH198" i="24"/>
  <c r="BX197" i="24"/>
  <c r="BW197" i="24"/>
  <c r="BU197" i="24"/>
  <c r="BT197" i="24"/>
  <c r="BS197" i="24"/>
  <c r="BR197" i="24"/>
  <c r="AR197" i="24"/>
  <c r="AQ197" i="24"/>
  <c r="AP197" i="24"/>
  <c r="AL197" i="24"/>
  <c r="AK197" i="24"/>
  <c r="AH197" i="24"/>
  <c r="BX196" i="24"/>
  <c r="BW196" i="24"/>
  <c r="BU196" i="24"/>
  <c r="BT196" i="24"/>
  <c r="BS196" i="24"/>
  <c r="BR196" i="24"/>
  <c r="AR196" i="24"/>
  <c r="AQ196" i="24"/>
  <c r="AP196" i="24"/>
  <c r="AL196" i="24"/>
  <c r="AK196" i="24"/>
  <c r="AH196" i="24"/>
  <c r="BX195" i="24"/>
  <c r="BW195" i="24"/>
  <c r="BU195" i="24"/>
  <c r="BT195" i="24"/>
  <c r="BS195" i="24"/>
  <c r="BR195" i="24"/>
  <c r="AR195" i="24"/>
  <c r="AQ195" i="24"/>
  <c r="AP195" i="24"/>
  <c r="AL195" i="24"/>
  <c r="AK195" i="24"/>
  <c r="BX194" i="24"/>
  <c r="BW194" i="24"/>
  <c r="BU194" i="24"/>
  <c r="BT194" i="24"/>
  <c r="BS194" i="24"/>
  <c r="BR194" i="24"/>
  <c r="AR194" i="24"/>
  <c r="AQ194" i="24"/>
  <c r="AP194" i="24"/>
  <c r="AL194" i="24"/>
  <c r="AK194" i="24"/>
  <c r="BX193" i="24"/>
  <c r="BW193" i="24"/>
  <c r="BU193" i="24"/>
  <c r="BT193" i="24"/>
  <c r="BS193" i="24"/>
  <c r="BR193" i="24"/>
  <c r="AR193" i="24"/>
  <c r="AQ193" i="24"/>
  <c r="AP193" i="24"/>
  <c r="AL193" i="24"/>
  <c r="AK193" i="24"/>
  <c r="BX192" i="24"/>
  <c r="BW192" i="24"/>
  <c r="BU192" i="24"/>
  <c r="BT192" i="24"/>
  <c r="BS192" i="24"/>
  <c r="BR192" i="24"/>
  <c r="AR192" i="24"/>
  <c r="AQ192" i="24"/>
  <c r="AP192" i="24"/>
  <c r="AL192" i="24"/>
  <c r="AK192" i="24"/>
  <c r="BX191" i="24"/>
  <c r="BW191" i="24"/>
  <c r="BU191" i="24"/>
  <c r="BT191" i="24"/>
  <c r="BS191" i="24"/>
  <c r="BR191" i="24"/>
  <c r="AR191" i="24"/>
  <c r="AQ191" i="24"/>
  <c r="AP191" i="24"/>
  <c r="AL191" i="24"/>
  <c r="AK191" i="24"/>
  <c r="BX190" i="24"/>
  <c r="BW190" i="24"/>
  <c r="BU190" i="24"/>
  <c r="BT190" i="24"/>
  <c r="BS190" i="24"/>
  <c r="BR190" i="24"/>
  <c r="AR190" i="24"/>
  <c r="AQ190" i="24"/>
  <c r="AP190" i="24"/>
  <c r="AL190" i="24"/>
  <c r="AK190" i="24"/>
  <c r="BX189" i="24"/>
  <c r="BW189" i="24"/>
  <c r="BU189" i="24"/>
  <c r="BT189" i="24"/>
  <c r="BS189" i="24"/>
  <c r="BR189" i="24"/>
  <c r="AR189" i="24"/>
  <c r="AQ189" i="24"/>
  <c r="AP189" i="24"/>
  <c r="AL189" i="24"/>
  <c r="AK189" i="24"/>
  <c r="BX188" i="24"/>
  <c r="BW188" i="24"/>
  <c r="BU188" i="24"/>
  <c r="BT188" i="24"/>
  <c r="BS188" i="24"/>
  <c r="BR188" i="24"/>
  <c r="AR188" i="24"/>
  <c r="AQ188" i="24"/>
  <c r="AP188" i="24"/>
  <c r="AL188" i="24"/>
  <c r="AK188" i="24"/>
  <c r="BX187" i="24"/>
  <c r="BW187" i="24"/>
  <c r="BU187" i="24"/>
  <c r="BT187" i="24"/>
  <c r="BS187" i="24"/>
  <c r="BR187" i="24"/>
  <c r="AR187" i="24"/>
  <c r="AQ187" i="24"/>
  <c r="AP187" i="24"/>
  <c r="AL187" i="24"/>
  <c r="AK187" i="24"/>
  <c r="BX186" i="24"/>
  <c r="BW186" i="24"/>
  <c r="BU186" i="24"/>
  <c r="BT186" i="24"/>
  <c r="BS186" i="24"/>
  <c r="BR186" i="24"/>
  <c r="AR186" i="24"/>
  <c r="AQ186" i="24"/>
  <c r="AP186" i="24"/>
  <c r="AL186" i="24"/>
  <c r="AK186" i="24"/>
  <c r="BX185" i="24"/>
  <c r="BW185" i="24"/>
  <c r="BU185" i="24"/>
  <c r="BT185" i="24"/>
  <c r="BS185" i="24"/>
  <c r="BR185" i="24"/>
  <c r="AR185" i="24"/>
  <c r="AQ185" i="24"/>
  <c r="AP185" i="24"/>
  <c r="AL185" i="24"/>
  <c r="AK185" i="24"/>
  <c r="BX184" i="24"/>
  <c r="BW184" i="24"/>
  <c r="BU184" i="24"/>
  <c r="BT184" i="24"/>
  <c r="BS184" i="24"/>
  <c r="BR184" i="24"/>
  <c r="AR184" i="24"/>
  <c r="AQ184" i="24"/>
  <c r="AP184" i="24"/>
  <c r="AL184" i="24"/>
  <c r="AK184" i="24"/>
  <c r="BX183" i="24"/>
  <c r="BW183" i="24"/>
  <c r="BU183" i="24"/>
  <c r="BT183" i="24"/>
  <c r="BS183" i="24"/>
  <c r="BR183" i="24"/>
  <c r="AR183" i="24"/>
  <c r="AQ183" i="24"/>
  <c r="AP183" i="24"/>
  <c r="AL183" i="24"/>
  <c r="AK183" i="24"/>
  <c r="BX182" i="24"/>
  <c r="BW182" i="24"/>
  <c r="BU182" i="24"/>
  <c r="BT182" i="24"/>
  <c r="BS182" i="24"/>
  <c r="BR182" i="24"/>
  <c r="AR182" i="24"/>
  <c r="AQ182" i="24"/>
  <c r="AP182" i="24"/>
  <c r="AL182" i="24"/>
  <c r="AK182" i="24"/>
  <c r="BX181" i="24"/>
  <c r="BW181" i="24"/>
  <c r="BU181" i="24"/>
  <c r="BT181" i="24"/>
  <c r="BS181" i="24"/>
  <c r="BR181" i="24"/>
  <c r="AR181" i="24"/>
  <c r="AQ181" i="24"/>
  <c r="AP181" i="24"/>
  <c r="AL181" i="24"/>
  <c r="AK181" i="24"/>
  <c r="BX180" i="24"/>
  <c r="BW180" i="24"/>
  <c r="BU180" i="24"/>
  <c r="BT180" i="24"/>
  <c r="BS180" i="24"/>
  <c r="BR180" i="24"/>
  <c r="AR180" i="24"/>
  <c r="AQ180" i="24"/>
  <c r="AP180" i="24"/>
  <c r="AL180" i="24"/>
  <c r="AK180" i="24"/>
  <c r="BX179" i="24"/>
  <c r="BW179" i="24"/>
  <c r="BU179" i="24"/>
  <c r="BT179" i="24"/>
  <c r="BS179" i="24"/>
  <c r="BR179" i="24"/>
  <c r="AR179" i="24"/>
  <c r="AQ179" i="24"/>
  <c r="AP179" i="24"/>
  <c r="AL179" i="24"/>
  <c r="AK179" i="24"/>
  <c r="BX178" i="24"/>
  <c r="BW178" i="24"/>
  <c r="BU178" i="24"/>
  <c r="BT178" i="24"/>
  <c r="BS178" i="24"/>
  <c r="BR178" i="24"/>
  <c r="AR178" i="24"/>
  <c r="AQ178" i="24"/>
  <c r="AP178" i="24"/>
  <c r="AL178" i="24"/>
  <c r="AK178" i="24"/>
  <c r="BX177" i="24"/>
  <c r="BW177" i="24"/>
  <c r="BU177" i="24"/>
  <c r="BT177" i="24"/>
  <c r="BS177" i="24"/>
  <c r="BR177" i="24"/>
  <c r="AR177" i="24"/>
  <c r="AQ177" i="24"/>
  <c r="AP177" i="24"/>
  <c r="AL177" i="24"/>
  <c r="AK177" i="24"/>
  <c r="BX176" i="24"/>
  <c r="BW176" i="24"/>
  <c r="BU176" i="24"/>
  <c r="BT176" i="24"/>
  <c r="BS176" i="24"/>
  <c r="BR176" i="24"/>
  <c r="AR176" i="24"/>
  <c r="AQ176" i="24"/>
  <c r="AP176" i="24"/>
  <c r="AL176" i="24"/>
  <c r="AK176" i="24"/>
  <c r="BX175" i="24"/>
  <c r="BW175" i="24"/>
  <c r="BU175" i="24"/>
  <c r="BT175" i="24"/>
  <c r="BS175" i="24"/>
  <c r="BR175" i="24"/>
  <c r="AR175" i="24"/>
  <c r="AQ175" i="24"/>
  <c r="AP175" i="24"/>
  <c r="AL175" i="24"/>
  <c r="AK175" i="24"/>
  <c r="BX174" i="24"/>
  <c r="BW174" i="24"/>
  <c r="BU174" i="24"/>
  <c r="BT174" i="24"/>
  <c r="BS174" i="24"/>
  <c r="BR174" i="24"/>
  <c r="AR174" i="24"/>
  <c r="AQ174" i="24"/>
  <c r="AP174" i="24"/>
  <c r="AL174" i="24"/>
  <c r="AK174" i="24"/>
  <c r="BX173" i="24"/>
  <c r="BW173" i="24"/>
  <c r="BU173" i="24"/>
  <c r="BT173" i="24"/>
  <c r="BS173" i="24"/>
  <c r="BR173" i="24"/>
  <c r="AR173" i="24"/>
  <c r="AQ173" i="24"/>
  <c r="AP173" i="24"/>
  <c r="AL173" i="24"/>
  <c r="AK173" i="24"/>
  <c r="BX172" i="24"/>
  <c r="BW172" i="24"/>
  <c r="BU172" i="24"/>
  <c r="BT172" i="24"/>
  <c r="BS172" i="24"/>
  <c r="BR172" i="24"/>
  <c r="AR172" i="24"/>
  <c r="AQ172" i="24"/>
  <c r="AP172" i="24"/>
  <c r="AL172" i="24"/>
  <c r="AK172" i="24"/>
  <c r="BX171" i="24"/>
  <c r="BW171" i="24"/>
  <c r="BU171" i="24"/>
  <c r="BT171" i="24"/>
  <c r="BS171" i="24"/>
  <c r="BR171" i="24"/>
  <c r="AR171" i="24"/>
  <c r="AQ171" i="24"/>
  <c r="AP171" i="24"/>
  <c r="AL171" i="24"/>
  <c r="AK171" i="24"/>
  <c r="BX170" i="24"/>
  <c r="BW170" i="24"/>
  <c r="BU170" i="24"/>
  <c r="BT170" i="24"/>
  <c r="BS170" i="24"/>
  <c r="BR170" i="24"/>
  <c r="AR170" i="24"/>
  <c r="AQ170" i="24"/>
  <c r="AP170" i="24"/>
  <c r="AL170" i="24"/>
  <c r="AK170" i="24"/>
  <c r="BX169" i="24"/>
  <c r="BW169" i="24"/>
  <c r="BU169" i="24"/>
  <c r="BT169" i="24"/>
  <c r="BS169" i="24"/>
  <c r="BR169" i="24"/>
  <c r="AR169" i="24"/>
  <c r="AQ169" i="24"/>
  <c r="AP169" i="24"/>
  <c r="AL169" i="24"/>
  <c r="AK169" i="24"/>
  <c r="BX168" i="24"/>
  <c r="BW168" i="24"/>
  <c r="BU168" i="24"/>
  <c r="BT168" i="24"/>
  <c r="BS168" i="24"/>
  <c r="BR168" i="24"/>
  <c r="AR168" i="24"/>
  <c r="AQ168" i="24"/>
  <c r="AP168" i="24"/>
  <c r="AL168" i="24"/>
  <c r="AK168" i="24"/>
  <c r="BX167" i="24"/>
  <c r="BW167" i="24"/>
  <c r="BU167" i="24"/>
  <c r="BT167" i="24"/>
  <c r="BS167" i="24"/>
  <c r="BR167" i="24"/>
  <c r="AR167" i="24"/>
  <c r="AQ167" i="24"/>
  <c r="AP167" i="24"/>
  <c r="AL167" i="24"/>
  <c r="AK167" i="24"/>
  <c r="BX166" i="24"/>
  <c r="BW166" i="24"/>
  <c r="BU166" i="24"/>
  <c r="BT166" i="24"/>
  <c r="BS166" i="24"/>
  <c r="BR166" i="24"/>
  <c r="AR166" i="24"/>
  <c r="AQ166" i="24"/>
  <c r="AP166" i="24"/>
  <c r="AL166" i="24"/>
  <c r="AK166" i="24"/>
  <c r="BX165" i="24"/>
  <c r="BW165" i="24"/>
  <c r="BU165" i="24"/>
  <c r="BT165" i="24"/>
  <c r="BS165" i="24"/>
  <c r="BR165" i="24"/>
  <c r="AR165" i="24"/>
  <c r="AQ165" i="24"/>
  <c r="AP165" i="24"/>
  <c r="AL165" i="24"/>
  <c r="AK165" i="24"/>
  <c r="BX164" i="24"/>
  <c r="BW164" i="24"/>
  <c r="BU164" i="24"/>
  <c r="BT164" i="24"/>
  <c r="BS164" i="24"/>
  <c r="BR164" i="24"/>
  <c r="AR164" i="24"/>
  <c r="AQ164" i="24"/>
  <c r="AP164" i="24"/>
  <c r="AL164" i="24"/>
  <c r="AK164" i="24"/>
  <c r="BX163" i="24"/>
  <c r="BW163" i="24"/>
  <c r="BU163" i="24"/>
  <c r="BT163" i="24"/>
  <c r="BS163" i="24"/>
  <c r="BR163" i="24"/>
  <c r="AR163" i="24"/>
  <c r="AQ163" i="24"/>
  <c r="AP163" i="24"/>
  <c r="AL163" i="24"/>
  <c r="AK163" i="24"/>
  <c r="BX162" i="24"/>
  <c r="BW162" i="24"/>
  <c r="BU162" i="24"/>
  <c r="BT162" i="24"/>
  <c r="BS162" i="24"/>
  <c r="BR162" i="24"/>
  <c r="AR162" i="24"/>
  <c r="AQ162" i="24"/>
  <c r="AP162" i="24"/>
  <c r="AL162" i="24"/>
  <c r="AK162" i="24"/>
  <c r="BX161" i="24"/>
  <c r="BW161" i="24"/>
  <c r="BU161" i="24"/>
  <c r="BT161" i="24"/>
  <c r="BS161" i="24"/>
  <c r="BR161" i="24"/>
  <c r="AR161" i="24"/>
  <c r="AQ161" i="24"/>
  <c r="AP161" i="24"/>
  <c r="AL161" i="24"/>
  <c r="AK161" i="24"/>
  <c r="BX160" i="24"/>
  <c r="BW160" i="24"/>
  <c r="BU160" i="24"/>
  <c r="BT160" i="24"/>
  <c r="BS160" i="24"/>
  <c r="BR160" i="24"/>
  <c r="AR160" i="24"/>
  <c r="AQ160" i="24"/>
  <c r="AP160" i="24"/>
  <c r="AL160" i="24"/>
  <c r="AK160" i="24"/>
  <c r="BX159" i="24"/>
  <c r="BW159" i="24"/>
  <c r="BU159" i="24"/>
  <c r="BT159" i="24"/>
  <c r="BS159" i="24"/>
  <c r="BR159" i="24"/>
  <c r="AR159" i="24"/>
  <c r="AQ159" i="24"/>
  <c r="AP159" i="24"/>
  <c r="AL159" i="24"/>
  <c r="AK159" i="24"/>
  <c r="BX158" i="24"/>
  <c r="BW158" i="24"/>
  <c r="BU158" i="24"/>
  <c r="BT158" i="24"/>
  <c r="BS158" i="24"/>
  <c r="BR158" i="24"/>
  <c r="AR158" i="24"/>
  <c r="AQ158" i="24"/>
  <c r="AP158" i="24"/>
  <c r="AL158" i="24"/>
  <c r="AK158" i="24"/>
  <c r="BX157" i="24"/>
  <c r="BW157" i="24"/>
  <c r="BU157" i="24"/>
  <c r="BT157" i="24"/>
  <c r="BS157" i="24"/>
  <c r="BR157" i="24"/>
  <c r="AR157" i="24"/>
  <c r="AQ157" i="24"/>
  <c r="AP157" i="24"/>
  <c r="AL157" i="24"/>
  <c r="AK157" i="24"/>
  <c r="BX156" i="24"/>
  <c r="BW156" i="24"/>
  <c r="BU156" i="24"/>
  <c r="BT156" i="24"/>
  <c r="BS156" i="24"/>
  <c r="BR156" i="24"/>
  <c r="AR156" i="24"/>
  <c r="AQ156" i="24"/>
  <c r="AP156" i="24"/>
  <c r="AL156" i="24"/>
  <c r="AK156" i="24"/>
  <c r="BX155" i="24"/>
  <c r="BW155" i="24"/>
  <c r="BU155" i="24"/>
  <c r="BT155" i="24"/>
  <c r="BS155" i="24"/>
  <c r="BR155" i="24"/>
  <c r="AR155" i="24"/>
  <c r="AQ155" i="24"/>
  <c r="AP155" i="24"/>
  <c r="AL155" i="24"/>
  <c r="AK155" i="24"/>
  <c r="BX154" i="24"/>
  <c r="BW154" i="24"/>
  <c r="BU154" i="24"/>
  <c r="BT154" i="24"/>
  <c r="BS154" i="24"/>
  <c r="BR154" i="24"/>
  <c r="AR154" i="24"/>
  <c r="AQ154" i="24"/>
  <c r="AP154" i="24"/>
  <c r="AL154" i="24"/>
  <c r="AK154" i="24"/>
  <c r="BX153" i="24"/>
  <c r="BW153" i="24"/>
  <c r="BU153" i="24"/>
  <c r="BT153" i="24"/>
  <c r="BS153" i="24"/>
  <c r="BR153" i="24"/>
  <c r="AR153" i="24"/>
  <c r="AQ153" i="24"/>
  <c r="AP153" i="24"/>
  <c r="AL153" i="24"/>
  <c r="AK153" i="24"/>
  <c r="BX152" i="24"/>
  <c r="BW152" i="24"/>
  <c r="BU152" i="24"/>
  <c r="BT152" i="24"/>
  <c r="BS152" i="24"/>
  <c r="BR152" i="24"/>
  <c r="AR152" i="24"/>
  <c r="AQ152" i="24"/>
  <c r="AP152" i="24"/>
  <c r="AL152" i="24"/>
  <c r="AK152" i="24"/>
  <c r="BX151" i="24"/>
  <c r="BW151" i="24"/>
  <c r="BU151" i="24"/>
  <c r="BT151" i="24"/>
  <c r="BS151" i="24"/>
  <c r="BR151" i="24"/>
  <c r="AR151" i="24"/>
  <c r="AQ151" i="24"/>
  <c r="AP151" i="24"/>
  <c r="AL151" i="24"/>
  <c r="AK151" i="24"/>
  <c r="BX150" i="24"/>
  <c r="BW150" i="24"/>
  <c r="BU150" i="24"/>
  <c r="BT150" i="24"/>
  <c r="BS150" i="24"/>
  <c r="BR150" i="24"/>
  <c r="AR150" i="24"/>
  <c r="AQ150" i="24"/>
  <c r="AP150" i="24"/>
  <c r="AL150" i="24"/>
  <c r="AK150" i="24"/>
  <c r="BX149" i="24"/>
  <c r="BW149" i="24"/>
  <c r="BU149" i="24"/>
  <c r="BT149" i="24"/>
  <c r="BS149" i="24"/>
  <c r="BR149" i="24"/>
  <c r="AR149" i="24"/>
  <c r="AQ149" i="24"/>
  <c r="AP149" i="24"/>
  <c r="AL149" i="24"/>
  <c r="AK149" i="24"/>
  <c r="BX148" i="24"/>
  <c r="BW148" i="24"/>
  <c r="BU148" i="24"/>
  <c r="BT148" i="24"/>
  <c r="BS148" i="24"/>
  <c r="BR148" i="24"/>
  <c r="AR148" i="24"/>
  <c r="AQ148" i="24"/>
  <c r="AP148" i="24"/>
  <c r="AL148" i="24"/>
  <c r="AK148" i="24"/>
  <c r="BX147" i="24"/>
  <c r="BW147" i="24"/>
  <c r="BU147" i="24"/>
  <c r="BT147" i="24"/>
  <c r="BS147" i="24"/>
  <c r="BR147" i="24"/>
  <c r="AR147" i="24"/>
  <c r="AQ147" i="24"/>
  <c r="AP147" i="24"/>
  <c r="AL147" i="24"/>
  <c r="AK147" i="24"/>
  <c r="BX146" i="24"/>
  <c r="BW146" i="24"/>
  <c r="BU146" i="24"/>
  <c r="BT146" i="24"/>
  <c r="BS146" i="24"/>
  <c r="BR146" i="24"/>
  <c r="AR146" i="24"/>
  <c r="AQ146" i="24"/>
  <c r="AP146" i="24"/>
  <c r="AL146" i="24"/>
  <c r="AK146" i="24"/>
  <c r="BX145" i="24"/>
  <c r="BW145" i="24"/>
  <c r="BU145" i="24"/>
  <c r="BT145" i="24"/>
  <c r="BS145" i="24"/>
  <c r="BR145" i="24"/>
  <c r="AR145" i="24"/>
  <c r="AQ145" i="24"/>
  <c r="AP145" i="24"/>
  <c r="AL145" i="24"/>
  <c r="AK145" i="24"/>
  <c r="BX144" i="24"/>
  <c r="BW144" i="24"/>
  <c r="BU144" i="24"/>
  <c r="BT144" i="24"/>
  <c r="BS144" i="24"/>
  <c r="BR144" i="24"/>
  <c r="AR144" i="24"/>
  <c r="AQ144" i="24"/>
  <c r="AP144" i="24"/>
  <c r="AL144" i="24"/>
  <c r="AK144" i="24"/>
  <c r="BX143" i="24"/>
  <c r="BW143" i="24"/>
  <c r="BU143" i="24"/>
  <c r="BT143" i="24"/>
  <c r="BS143" i="24"/>
  <c r="BR143" i="24"/>
  <c r="AR143" i="24"/>
  <c r="AQ143" i="24"/>
  <c r="AP143" i="24"/>
  <c r="AL143" i="24"/>
  <c r="AK143" i="24"/>
  <c r="BX142" i="24"/>
  <c r="BW142" i="24"/>
  <c r="BU142" i="24"/>
  <c r="BT142" i="24"/>
  <c r="BS142" i="24"/>
  <c r="BR142" i="24"/>
  <c r="AR142" i="24"/>
  <c r="AQ142" i="24"/>
  <c r="AP142" i="24"/>
  <c r="AL142" i="24"/>
  <c r="AK142" i="24"/>
  <c r="BX141" i="24"/>
  <c r="BW141" i="24"/>
  <c r="BU141" i="24"/>
  <c r="BT141" i="24"/>
  <c r="BS141" i="24"/>
  <c r="BR141" i="24"/>
  <c r="AR141" i="24"/>
  <c r="AQ141" i="24"/>
  <c r="AP141" i="24"/>
  <c r="AL141" i="24"/>
  <c r="AK141" i="24"/>
  <c r="BX140" i="24"/>
  <c r="BW140" i="24"/>
  <c r="BU140" i="24"/>
  <c r="BT140" i="24"/>
  <c r="BS140" i="24"/>
  <c r="BR140" i="24"/>
  <c r="AR140" i="24"/>
  <c r="AQ140" i="24"/>
  <c r="AP140" i="24"/>
  <c r="AL140" i="24"/>
  <c r="AK140" i="24"/>
  <c r="BX139" i="24"/>
  <c r="BW139" i="24"/>
  <c r="BU139" i="24"/>
  <c r="BT139" i="24"/>
  <c r="BS139" i="24"/>
  <c r="BR139" i="24"/>
  <c r="AR139" i="24"/>
  <c r="AQ139" i="24"/>
  <c r="AP139" i="24"/>
  <c r="AL139" i="24"/>
  <c r="AK139" i="24"/>
  <c r="BX138" i="24"/>
  <c r="BW138" i="24"/>
  <c r="BU138" i="24"/>
  <c r="BT138" i="24"/>
  <c r="BS138" i="24"/>
  <c r="BR138" i="24"/>
  <c r="AR138" i="24"/>
  <c r="AQ138" i="24"/>
  <c r="AP138" i="24"/>
  <c r="AL138" i="24"/>
  <c r="AK138" i="24"/>
  <c r="BX137" i="24"/>
  <c r="BW137" i="24"/>
  <c r="BU137" i="24"/>
  <c r="BT137" i="24"/>
  <c r="BS137" i="24"/>
  <c r="BR137" i="24"/>
  <c r="AR137" i="24"/>
  <c r="AQ137" i="24"/>
  <c r="AP137" i="24"/>
  <c r="AL137" i="24"/>
  <c r="AK137" i="24"/>
  <c r="BX136" i="24"/>
  <c r="BW136" i="24"/>
  <c r="BU136" i="24"/>
  <c r="BT136" i="24"/>
  <c r="BS136" i="24"/>
  <c r="BR136" i="24"/>
  <c r="AR136" i="24"/>
  <c r="AQ136" i="24"/>
  <c r="AP136" i="24"/>
  <c r="AL136" i="24"/>
  <c r="AK136" i="24"/>
  <c r="BX135" i="24"/>
  <c r="BW135" i="24"/>
  <c r="BU135" i="24"/>
  <c r="BT135" i="24"/>
  <c r="BS135" i="24"/>
  <c r="BR135" i="24"/>
  <c r="AR135" i="24"/>
  <c r="AQ135" i="24"/>
  <c r="AP135" i="24"/>
  <c r="AL135" i="24"/>
  <c r="AK135" i="24"/>
  <c r="BX134" i="24"/>
  <c r="BW134" i="24"/>
  <c r="BU134" i="24"/>
  <c r="BT134" i="24"/>
  <c r="BS134" i="24"/>
  <c r="BR134" i="24"/>
  <c r="AR134" i="24"/>
  <c r="AQ134" i="24"/>
  <c r="AP134" i="24"/>
  <c r="AL134" i="24"/>
  <c r="AK134" i="24"/>
  <c r="BX133" i="24"/>
  <c r="BW133" i="24"/>
  <c r="BU133" i="24"/>
  <c r="BT133" i="24"/>
  <c r="BS133" i="24"/>
  <c r="BR133" i="24"/>
  <c r="AR133" i="24"/>
  <c r="AQ133" i="24"/>
  <c r="AP133" i="24"/>
  <c r="AL133" i="24"/>
  <c r="AK133" i="24"/>
  <c r="BX132" i="24"/>
  <c r="BW132" i="24"/>
  <c r="BU132" i="24"/>
  <c r="BT132" i="24"/>
  <c r="BS132" i="24"/>
  <c r="BR132" i="24"/>
  <c r="AR132" i="24"/>
  <c r="AQ132" i="24"/>
  <c r="AP132" i="24"/>
  <c r="AL132" i="24"/>
  <c r="AK132" i="24"/>
  <c r="BX131" i="24"/>
  <c r="BW131" i="24"/>
  <c r="BU131" i="24"/>
  <c r="BT131" i="24"/>
  <c r="BS131" i="24"/>
  <c r="BR131" i="24"/>
  <c r="AR131" i="24"/>
  <c r="AQ131" i="24"/>
  <c r="AP131" i="24"/>
  <c r="AL131" i="24"/>
  <c r="AK131" i="24"/>
  <c r="BX130" i="24"/>
  <c r="BW130" i="24"/>
  <c r="BU130" i="24"/>
  <c r="BT130" i="24"/>
  <c r="BS130" i="24"/>
  <c r="BR130" i="24"/>
  <c r="AR130" i="24"/>
  <c r="AQ130" i="24"/>
  <c r="AP130" i="24"/>
  <c r="AL130" i="24"/>
  <c r="AK130" i="24"/>
  <c r="BX129" i="24"/>
  <c r="BW129" i="24"/>
  <c r="BU129" i="24"/>
  <c r="BT129" i="24"/>
  <c r="BS129" i="24"/>
  <c r="BR129" i="24"/>
  <c r="AR129" i="24"/>
  <c r="AQ129" i="24"/>
  <c r="AP129" i="24"/>
  <c r="AL129" i="24"/>
  <c r="AK129" i="24"/>
  <c r="BX128" i="24"/>
  <c r="BW128" i="24"/>
  <c r="BU128" i="24"/>
  <c r="BT128" i="24"/>
  <c r="BS128" i="24"/>
  <c r="BR128" i="24"/>
  <c r="AR128" i="24"/>
  <c r="AQ128" i="24"/>
  <c r="AP128" i="24"/>
  <c r="AL128" i="24"/>
  <c r="AK128" i="24"/>
  <c r="BX127" i="24"/>
  <c r="BW127" i="24"/>
  <c r="BU127" i="24"/>
  <c r="BT127" i="24"/>
  <c r="BS127" i="24"/>
  <c r="BR127" i="24"/>
  <c r="AR127" i="24"/>
  <c r="AQ127" i="24"/>
  <c r="AP127" i="24"/>
  <c r="AL127" i="24"/>
  <c r="AK127" i="24"/>
  <c r="BX126" i="24"/>
  <c r="BW126" i="24"/>
  <c r="BU126" i="24"/>
  <c r="BT126" i="24"/>
  <c r="BS126" i="24"/>
  <c r="BR126" i="24"/>
  <c r="AR126" i="24"/>
  <c r="AQ126" i="24"/>
  <c r="AP126" i="24"/>
  <c r="AL126" i="24"/>
  <c r="AK126" i="24"/>
  <c r="BX125" i="24"/>
  <c r="BW125" i="24"/>
  <c r="BU125" i="24"/>
  <c r="BT125" i="24"/>
  <c r="BS125" i="24"/>
  <c r="BR125" i="24"/>
  <c r="AR125" i="24"/>
  <c r="AQ125" i="24"/>
  <c r="AP125" i="24"/>
  <c r="AL125" i="24"/>
  <c r="AK125" i="24"/>
  <c r="BX124" i="24"/>
  <c r="BW124" i="24"/>
  <c r="BU124" i="24"/>
  <c r="BT124" i="24"/>
  <c r="BS124" i="24"/>
  <c r="BR124" i="24"/>
  <c r="AR124" i="24"/>
  <c r="AQ124" i="24"/>
  <c r="AP124" i="24"/>
  <c r="AL124" i="24"/>
  <c r="AK124" i="24"/>
  <c r="BX123" i="24"/>
  <c r="BW123" i="24"/>
  <c r="BU123" i="24"/>
  <c r="BT123" i="24"/>
  <c r="BS123" i="24"/>
  <c r="BR123" i="24"/>
  <c r="AR123" i="24"/>
  <c r="AQ123" i="24"/>
  <c r="AP123" i="24"/>
  <c r="AL123" i="24"/>
  <c r="AK123" i="24"/>
  <c r="BX122" i="24"/>
  <c r="BW122" i="24"/>
  <c r="BU122" i="24"/>
  <c r="BT122" i="24"/>
  <c r="BS122" i="24"/>
  <c r="BR122" i="24"/>
  <c r="AR122" i="24"/>
  <c r="AQ122" i="24"/>
  <c r="AP122" i="24"/>
  <c r="AL122" i="24"/>
  <c r="AK122" i="24"/>
  <c r="BX121" i="24"/>
  <c r="BW121" i="24"/>
  <c r="BU121" i="24"/>
  <c r="BT121" i="24"/>
  <c r="BS121" i="24"/>
  <c r="BR121" i="24"/>
  <c r="AR121" i="24"/>
  <c r="AQ121" i="24"/>
  <c r="AP121" i="24"/>
  <c r="AL121" i="24"/>
  <c r="AK121" i="24"/>
  <c r="BX120" i="24"/>
  <c r="BW120" i="24"/>
  <c r="BU120" i="24"/>
  <c r="BT120" i="24"/>
  <c r="BS120" i="24"/>
  <c r="BR120" i="24"/>
  <c r="AR120" i="24"/>
  <c r="AQ120" i="24"/>
  <c r="AP120" i="24"/>
  <c r="AL120" i="24"/>
  <c r="AK120" i="24"/>
  <c r="BX119" i="24"/>
  <c r="BW119" i="24"/>
  <c r="BU119" i="24"/>
  <c r="BT119" i="24"/>
  <c r="BS119" i="24"/>
  <c r="BR119" i="24"/>
  <c r="AR119" i="24"/>
  <c r="AQ119" i="24"/>
  <c r="AP119" i="24"/>
  <c r="AL119" i="24"/>
  <c r="AK119" i="24"/>
  <c r="BX118" i="24"/>
  <c r="BW118" i="24"/>
  <c r="BU118" i="24"/>
  <c r="BT118" i="24"/>
  <c r="BS118" i="24"/>
  <c r="BR118" i="24"/>
  <c r="AR118" i="24"/>
  <c r="AQ118" i="24"/>
  <c r="AP118" i="24"/>
  <c r="AL118" i="24"/>
  <c r="AK118" i="24"/>
  <c r="BX117" i="24"/>
  <c r="BW117" i="24"/>
  <c r="BU117" i="24"/>
  <c r="BT117" i="24"/>
  <c r="BS117" i="24"/>
  <c r="BR117" i="24"/>
  <c r="AR117" i="24"/>
  <c r="AQ117" i="24"/>
  <c r="AP117" i="24"/>
  <c r="AL117" i="24"/>
  <c r="AK117" i="24"/>
  <c r="BX116" i="24"/>
  <c r="BW116" i="24"/>
  <c r="BU116" i="24"/>
  <c r="BT116" i="24"/>
  <c r="BS116" i="24"/>
  <c r="BR116" i="24"/>
  <c r="AR116" i="24"/>
  <c r="AQ116" i="24"/>
  <c r="AP116" i="24"/>
  <c r="AL116" i="24"/>
  <c r="AK116" i="24"/>
  <c r="BX115" i="24"/>
  <c r="BW115" i="24"/>
  <c r="BU115" i="24"/>
  <c r="BT115" i="24"/>
  <c r="BS115" i="24"/>
  <c r="BR115" i="24"/>
  <c r="AR115" i="24"/>
  <c r="AQ115" i="24"/>
  <c r="AP115" i="24"/>
  <c r="AL115" i="24"/>
  <c r="AK115" i="24"/>
  <c r="BX114" i="24"/>
  <c r="BW114" i="24"/>
  <c r="BU114" i="24"/>
  <c r="BT114" i="24"/>
  <c r="BS114" i="24"/>
  <c r="BR114" i="24"/>
  <c r="AR114" i="24"/>
  <c r="AQ114" i="24"/>
  <c r="AP114" i="24"/>
  <c r="AL114" i="24"/>
  <c r="AK114" i="24"/>
  <c r="BX113" i="24"/>
  <c r="BW113" i="24"/>
  <c r="BU113" i="24"/>
  <c r="BT113" i="24"/>
  <c r="BS113" i="24"/>
  <c r="BR113" i="24"/>
  <c r="AL113" i="24"/>
  <c r="AK113" i="24"/>
  <c r="BX112" i="24"/>
  <c r="BW112" i="24"/>
  <c r="BU112" i="24"/>
  <c r="BT112" i="24"/>
  <c r="BS112" i="24"/>
  <c r="BR112" i="24"/>
  <c r="AL112" i="24"/>
  <c r="AK112" i="24"/>
  <c r="BX111" i="24"/>
  <c r="BW111" i="24"/>
  <c r="BU111" i="24"/>
  <c r="BT111" i="24"/>
  <c r="BS111" i="24"/>
  <c r="BR111" i="24"/>
  <c r="AL111" i="24"/>
  <c r="AK111" i="24"/>
  <c r="BX110" i="24"/>
  <c r="BW110" i="24"/>
  <c r="BU110" i="24"/>
  <c r="BT110" i="24"/>
  <c r="BS110" i="24"/>
  <c r="BR110" i="24"/>
  <c r="AL110" i="24"/>
  <c r="AK110" i="24"/>
  <c r="BX109" i="24"/>
  <c r="BW109" i="24"/>
  <c r="BU109" i="24"/>
  <c r="BT109" i="24"/>
  <c r="BS109" i="24"/>
  <c r="BR109" i="24"/>
  <c r="BA109" i="24"/>
  <c r="AZ109" i="24"/>
  <c r="T109" i="24"/>
  <c r="EN109" i="1" s="1"/>
  <c r="EQ109" i="1" s="1"/>
  <c r="BX108" i="24"/>
  <c r="BW108" i="24"/>
  <c r="BU108" i="24"/>
  <c r="BT108" i="24"/>
  <c r="BS108" i="24"/>
  <c r="BR108" i="24"/>
  <c r="BA108" i="24"/>
  <c r="AZ108" i="24"/>
  <c r="AY108" i="24"/>
  <c r="AM108" i="24"/>
  <c r="AA108" i="1" s="1"/>
  <c r="T108" i="24"/>
  <c r="EN108" i="1" s="1"/>
  <c r="EQ108" i="1" s="1"/>
  <c r="F108" i="24"/>
  <c r="AB109" i="24" s="1"/>
  <c r="BX107" i="24"/>
  <c r="BW107" i="24"/>
  <c r="BU107" i="24"/>
  <c r="BT107" i="24"/>
  <c r="BS107" i="24"/>
  <c r="BR107" i="24"/>
  <c r="BA107" i="24"/>
  <c r="AZ107" i="24"/>
  <c r="K107" i="24"/>
  <c r="AC108" i="24" s="1"/>
  <c r="BX106" i="24"/>
  <c r="BW106" i="24"/>
  <c r="BU106" i="24"/>
  <c r="HC108" i="24" s="1"/>
  <c r="BT106" i="24"/>
  <c r="BS106" i="24"/>
  <c r="BR106" i="24"/>
  <c r="BA106" i="24"/>
  <c r="AZ106" i="24"/>
  <c r="AS106" i="24"/>
  <c r="K106" i="24"/>
  <c r="AC107" i="24" s="1"/>
  <c r="BX105" i="24"/>
  <c r="BW105" i="24"/>
  <c r="BU105" i="24"/>
  <c r="II109" i="24" s="1"/>
  <c r="BT105" i="24"/>
  <c r="BS105" i="24"/>
  <c r="BR105" i="24"/>
  <c r="BA105" i="24"/>
  <c r="AZ105" i="24"/>
  <c r="AS105" i="24"/>
  <c r="U105" i="24"/>
  <c r="AC105" i="1" s="1"/>
  <c r="K105" i="24"/>
  <c r="AC106" i="24" s="1"/>
  <c r="B105" i="24"/>
  <c r="V105" i="1" s="1"/>
  <c r="BX104" i="24"/>
  <c r="BW104" i="24"/>
  <c r="BU104" i="24"/>
  <c r="BT104" i="24"/>
  <c r="BS104" i="24"/>
  <c r="BR104" i="24"/>
  <c r="BA104" i="24"/>
  <c r="AZ104" i="24"/>
  <c r="AM104" i="24"/>
  <c r="AA104" i="1" s="1"/>
  <c r="U104" i="24"/>
  <c r="AC104" i="1" s="1"/>
  <c r="R104" i="24"/>
  <c r="AD105" i="24" s="1"/>
  <c r="K104" i="24"/>
  <c r="AC105" i="24" s="1"/>
  <c r="BX103" i="24"/>
  <c r="BW103" i="24"/>
  <c r="BU103" i="24"/>
  <c r="II107" i="24" s="1"/>
  <c r="BT103" i="24"/>
  <c r="BS103" i="24"/>
  <c r="BR103" i="24"/>
  <c r="BA103" i="24"/>
  <c r="AZ103" i="24"/>
  <c r="F103" i="24"/>
  <c r="AB104" i="24" s="1"/>
  <c r="BX102" i="24"/>
  <c r="BW102" i="24"/>
  <c r="BU102" i="24"/>
  <c r="II106" i="24" s="1"/>
  <c r="BT102" i="24"/>
  <c r="BS102" i="24"/>
  <c r="BR102" i="24"/>
  <c r="BA102" i="24"/>
  <c r="AZ102" i="24"/>
  <c r="AY102" i="24"/>
  <c r="AS102" i="24"/>
  <c r="T102" i="24"/>
  <c r="EN102" i="1" s="1"/>
  <c r="EQ102" i="1" s="1"/>
  <c r="K102" i="24"/>
  <c r="AC103" i="24" s="1"/>
  <c r="B102" i="24"/>
  <c r="V102" i="1" s="1"/>
  <c r="BX101" i="24"/>
  <c r="BW101" i="24"/>
  <c r="BU101" i="24"/>
  <c r="BT101" i="24"/>
  <c r="BS101" i="24"/>
  <c r="BR101" i="24"/>
  <c r="BA101" i="24"/>
  <c r="AZ101" i="24"/>
  <c r="X101" i="24"/>
  <c r="AN101" i="24" s="1"/>
  <c r="U101" i="24"/>
  <c r="AC101" i="1" s="1"/>
  <c r="R101" i="24"/>
  <c r="AD102" i="24" s="1"/>
  <c r="AX102" i="24"/>
  <c r="K101" i="24"/>
  <c r="AC102" i="24" s="1"/>
  <c r="F101" i="24"/>
  <c r="AB102" i="24" s="1"/>
  <c r="B101" i="24"/>
  <c r="V101" i="1" s="1"/>
  <c r="BX100" i="24"/>
  <c r="BW100" i="24"/>
  <c r="BU100" i="24"/>
  <c r="BT100" i="24"/>
  <c r="BS100" i="24"/>
  <c r="BR100" i="24"/>
  <c r="BA100" i="24"/>
  <c r="AZ100" i="24"/>
  <c r="BX99" i="24"/>
  <c r="BW99" i="24"/>
  <c r="BU99" i="24"/>
  <c r="BT99" i="24"/>
  <c r="BS99" i="24"/>
  <c r="BR99" i="24"/>
  <c r="BA99" i="24"/>
  <c r="AZ99" i="24"/>
  <c r="AY99" i="24"/>
  <c r="AX99" i="24"/>
  <c r="AS99" i="24"/>
  <c r="T99" i="24"/>
  <c r="EN99" i="1" s="1"/>
  <c r="EQ99" i="1" s="1"/>
  <c r="K99" i="24"/>
  <c r="AC100" i="24" s="1"/>
  <c r="B99" i="24"/>
  <c r="V99" i="1" s="1"/>
  <c r="BX98" i="24"/>
  <c r="BW98" i="24"/>
  <c r="BU98" i="24"/>
  <c r="II102" i="24" s="1"/>
  <c r="BT98" i="24"/>
  <c r="BS98" i="24"/>
  <c r="BR98" i="24"/>
  <c r="BA98" i="24"/>
  <c r="AZ98" i="24"/>
  <c r="AM98" i="24"/>
  <c r="AA98" i="1" s="1"/>
  <c r="X98" i="24"/>
  <c r="AN98" i="24" s="1"/>
  <c r="U98" i="24"/>
  <c r="AC98" i="1" s="1"/>
  <c r="R98" i="24"/>
  <c r="AD99" i="24" s="1"/>
  <c r="AW99" i="24"/>
  <c r="V99" i="24" s="1"/>
  <c r="EP99" i="1" s="1"/>
  <c r="K98" i="24"/>
  <c r="AC99" i="24" s="1"/>
  <c r="F98" i="24"/>
  <c r="AB99" i="24" s="1"/>
  <c r="BX97" i="24"/>
  <c r="BW97" i="24"/>
  <c r="BU97" i="24"/>
  <c r="II101" i="24" s="1"/>
  <c r="BT97" i="24"/>
  <c r="BS97" i="24"/>
  <c r="BR97" i="24"/>
  <c r="BA97" i="24"/>
  <c r="AZ97" i="24"/>
  <c r="AX97" i="24"/>
  <c r="AW97" i="24"/>
  <c r="V97" i="24" s="1"/>
  <c r="EP97" i="1" s="1"/>
  <c r="AO97" i="24"/>
  <c r="AM97" i="24"/>
  <c r="AA97" i="1" s="1"/>
  <c r="U97" i="24"/>
  <c r="AC97" i="1" s="1"/>
  <c r="K97" i="24"/>
  <c r="AC98" i="24" s="1"/>
  <c r="B97" i="24"/>
  <c r="V97" i="1" s="1"/>
  <c r="BX96" i="24"/>
  <c r="BW96" i="24"/>
  <c r="BU96" i="24"/>
  <c r="II100" i="24" s="1"/>
  <c r="BT96" i="24"/>
  <c r="BS96" i="24"/>
  <c r="BR96" i="24"/>
  <c r="BA96" i="24"/>
  <c r="AZ96" i="24"/>
  <c r="AS96" i="24"/>
  <c r="T96" i="24"/>
  <c r="EN96" i="1" s="1"/>
  <c r="EQ96" i="1" s="1"/>
  <c r="R96" i="24"/>
  <c r="AD97" i="24" s="1"/>
  <c r="F96" i="24"/>
  <c r="AB97" i="24" s="1"/>
  <c r="BX95" i="24"/>
  <c r="BW95" i="24"/>
  <c r="BU95" i="24"/>
  <c r="BT95" i="24"/>
  <c r="BS95" i="24"/>
  <c r="BR95" i="24"/>
  <c r="BA95" i="24"/>
  <c r="AZ95" i="24"/>
  <c r="R95" i="24"/>
  <c r="AD96" i="24" s="1"/>
  <c r="AY96" i="24"/>
  <c r="F95" i="24"/>
  <c r="AB96" i="24" s="1"/>
  <c r="BX94" i="24"/>
  <c r="BW94" i="24"/>
  <c r="BU94" i="24"/>
  <c r="BT94" i="24"/>
  <c r="BS94" i="24"/>
  <c r="BR94" i="24"/>
  <c r="BA94" i="24"/>
  <c r="AZ94" i="24"/>
  <c r="K94" i="24"/>
  <c r="AC95" i="24" s="1"/>
  <c r="B94" i="24"/>
  <c r="V94" i="1" s="1"/>
  <c r="BX93" i="24"/>
  <c r="BW93" i="24"/>
  <c r="BU93" i="24"/>
  <c r="BT93" i="24"/>
  <c r="BS93" i="24"/>
  <c r="BR93" i="24"/>
  <c r="BA93" i="24"/>
  <c r="AZ93" i="24"/>
  <c r="AY93" i="24"/>
  <c r="T93" i="24"/>
  <c r="EN93" i="1" s="1"/>
  <c r="EQ93" i="1" s="1"/>
  <c r="BX92" i="24"/>
  <c r="BW92" i="24"/>
  <c r="BU92" i="24"/>
  <c r="BT92" i="24"/>
  <c r="BS92" i="24"/>
  <c r="BR92" i="24"/>
  <c r="BA92" i="24"/>
  <c r="AZ92" i="24"/>
  <c r="K92" i="24"/>
  <c r="AC93" i="24" s="1"/>
  <c r="F92" i="24"/>
  <c r="AB93" i="24" s="1"/>
  <c r="B92" i="24"/>
  <c r="V92" i="1" s="1"/>
  <c r="BX91" i="24"/>
  <c r="BW91" i="24"/>
  <c r="BU91" i="24"/>
  <c r="II95" i="24" s="1"/>
  <c r="BT91" i="24"/>
  <c r="BS91" i="24"/>
  <c r="BR91" i="24"/>
  <c r="BA91" i="24"/>
  <c r="AZ91" i="24"/>
  <c r="AY91" i="24"/>
  <c r="AX91" i="24"/>
  <c r="AS91" i="24"/>
  <c r="X91" i="24"/>
  <c r="AN91" i="24" s="1"/>
  <c r="T91" i="24"/>
  <c r="EN91" i="1" s="1"/>
  <c r="EQ91" i="1" s="1"/>
  <c r="K91" i="24"/>
  <c r="AC92" i="24" s="1"/>
  <c r="B91" i="24"/>
  <c r="V91" i="1" s="1"/>
  <c r="BX90" i="24"/>
  <c r="BW90" i="24"/>
  <c r="BU90" i="24"/>
  <c r="BT90" i="24"/>
  <c r="BS90" i="24"/>
  <c r="BR90" i="24"/>
  <c r="BA90" i="24"/>
  <c r="AZ90" i="24"/>
  <c r="AO90" i="24"/>
  <c r="AM90" i="24"/>
  <c r="AA90" i="1" s="1"/>
  <c r="X90" i="24"/>
  <c r="AN90" i="24" s="1"/>
  <c r="U90" i="24"/>
  <c r="AC90" i="1" s="1"/>
  <c r="R90" i="24"/>
  <c r="AD91" i="24" s="1"/>
  <c r="AW91" i="24"/>
  <c r="V91" i="24" s="1"/>
  <c r="EP91" i="1" s="1"/>
  <c r="K90" i="24"/>
  <c r="AC91" i="24" s="1"/>
  <c r="F90" i="24"/>
  <c r="AB91" i="24" s="1"/>
  <c r="B90" i="24"/>
  <c r="V90" i="1" s="1"/>
  <c r="BX89" i="24"/>
  <c r="BW89" i="24"/>
  <c r="BU89" i="24"/>
  <c r="II93" i="24" s="1"/>
  <c r="BT89" i="24"/>
  <c r="BS89" i="24"/>
  <c r="BR89" i="24"/>
  <c r="BA89" i="24"/>
  <c r="AZ89" i="24"/>
  <c r="AM89" i="24"/>
  <c r="AA89" i="1" s="1"/>
  <c r="R89" i="24"/>
  <c r="AD90" i="24" s="1"/>
  <c r="K89" i="24"/>
  <c r="AC90" i="24" s="1"/>
  <c r="BX88" i="24"/>
  <c r="BW88" i="24"/>
  <c r="BU88" i="24"/>
  <c r="BT88" i="24"/>
  <c r="BS88" i="24"/>
  <c r="BR88" i="24"/>
  <c r="BA88" i="24"/>
  <c r="AZ88" i="24"/>
  <c r="BX87" i="24"/>
  <c r="BW87" i="24"/>
  <c r="BU87" i="24"/>
  <c r="HC89" i="24" s="1"/>
  <c r="BT87" i="24"/>
  <c r="BS87" i="24"/>
  <c r="BR87" i="24"/>
  <c r="BA87" i="24"/>
  <c r="AZ87" i="24"/>
  <c r="AY87" i="24"/>
  <c r="AS87" i="24"/>
  <c r="AO88" i="24"/>
  <c r="BX86" i="24"/>
  <c r="BW86" i="24"/>
  <c r="BU86" i="24"/>
  <c r="HC88" i="24" s="1"/>
  <c r="BT86" i="24"/>
  <c r="BS86" i="24"/>
  <c r="BR86" i="24"/>
  <c r="BA86" i="24"/>
  <c r="AZ86" i="24"/>
  <c r="AW86" i="24"/>
  <c r="V86" i="24" s="1"/>
  <c r="EP86" i="1" s="1"/>
  <c r="F86" i="24"/>
  <c r="AB87" i="24" s="1"/>
  <c r="BX85" i="24"/>
  <c r="BW85" i="24"/>
  <c r="BU85" i="24"/>
  <c r="II89" i="24" s="1"/>
  <c r="BT85" i="24"/>
  <c r="BS85" i="24"/>
  <c r="BR85" i="24"/>
  <c r="BA85" i="24"/>
  <c r="AZ85" i="24"/>
  <c r="AW85" i="24"/>
  <c r="V85" i="24" s="1"/>
  <c r="EP85" i="1" s="1"/>
  <c r="AM85" i="24"/>
  <c r="AA85" i="1" s="1"/>
  <c r="AX86" i="24"/>
  <c r="K85" i="24"/>
  <c r="AC86" i="24" s="1"/>
  <c r="BX84" i="24"/>
  <c r="BW84" i="24"/>
  <c r="BU84" i="24"/>
  <c r="BT84" i="24"/>
  <c r="BS84" i="24"/>
  <c r="BR84" i="24"/>
  <c r="BA84" i="24"/>
  <c r="AZ84" i="24"/>
  <c r="X84" i="24"/>
  <c r="AN84" i="24" s="1"/>
  <c r="T84" i="24"/>
  <c r="EN84" i="1" s="1"/>
  <c r="EQ84" i="1" s="1"/>
  <c r="AY85" i="24"/>
  <c r="F84" i="24"/>
  <c r="AB85" i="24" s="1"/>
  <c r="BX83" i="24"/>
  <c r="BW83" i="24"/>
  <c r="BU83" i="24"/>
  <c r="II87" i="24" s="1"/>
  <c r="BT83" i="24"/>
  <c r="BS83" i="24"/>
  <c r="BR83" i="24"/>
  <c r="BA83" i="24"/>
  <c r="AZ83" i="24"/>
  <c r="AX83" i="24"/>
  <c r="AW83" i="24"/>
  <c r="V83" i="24" s="1"/>
  <c r="EP83" i="1" s="1"/>
  <c r="X83" i="24"/>
  <c r="AN83" i="24" s="1"/>
  <c r="K83" i="24"/>
  <c r="AC84" i="24" s="1"/>
  <c r="F83" i="24"/>
  <c r="AB84" i="24" s="1"/>
  <c r="BX82" i="24"/>
  <c r="BW82" i="24"/>
  <c r="BU82" i="24"/>
  <c r="BT82" i="24"/>
  <c r="BS82" i="24"/>
  <c r="BR82" i="24"/>
  <c r="BA82" i="24"/>
  <c r="AZ82" i="24"/>
  <c r="AY82" i="24"/>
  <c r="AX82" i="24"/>
  <c r="AS82" i="24"/>
  <c r="T82" i="24"/>
  <c r="EN82" i="1" s="1"/>
  <c r="EQ82" i="1" s="1"/>
  <c r="AY83" i="24"/>
  <c r="B82" i="24"/>
  <c r="V82" i="1" s="1"/>
  <c r="BX81" i="24"/>
  <c r="BW81" i="24"/>
  <c r="BU81" i="24"/>
  <c r="BT81" i="24"/>
  <c r="BS81" i="24"/>
  <c r="BR81" i="24"/>
  <c r="BA81" i="24"/>
  <c r="AZ81" i="24"/>
  <c r="AY81" i="24"/>
  <c r="AW81" i="24"/>
  <c r="V81" i="24" s="1"/>
  <c r="EP81" i="1" s="1"/>
  <c r="AM81" i="24"/>
  <c r="AA81" i="1" s="1"/>
  <c r="X81" i="24"/>
  <c r="AN81" i="24" s="1"/>
  <c r="U81" i="24"/>
  <c r="AC81" i="1" s="1"/>
  <c r="T81" i="24"/>
  <c r="EN81" i="1" s="1"/>
  <c r="EQ81" i="1" s="1"/>
  <c r="R81" i="24"/>
  <c r="AD82" i="24" s="1"/>
  <c r="AW82" i="24"/>
  <c r="V82" i="24" s="1"/>
  <c r="EP82" i="1" s="1"/>
  <c r="K81" i="24"/>
  <c r="AC82" i="24" s="1"/>
  <c r="F81" i="24"/>
  <c r="AB82" i="24" s="1"/>
  <c r="BX80" i="24"/>
  <c r="BW80" i="24"/>
  <c r="BU80" i="24"/>
  <c r="BT80" i="24"/>
  <c r="BS80" i="24"/>
  <c r="BR80" i="24"/>
  <c r="BA80" i="24"/>
  <c r="AZ80" i="24"/>
  <c r="AM80" i="24"/>
  <c r="AA80" i="1" s="1"/>
  <c r="U80" i="24"/>
  <c r="AC80" i="1" s="1"/>
  <c r="R80" i="24"/>
  <c r="AD81" i="24" s="1"/>
  <c r="AS81" i="24"/>
  <c r="K80" i="24"/>
  <c r="AC81" i="24" s="1"/>
  <c r="F80" i="24"/>
  <c r="AB81" i="24" s="1"/>
  <c r="BX79" i="24"/>
  <c r="BW79" i="24"/>
  <c r="BU79" i="24"/>
  <c r="II83" i="24" s="1"/>
  <c r="BT79" i="24"/>
  <c r="BS79" i="24"/>
  <c r="BR79" i="24"/>
  <c r="BA79" i="24"/>
  <c r="AZ79" i="24"/>
  <c r="BX78" i="24"/>
  <c r="BW78" i="24"/>
  <c r="BU78" i="24"/>
  <c r="II82" i="24" s="1"/>
  <c r="BT78" i="24"/>
  <c r="BS78" i="24"/>
  <c r="BR78" i="24"/>
  <c r="BA78" i="24"/>
  <c r="AZ78" i="24"/>
  <c r="BX77" i="24"/>
  <c r="BW77" i="24"/>
  <c r="BU77" i="24"/>
  <c r="II81" i="24" s="1"/>
  <c r="BT77" i="24"/>
  <c r="BS77" i="24"/>
  <c r="BR77" i="24"/>
  <c r="BA77" i="24"/>
  <c r="AZ77" i="24"/>
  <c r="BX76" i="24"/>
  <c r="BW76" i="24"/>
  <c r="BU76" i="24"/>
  <c r="II80" i="24" s="1"/>
  <c r="BT76" i="24"/>
  <c r="BS76" i="24"/>
  <c r="BR76" i="24"/>
  <c r="BA76" i="24"/>
  <c r="AZ76" i="24"/>
  <c r="BX75" i="24"/>
  <c r="BW75" i="24"/>
  <c r="BU75" i="24"/>
  <c r="II79" i="24" s="1"/>
  <c r="BT75" i="24"/>
  <c r="BS75" i="24"/>
  <c r="BR75" i="24"/>
  <c r="BA75" i="24"/>
  <c r="AZ75" i="24"/>
  <c r="BX74" i="24"/>
  <c r="BW74" i="24"/>
  <c r="BU74" i="24"/>
  <c r="II78" i="24" s="1"/>
  <c r="BT74" i="24"/>
  <c r="BS74" i="24"/>
  <c r="BR74" i="24"/>
  <c r="BA74" i="24"/>
  <c r="AZ74" i="24"/>
  <c r="BX73" i="24"/>
  <c r="BW73" i="24"/>
  <c r="BU73" i="24"/>
  <c r="II77" i="24" s="1"/>
  <c r="BT73" i="24"/>
  <c r="BS73" i="24"/>
  <c r="BR73" i="24"/>
  <c r="BA73" i="24"/>
  <c r="AZ73" i="24"/>
  <c r="BX72" i="24"/>
  <c r="BW72" i="24"/>
  <c r="BU72" i="24"/>
  <c r="II76" i="24" s="1"/>
  <c r="BT72" i="24"/>
  <c r="BS72" i="24"/>
  <c r="BR72" i="24"/>
  <c r="BA72" i="24"/>
  <c r="AZ72" i="24"/>
  <c r="BX71" i="24"/>
  <c r="BW71" i="24"/>
  <c r="BU71" i="24"/>
  <c r="II75" i="24" s="1"/>
  <c r="BT71" i="24"/>
  <c r="BS71" i="24"/>
  <c r="BR71" i="24"/>
  <c r="BA71" i="24"/>
  <c r="AZ71" i="24"/>
  <c r="BX70" i="24"/>
  <c r="BW70" i="24"/>
  <c r="BU70" i="24"/>
  <c r="II74" i="24" s="1"/>
  <c r="BT70" i="24"/>
  <c r="BS70" i="24"/>
  <c r="BR70" i="24"/>
  <c r="BA70" i="24"/>
  <c r="AZ70" i="24"/>
  <c r="BX69" i="24"/>
  <c r="BW69" i="24"/>
  <c r="BU69" i="24"/>
  <c r="II73" i="24" s="1"/>
  <c r="BT69" i="24"/>
  <c r="BS69" i="24"/>
  <c r="BR69" i="24"/>
  <c r="BA69" i="24"/>
  <c r="AZ69" i="24"/>
  <c r="BX68" i="24"/>
  <c r="BW68" i="24"/>
  <c r="BU68" i="24"/>
  <c r="II72" i="24" s="1"/>
  <c r="BT68" i="24"/>
  <c r="BS68" i="24"/>
  <c r="BR68" i="24"/>
  <c r="AZ68" i="24"/>
  <c r="BX67" i="24"/>
  <c r="BW67" i="24"/>
  <c r="BU67" i="24"/>
  <c r="II71" i="24" s="1"/>
  <c r="BT67" i="24"/>
  <c r="BS67" i="24"/>
  <c r="BR67" i="24"/>
  <c r="AZ67" i="24"/>
  <c r="BX66" i="24"/>
  <c r="BW66" i="24"/>
  <c r="BU66" i="24"/>
  <c r="BT66" i="24"/>
  <c r="BS66" i="24"/>
  <c r="BR66" i="24"/>
  <c r="AZ66" i="24"/>
  <c r="BX65" i="24"/>
  <c r="BW65" i="24"/>
  <c r="BU65" i="24"/>
  <c r="BT65" i="24"/>
  <c r="BS65" i="24"/>
  <c r="BR65" i="24"/>
  <c r="AZ65" i="24"/>
  <c r="BX64" i="24"/>
  <c r="BW64" i="24"/>
  <c r="BU64" i="24"/>
  <c r="BT64" i="24"/>
  <c r="BS64" i="24"/>
  <c r="BR64" i="24"/>
  <c r="AZ64" i="24"/>
  <c r="BX63" i="24"/>
  <c r="BW63" i="24"/>
  <c r="BU63" i="24"/>
  <c r="BT63" i="24"/>
  <c r="BS63" i="24"/>
  <c r="BR63" i="24"/>
  <c r="BA63" i="24"/>
  <c r="BA64" i="24" s="1"/>
  <c r="BA65" i="24" s="1"/>
  <c r="BA66" i="24" s="1"/>
  <c r="BA67" i="24" s="1"/>
  <c r="BA68" i="24" s="1"/>
  <c r="BX62" i="24"/>
  <c r="BW62" i="24"/>
  <c r="BU62" i="24"/>
  <c r="BT62" i="24"/>
  <c r="BS62" i="24"/>
  <c r="BR62" i="24"/>
  <c r="BX61" i="24"/>
  <c r="BW61" i="24"/>
  <c r="BU61" i="24"/>
  <c r="II65" i="24" s="1"/>
  <c r="BT61" i="24"/>
  <c r="BS61" i="24"/>
  <c r="BR61" i="24"/>
  <c r="AZ61" i="24"/>
  <c r="AZ62" i="24" s="1"/>
  <c r="AZ63" i="24" s="1"/>
  <c r="BX60" i="24"/>
  <c r="BW60" i="24"/>
  <c r="BU60" i="24"/>
  <c r="HC62" i="24" s="1"/>
  <c r="BT60" i="24"/>
  <c r="BS60" i="24"/>
  <c r="BR60" i="24"/>
  <c r="BX59" i="24"/>
  <c r="BW59" i="24"/>
  <c r="BU59" i="24"/>
  <c r="BT59" i="24"/>
  <c r="BS59" i="24"/>
  <c r="BR59" i="24"/>
  <c r="BX58" i="24"/>
  <c r="BW58" i="24"/>
  <c r="BU58" i="24"/>
  <c r="BT58" i="24"/>
  <c r="BS58" i="24"/>
  <c r="BR58" i="24"/>
  <c r="BX57" i="24"/>
  <c r="BW57" i="24"/>
  <c r="BU57" i="24"/>
  <c r="BT57" i="24"/>
  <c r="BS57" i="24"/>
  <c r="BR57" i="24"/>
  <c r="BX56" i="24"/>
  <c r="BW56" i="24"/>
  <c r="BU56" i="24"/>
  <c r="II60" i="24" s="1"/>
  <c r="BT56" i="24"/>
  <c r="BS56" i="24"/>
  <c r="BR56" i="24"/>
  <c r="BX55" i="24"/>
  <c r="BW55" i="24"/>
  <c r="BU55" i="24"/>
  <c r="BT55" i="24"/>
  <c r="BS55" i="24"/>
  <c r="BR55" i="24"/>
  <c r="BX54" i="24"/>
  <c r="BW54" i="24"/>
  <c r="BU54" i="24"/>
  <c r="BT54" i="24"/>
  <c r="BS54" i="24"/>
  <c r="BR54" i="24"/>
  <c r="BX53" i="24"/>
  <c r="BW53" i="24"/>
  <c r="BU53" i="24"/>
  <c r="BT53" i="24"/>
  <c r="BS53" i="24"/>
  <c r="BR53" i="24"/>
  <c r="BX52" i="24"/>
  <c r="BW52" i="24"/>
  <c r="BU52" i="24"/>
  <c r="II56" i="24" s="1"/>
  <c r="BT52" i="24"/>
  <c r="BS52" i="24"/>
  <c r="BR52" i="24"/>
  <c r="BX51" i="24"/>
  <c r="BW51" i="24"/>
  <c r="BU51" i="24"/>
  <c r="BT51" i="24"/>
  <c r="BS51" i="24"/>
  <c r="BR51" i="24"/>
  <c r="BX50" i="24"/>
  <c r="BW50" i="24"/>
  <c r="BU50" i="24"/>
  <c r="BT50" i="24"/>
  <c r="BS50" i="24"/>
  <c r="BR50" i="24"/>
  <c r="BX49" i="24"/>
  <c r="BW49" i="24"/>
  <c r="BU49" i="24"/>
  <c r="BT49" i="24"/>
  <c r="BS49" i="24"/>
  <c r="BR49" i="24"/>
  <c r="BX48" i="24"/>
  <c r="BW48" i="24"/>
  <c r="BU48" i="24"/>
  <c r="II52" i="24" s="1"/>
  <c r="BT48" i="24"/>
  <c r="BS48" i="24"/>
  <c r="BR48" i="24"/>
  <c r="BX47" i="24"/>
  <c r="BW47" i="24"/>
  <c r="BU47" i="24"/>
  <c r="BT47" i="24"/>
  <c r="BS47" i="24"/>
  <c r="BR47" i="24"/>
  <c r="S47" i="24"/>
  <c r="BX46" i="24"/>
  <c r="BW46" i="24"/>
  <c r="BU46" i="24"/>
  <c r="BT46" i="24"/>
  <c r="BS46" i="24"/>
  <c r="BR46" i="24"/>
  <c r="S46" i="24"/>
  <c r="BX45" i="24"/>
  <c r="BW45" i="24"/>
  <c r="BU45" i="24"/>
  <c r="BT45" i="24"/>
  <c r="BS45" i="24"/>
  <c r="BR45" i="24"/>
  <c r="S45" i="24"/>
  <c r="BX44" i="24"/>
  <c r="BW44" i="24"/>
  <c r="BU44" i="24"/>
  <c r="BT44" i="24"/>
  <c r="BS44" i="24"/>
  <c r="BR44" i="24"/>
  <c r="S44" i="24"/>
  <c r="BX43" i="24"/>
  <c r="BW43" i="24"/>
  <c r="BU43" i="24"/>
  <c r="BT43" i="24"/>
  <c r="BS43" i="24"/>
  <c r="BR43" i="24"/>
  <c r="S43" i="24"/>
  <c r="BX42" i="24"/>
  <c r="BW42" i="24"/>
  <c r="BU42" i="24"/>
  <c r="II46" i="24" s="1"/>
  <c r="BT42" i="24"/>
  <c r="BS42" i="24"/>
  <c r="BR42" i="24"/>
  <c r="BX41" i="24"/>
  <c r="BW41" i="24"/>
  <c r="BU41" i="24"/>
  <c r="BT41" i="24"/>
  <c r="BS41" i="24"/>
  <c r="BR41" i="24"/>
  <c r="S41" i="24"/>
  <c r="BX40" i="24"/>
  <c r="BW40" i="24"/>
  <c r="BU40" i="24"/>
  <c r="II44" i="24" s="1"/>
  <c r="BT40" i="24"/>
  <c r="BS40" i="24"/>
  <c r="BR40" i="24"/>
  <c r="S40" i="24"/>
  <c r="BX39" i="24"/>
  <c r="BW39" i="24"/>
  <c r="BU39" i="24"/>
  <c r="BT39" i="24"/>
  <c r="BS39" i="24"/>
  <c r="BR39" i="24"/>
  <c r="S39" i="24"/>
  <c r="BX38" i="24"/>
  <c r="BW38" i="24"/>
  <c r="BU38" i="24"/>
  <c r="BT38" i="24"/>
  <c r="BS38" i="24"/>
  <c r="BR38" i="24"/>
  <c r="S38" i="24"/>
  <c r="BX37" i="24"/>
  <c r="BW37" i="24"/>
  <c r="BU37" i="24"/>
  <c r="BT37" i="24"/>
  <c r="BS37" i="24"/>
  <c r="BR37" i="24"/>
  <c r="S37" i="24"/>
  <c r="BX36" i="24"/>
  <c r="BW36" i="24"/>
  <c r="BU36" i="24"/>
  <c r="BT36" i="24"/>
  <c r="BS36" i="24"/>
  <c r="BR36" i="24"/>
  <c r="S36" i="24"/>
  <c r="BX35" i="24"/>
  <c r="BW35" i="24"/>
  <c r="BU35" i="24"/>
  <c r="II39" i="24" s="1"/>
  <c r="BT35" i="24"/>
  <c r="BS35" i="24"/>
  <c r="BR35" i="24"/>
  <c r="S35" i="24"/>
  <c r="BX34" i="24"/>
  <c r="BW34" i="24"/>
  <c r="BU34" i="24"/>
  <c r="II38" i="24" s="1"/>
  <c r="BT34" i="24"/>
  <c r="BS34" i="24"/>
  <c r="BR34" i="24"/>
  <c r="BX33" i="24"/>
  <c r="BW33" i="24"/>
  <c r="BU33" i="24"/>
  <c r="BT33" i="24"/>
  <c r="BS33" i="24"/>
  <c r="BR33" i="24"/>
  <c r="S33" i="24"/>
  <c r="BX32" i="24"/>
  <c r="BW32" i="24"/>
  <c r="BU32" i="24"/>
  <c r="BT32" i="24"/>
  <c r="BS32" i="24"/>
  <c r="BR32" i="24"/>
  <c r="S32" i="24"/>
  <c r="BX31" i="24"/>
  <c r="BW31" i="24"/>
  <c r="BU31" i="24"/>
  <c r="BT31" i="24"/>
  <c r="BS31" i="24"/>
  <c r="BR31" i="24"/>
  <c r="S31" i="24"/>
  <c r="BX30" i="24"/>
  <c r="BW30" i="24"/>
  <c r="BU30" i="24"/>
  <c r="BT30" i="24"/>
  <c r="BS30" i="24"/>
  <c r="BR30" i="24"/>
  <c r="BX29" i="24"/>
  <c r="BW29" i="24"/>
  <c r="BU29" i="24"/>
  <c r="II33" i="24" s="1"/>
  <c r="BT29" i="24"/>
  <c r="BS29" i="24"/>
  <c r="BR29" i="24"/>
  <c r="BX28" i="24"/>
  <c r="BW28" i="24"/>
  <c r="BU28" i="24"/>
  <c r="BT28" i="24"/>
  <c r="BS28" i="24"/>
  <c r="BR28" i="24"/>
  <c r="BX27" i="24"/>
  <c r="BW27" i="24"/>
  <c r="BU27" i="24"/>
  <c r="BT27" i="24"/>
  <c r="BS27" i="24"/>
  <c r="BR27" i="24"/>
  <c r="BX26" i="24"/>
  <c r="BW26" i="24"/>
  <c r="BU26" i="24"/>
  <c r="BT26" i="24"/>
  <c r="BS26" i="24"/>
  <c r="BR26" i="24"/>
  <c r="BX25" i="24"/>
  <c r="BW25" i="24"/>
  <c r="BU25" i="24"/>
  <c r="II29" i="24" s="1"/>
  <c r="BT25" i="24"/>
  <c r="BS25" i="24"/>
  <c r="BR25" i="24"/>
  <c r="BX24" i="24"/>
  <c r="BW24" i="24"/>
  <c r="BU24" i="24"/>
  <c r="BT24" i="24"/>
  <c r="BS24" i="24"/>
  <c r="BR24" i="24"/>
  <c r="BX23" i="24"/>
  <c r="BW23" i="24"/>
  <c r="BU23" i="24"/>
  <c r="BT23" i="24"/>
  <c r="BS23" i="24"/>
  <c r="BR23" i="24"/>
  <c r="BX22" i="24"/>
  <c r="BW22" i="24"/>
  <c r="BU22" i="24"/>
  <c r="BT22" i="24"/>
  <c r="BS22" i="24"/>
  <c r="BR22" i="24"/>
  <c r="BX21" i="24"/>
  <c r="BW21" i="24"/>
  <c r="BU21" i="24"/>
  <c r="II25" i="24" s="1"/>
  <c r="BT21" i="24"/>
  <c r="BS21" i="24"/>
  <c r="BR21" i="24"/>
  <c r="BX20" i="24"/>
  <c r="BW20" i="24"/>
  <c r="BU20" i="24"/>
  <c r="BT20" i="24"/>
  <c r="BS20" i="24"/>
  <c r="BR20" i="24"/>
  <c r="BX19" i="24"/>
  <c r="BW19" i="24"/>
  <c r="BU19" i="24"/>
  <c r="BT19" i="24"/>
  <c r="BS19" i="24"/>
  <c r="BR19" i="24"/>
  <c r="BX18" i="24"/>
  <c r="BW18" i="24"/>
  <c r="BU18" i="24"/>
  <c r="BT18" i="24"/>
  <c r="BS18" i="24"/>
  <c r="BR18" i="24"/>
  <c r="BX17" i="24"/>
  <c r="BW17" i="24"/>
  <c r="BU17" i="24"/>
  <c r="HC19" i="24" s="1"/>
  <c r="BT17" i="24"/>
  <c r="BS17" i="24"/>
  <c r="BR17" i="24"/>
  <c r="BX16" i="24"/>
  <c r="BW16" i="24"/>
  <c r="BU16" i="24"/>
  <c r="BT16" i="24"/>
  <c r="BS16" i="24"/>
  <c r="BR16" i="24"/>
  <c r="BX15" i="24"/>
  <c r="BW15" i="24"/>
  <c r="BU15" i="24"/>
  <c r="BT15" i="24"/>
  <c r="BS15" i="24"/>
  <c r="BR15" i="24"/>
  <c r="BX14" i="24"/>
  <c r="BW14" i="24"/>
  <c r="BU14" i="24"/>
  <c r="HC16" i="24" s="1"/>
  <c r="BT14" i="24"/>
  <c r="BS14" i="24"/>
  <c r="BR14" i="24"/>
  <c r="BX13" i="24"/>
  <c r="BW13" i="24"/>
  <c r="BU13" i="24"/>
  <c r="II17" i="24" s="1"/>
  <c r="BT13" i="24"/>
  <c r="BS13" i="24"/>
  <c r="BR13" i="24"/>
  <c r="BX12" i="24"/>
  <c r="BW12" i="24"/>
  <c r="BU12" i="24"/>
  <c r="BT12" i="24"/>
  <c r="BS12" i="24"/>
  <c r="BR12" i="24"/>
  <c r="BX11" i="24"/>
  <c r="BW11" i="24"/>
  <c r="BU11" i="24"/>
  <c r="BT11" i="24"/>
  <c r="BS11" i="24"/>
  <c r="BR11" i="24"/>
  <c r="AR11" i="24"/>
  <c r="AQ11" i="24"/>
  <c r="AP11" i="24"/>
  <c r="BX10" i="24"/>
  <c r="BW10" i="24"/>
  <c r="BU10" i="24"/>
  <c r="II14" i="24" s="1"/>
  <c r="BT10" i="24"/>
  <c r="BS10" i="24"/>
  <c r="BR10" i="24"/>
  <c r="BK10" i="24"/>
  <c r="BI10" i="24"/>
  <c r="IG12" i="24" s="1"/>
  <c r="BG10" i="24"/>
  <c r="AR10" i="24"/>
  <c r="BL10" i="24" s="1"/>
  <c r="BO10" i="24" s="1"/>
  <c r="AQ10" i="24"/>
  <c r="BJ10" i="24" s="1"/>
  <c r="AP10" i="24"/>
  <c r="BH10" i="24" s="1"/>
  <c r="AD10" i="24"/>
  <c r="AC10" i="24"/>
  <c r="AB10" i="24"/>
  <c r="IQ10" i="24"/>
  <c r="BX9" i="24"/>
  <c r="BW9" i="24"/>
  <c r="BU9" i="24"/>
  <c r="HC11" i="24" s="1"/>
  <c r="BT9" i="24"/>
  <c r="BS9" i="24"/>
  <c r="BR9" i="24"/>
  <c r="AN9" i="24"/>
  <c r="AD9" i="24"/>
  <c r="AC9" i="24"/>
  <c r="AB9" i="24"/>
  <c r="V9" i="24"/>
  <c r="DI10" i="24"/>
  <c r="BX8" i="24"/>
  <c r="BW8" i="24"/>
  <c r="BU8" i="24"/>
  <c r="BT8" i="24"/>
  <c r="BS8" i="24"/>
  <c r="BR8" i="24"/>
  <c r="AN8" i="24"/>
  <c r="AD8" i="24"/>
  <c r="AC8" i="24"/>
  <c r="AB8" i="24"/>
  <c r="V8" i="24"/>
  <c r="BX7" i="24"/>
  <c r="BW7" i="24"/>
  <c r="BU7" i="24"/>
  <c r="HC9" i="24" s="1"/>
  <c r="BT7" i="24"/>
  <c r="BS7" i="24"/>
  <c r="BR7" i="24"/>
  <c r="AN7" i="24"/>
  <c r="AD7" i="24"/>
  <c r="AC7" i="24"/>
  <c r="Z7" i="24" s="1"/>
  <c r="AB7" i="24"/>
  <c r="Y7" i="24" s="1"/>
  <c r="C7" i="24" s="1"/>
  <c r="DW7" i="1" s="1"/>
  <c r="V7" i="24"/>
  <c r="BX6" i="24"/>
  <c r="BW6" i="24"/>
  <c r="BU6" i="24"/>
  <c r="II10" i="24" s="1"/>
  <c r="JD10" i="24" s="1"/>
  <c r="JG10" i="24" s="1"/>
  <c r="BT6" i="24"/>
  <c r="BS6" i="24"/>
  <c r="BR6" i="24"/>
  <c r="AN6" i="24"/>
  <c r="V6" i="24"/>
  <c r="O6" i="24"/>
  <c r="EI6" i="1" s="1"/>
  <c r="BX5" i="24"/>
  <c r="BW5" i="24"/>
  <c r="BU5" i="24"/>
  <c r="BT5" i="24"/>
  <c r="BS5" i="24"/>
  <c r="BR5" i="24"/>
  <c r="BA5" i="24"/>
  <c r="BA6" i="24" s="1"/>
  <c r="BA7" i="24" s="1"/>
  <c r="BA8" i="24" s="1"/>
  <c r="BA9" i="24" s="1"/>
  <c r="BA10" i="24" s="1"/>
  <c r="BA11" i="24" s="1"/>
  <c r="BA12" i="24" s="1"/>
  <c r="BA13" i="24" s="1"/>
  <c r="AZ5" i="24"/>
  <c r="AN5" i="24"/>
  <c r="AM5" i="24" s="1"/>
  <c r="AM6" i="24" s="1"/>
  <c r="V5" i="24"/>
  <c r="M5" i="24"/>
  <c r="BX4" i="24"/>
  <c r="BW4" i="24"/>
  <c r="BU4" i="24"/>
  <c r="BT4" i="24"/>
  <c r="BS4" i="24"/>
  <c r="BR4" i="24"/>
  <c r="BX3" i="24"/>
  <c r="BW3" i="24"/>
  <c r="BU3" i="24"/>
  <c r="BT3" i="24"/>
  <c r="BS3" i="24"/>
  <c r="BR3" i="24"/>
  <c r="CJ5" i="1"/>
  <c r="CK5" i="1"/>
  <c r="CL5" i="1"/>
  <c r="CM5" i="1"/>
  <c r="CN5" i="1"/>
  <c r="CO5" i="1"/>
  <c r="CI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5" i="1"/>
  <c r="CR11" i="1"/>
  <c r="CR12" i="1"/>
  <c r="CR13" i="1"/>
  <c r="CR14" i="1"/>
  <c r="CR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0" i="1"/>
  <c r="AA8" i="24" l="1"/>
  <c r="AA9" i="24" s="1"/>
  <c r="II16" i="24"/>
  <c r="II20" i="24"/>
  <c r="II24" i="24"/>
  <c r="II28" i="24"/>
  <c r="II32" i="24"/>
  <c r="II45" i="24"/>
  <c r="II70" i="24"/>
  <c r="II98" i="24"/>
  <c r="EB15" i="24"/>
  <c r="EB16" i="24"/>
  <c r="EB17" i="24"/>
  <c r="II59" i="24"/>
  <c r="HC18" i="24"/>
  <c r="II18" i="24"/>
  <c r="HR17" i="24"/>
  <c r="HR18" i="24"/>
  <c r="IA23" i="24"/>
  <c r="HZ24" i="24"/>
  <c r="HY25" i="24"/>
  <c r="IC25" i="24"/>
  <c r="II15" i="24"/>
  <c r="II19" i="24"/>
  <c r="II23" i="24"/>
  <c r="II27" i="24"/>
  <c r="II31" i="24"/>
  <c r="II36" i="24"/>
  <c r="II43" i="24"/>
  <c r="II50" i="24"/>
  <c r="II68" i="24"/>
  <c r="II94" i="24"/>
  <c r="II105" i="24"/>
  <c r="EB26" i="24"/>
  <c r="II37" i="24"/>
  <c r="II55" i="24"/>
  <c r="II54" i="24"/>
  <c r="II67" i="24"/>
  <c r="II99" i="24"/>
  <c r="II103" i="24"/>
  <c r="II104" i="24"/>
  <c r="HC109" i="24"/>
  <c r="HV24" i="24"/>
  <c r="II51" i="24"/>
  <c r="II35" i="24"/>
  <c r="II58" i="24"/>
  <c r="II22" i="24"/>
  <c r="II26" i="24"/>
  <c r="II30" i="24"/>
  <c r="II34" i="24"/>
  <c r="II41" i="24"/>
  <c r="II48" i="24"/>
  <c r="II66" i="24"/>
  <c r="II84" i="24"/>
  <c r="II86" i="24"/>
  <c r="II96" i="24"/>
  <c r="II108" i="24"/>
  <c r="GX8" i="24"/>
  <c r="IA18" i="24"/>
  <c r="HV25" i="24"/>
  <c r="II69" i="24"/>
  <c r="II42" i="24"/>
  <c r="II49" i="24"/>
  <c r="II62" i="24"/>
  <c r="II12" i="24"/>
  <c r="II40" i="24"/>
  <c r="II47" i="24"/>
  <c r="II53" i="24"/>
  <c r="II57" i="24"/>
  <c r="II61" i="24"/>
  <c r="II88" i="24"/>
  <c r="HV26" i="24"/>
  <c r="HR24" i="24"/>
  <c r="HC61" i="24"/>
  <c r="HC7" i="24"/>
  <c r="GZ7" i="24" s="1"/>
  <c r="II85" i="24"/>
  <c r="II92" i="24"/>
  <c r="II97" i="24"/>
  <c r="CZ13" i="24"/>
  <c r="DA13" i="24" s="1"/>
  <c r="HU18" i="24" s="1"/>
  <c r="Z8" i="24"/>
  <c r="Z9" i="24" s="1"/>
  <c r="HS23" i="24"/>
  <c r="HS20" i="24"/>
  <c r="HX26" i="24"/>
  <c r="HS17" i="24"/>
  <c r="HS18" i="24"/>
  <c r="IA20" i="24"/>
  <c r="IB23" i="24"/>
  <c r="IA24" i="24"/>
  <c r="HZ25" i="24"/>
  <c r="IA17" i="24"/>
  <c r="IB20" i="24"/>
  <c r="HW23" i="24"/>
  <c r="HS26" i="24"/>
  <c r="IB17" i="24"/>
  <c r="HW20" i="24"/>
  <c r="HX23" i="24"/>
  <c r="HW24" i="24"/>
  <c r="HW17" i="24"/>
  <c r="HX20" i="24"/>
  <c r="IA26" i="24"/>
  <c r="HX17" i="24"/>
  <c r="HR23" i="24"/>
  <c r="IB26" i="24"/>
  <c r="HC8" i="24"/>
  <c r="GZ8" i="24" s="1"/>
  <c r="HC10" i="24"/>
  <c r="HC20" i="24"/>
  <c r="HC21" i="24"/>
  <c r="II21" i="24"/>
  <c r="HC22" i="24"/>
  <c r="HC23" i="24"/>
  <c r="HC24" i="24"/>
  <c r="HC25" i="24"/>
  <c r="HC26" i="24"/>
  <c r="HC27" i="24"/>
  <c r="HC28" i="24"/>
  <c r="HC29" i="24"/>
  <c r="HC30" i="24"/>
  <c r="HC31" i="24"/>
  <c r="HC63" i="24"/>
  <c r="II63" i="24"/>
  <c r="HC64" i="24"/>
  <c r="II64" i="24"/>
  <c r="HC65" i="24"/>
  <c r="HC66" i="24"/>
  <c r="HC67" i="24"/>
  <c r="HC68" i="24"/>
  <c r="HC90" i="24"/>
  <c r="II90" i="24"/>
  <c r="HY17" i="24"/>
  <c r="IC17" i="24"/>
  <c r="HV18" i="24"/>
  <c r="HY19" i="24"/>
  <c r="IC22" i="24"/>
  <c r="HY23" i="24"/>
  <c r="IC23" i="24"/>
  <c r="HS24" i="24"/>
  <c r="HX24" i="24"/>
  <c r="IB24" i="24"/>
  <c r="HR25" i="24"/>
  <c r="HW25" i="24"/>
  <c r="IA25" i="24"/>
  <c r="HY26" i="24"/>
  <c r="IC26" i="24"/>
  <c r="II11" i="24"/>
  <c r="HC12" i="24"/>
  <c r="HC69" i="24"/>
  <c r="HC70" i="24"/>
  <c r="HC71" i="24"/>
  <c r="HC72" i="24"/>
  <c r="HC73" i="24"/>
  <c r="HC74" i="24"/>
  <c r="HC75" i="24"/>
  <c r="HC76" i="24"/>
  <c r="HC77" i="24"/>
  <c r="HC78" i="24"/>
  <c r="HC79" i="24"/>
  <c r="HC80" i="24"/>
  <c r="HC91" i="24"/>
  <c r="II91" i="24"/>
  <c r="HC92" i="24"/>
  <c r="HC93" i="24"/>
  <c r="HC94" i="24"/>
  <c r="HC95" i="24"/>
  <c r="HZ19" i="24"/>
  <c r="HS21" i="24"/>
  <c r="GY9" i="24"/>
  <c r="GY10" i="24" s="1"/>
  <c r="HC32" i="24"/>
  <c r="HC33" i="24"/>
  <c r="HC34" i="24"/>
  <c r="HC35" i="24"/>
  <c r="HC81" i="24"/>
  <c r="HC82" i="24"/>
  <c r="HC96" i="24"/>
  <c r="HC97" i="24"/>
  <c r="HV17" i="24"/>
  <c r="HZ17" i="24"/>
  <c r="HW18" i="24"/>
  <c r="IB18" i="24"/>
  <c r="HV19" i="24"/>
  <c r="HR20" i="24"/>
  <c r="HV21" i="24"/>
  <c r="IC21" i="24"/>
  <c r="HV23" i="24"/>
  <c r="HY24" i="24"/>
  <c r="IC24" i="24"/>
  <c r="HS25" i="24"/>
  <c r="HX25" i="24"/>
  <c r="IB25" i="24"/>
  <c r="HR26" i="24"/>
  <c r="HZ26" i="24"/>
  <c r="HC36" i="24"/>
  <c r="HC37" i="24"/>
  <c r="HC38" i="24"/>
  <c r="HC39" i="24"/>
  <c r="HC40" i="24"/>
  <c r="HC41" i="24"/>
  <c r="HC42" i="24"/>
  <c r="HC43" i="24"/>
  <c r="HC44" i="24"/>
  <c r="HC45" i="24"/>
  <c r="HC46" i="24"/>
  <c r="HC47" i="24"/>
  <c r="HC48" i="24"/>
  <c r="HC49" i="24"/>
  <c r="HC50" i="24"/>
  <c r="HC51" i="24"/>
  <c r="HC52" i="24"/>
  <c r="HC53" i="24"/>
  <c r="HC54" i="24"/>
  <c r="HC55" i="24"/>
  <c r="HC56" i="24"/>
  <c r="HC83" i="24"/>
  <c r="HC84" i="24"/>
  <c r="HC98" i="24"/>
  <c r="HC99" i="24"/>
  <c r="HC100" i="24"/>
  <c r="HX18" i="24"/>
  <c r="HY22" i="24"/>
  <c r="HW26" i="24"/>
  <c r="JC10" i="24"/>
  <c r="HC57" i="24"/>
  <c r="HC58" i="24"/>
  <c r="HC59" i="24"/>
  <c r="HC60" i="24"/>
  <c r="HC85" i="24"/>
  <c r="HC86" i="24"/>
  <c r="HC101" i="24"/>
  <c r="HC102" i="24"/>
  <c r="HC103" i="24"/>
  <c r="HC104" i="24"/>
  <c r="HR22" i="24"/>
  <c r="EB24" i="24"/>
  <c r="ID24" i="24" s="1"/>
  <c r="HC13" i="24"/>
  <c r="II13" i="24"/>
  <c r="HC14" i="24"/>
  <c r="HC15" i="24"/>
  <c r="HC17" i="24"/>
  <c r="HC105" i="24"/>
  <c r="HC106" i="24"/>
  <c r="HC107" i="24"/>
  <c r="HY20" i="24"/>
  <c r="IC20" i="24"/>
  <c r="HC87" i="24"/>
  <c r="EB18" i="24"/>
  <c r="ID18" i="24" s="1"/>
  <c r="EB25" i="24"/>
  <c r="ID25" i="24" s="1"/>
  <c r="HZ18" i="24"/>
  <c r="HR19" i="24"/>
  <c r="HV20" i="24"/>
  <c r="HZ20" i="24"/>
  <c r="CZ22" i="24"/>
  <c r="DA22" i="24" s="1"/>
  <c r="HW21" i="24"/>
  <c r="HX21" i="24"/>
  <c r="HY21" i="24"/>
  <c r="HZ21" i="24"/>
  <c r="HR21" i="24"/>
  <c r="IA21" i="24"/>
  <c r="IB21" i="24"/>
  <c r="EB12" i="24"/>
  <c r="ID17" i="24" s="1"/>
  <c r="DX11" i="24"/>
  <c r="DY11" i="24" s="1"/>
  <c r="IC16" i="24" s="1"/>
  <c r="DJ10" i="24"/>
  <c r="HX10" i="24" s="1"/>
  <c r="DK10" i="24" s="1"/>
  <c r="DC11" i="24"/>
  <c r="DD11" i="24" s="1"/>
  <c r="HV16" i="24" s="1"/>
  <c r="DL11" i="24"/>
  <c r="DM11" i="24" s="1"/>
  <c r="HY16" i="24" s="1"/>
  <c r="IR5" i="24"/>
  <c r="IR6" i="24" s="1"/>
  <c r="IR7" i="24" s="1"/>
  <c r="IQ5" i="24"/>
  <c r="DF10" i="24"/>
  <c r="DG10" i="24" s="1"/>
  <c r="HW10" i="24" s="1"/>
  <c r="DH10" i="24" s="1"/>
  <c r="DU10" i="24"/>
  <c r="DV10" i="24" s="1"/>
  <c r="DF11" i="24"/>
  <c r="DG11" i="24" s="1"/>
  <c r="HW16" i="24" s="1"/>
  <c r="EA11" i="24"/>
  <c r="CZ11" i="24" s="1"/>
  <c r="DA11" i="24" s="1"/>
  <c r="DI11" i="24"/>
  <c r="DJ11" i="24" s="1"/>
  <c r="HX11" i="24" s="1"/>
  <c r="T10" i="24"/>
  <c r="EN10" i="1" s="1"/>
  <c r="EQ10" i="1" s="1"/>
  <c r="H10" i="24"/>
  <c r="IQ9" i="24"/>
  <c r="C10" i="24"/>
  <c r="O10" i="24"/>
  <c r="DL10" i="24"/>
  <c r="EA10" i="24"/>
  <c r="EB10" i="24" s="1"/>
  <c r="ID10" i="24" s="1"/>
  <c r="IQ6" i="24"/>
  <c r="DM10" i="24"/>
  <c r="HY10" i="24" s="1"/>
  <c r="DN10" i="24" s="1"/>
  <c r="FK10" i="24" s="1"/>
  <c r="ES10" i="24" s="1"/>
  <c r="CQ11" i="24"/>
  <c r="CR11" i="24" s="1"/>
  <c r="HR16" i="24" s="1"/>
  <c r="CT10" i="24"/>
  <c r="CU10" i="24" s="1"/>
  <c r="HS10" i="24" s="1"/>
  <c r="CV10" i="24" s="1"/>
  <c r="DO10" i="24"/>
  <c r="DP10" i="24" s="1"/>
  <c r="HZ10" i="24" s="1"/>
  <c r="DQ10" i="24" s="1"/>
  <c r="FL10" i="24" s="1"/>
  <c r="ET10" i="24" s="1"/>
  <c r="DR11" i="24"/>
  <c r="DS11" i="24" s="1"/>
  <c r="IA16" i="24" s="1"/>
  <c r="AM7" i="24"/>
  <c r="IQ7" i="24"/>
  <c r="DC10" i="24"/>
  <c r="DD10" i="24" s="1"/>
  <c r="HV10" i="24" s="1"/>
  <c r="DR10" i="24"/>
  <c r="DS10" i="24" s="1"/>
  <c r="IA10" i="24" s="1"/>
  <c r="DT10" i="24" s="1"/>
  <c r="FM10" i="24" s="1"/>
  <c r="DX10" i="24"/>
  <c r="DY10" i="24" s="1"/>
  <c r="IC10" i="24" s="1"/>
  <c r="DZ10" i="24" s="1"/>
  <c r="FO10" i="24" s="1"/>
  <c r="IQ8" i="24"/>
  <c r="IR8" i="24"/>
  <c r="IR9" i="24" s="1"/>
  <c r="IR10" i="24" s="1"/>
  <c r="IR11" i="24" s="1"/>
  <c r="IR12" i="24" s="1"/>
  <c r="IV18" i="24" s="1"/>
  <c r="CQ10" i="24"/>
  <c r="CR10" i="24" s="1"/>
  <c r="HR15" i="24" s="1"/>
  <c r="DO11" i="24"/>
  <c r="DP11" i="24" s="1"/>
  <c r="HZ16" i="24" s="1"/>
  <c r="CT11" i="24"/>
  <c r="CU11" i="24" s="1"/>
  <c r="DU11" i="24"/>
  <c r="DV11" i="24" s="1"/>
  <c r="IV19" i="24"/>
  <c r="IU64" i="24"/>
  <c r="IX46" i="24"/>
  <c r="IX72" i="24"/>
  <c r="IU23" i="24"/>
  <c r="IW106" i="24"/>
  <c r="IX87" i="24"/>
  <c r="IT20" i="24"/>
  <c r="IT24" i="24"/>
  <c r="IT63" i="24"/>
  <c r="IV84" i="24"/>
  <c r="IT64" i="24"/>
  <c r="IT67" i="24"/>
  <c r="IV22" i="24"/>
  <c r="IV39" i="24"/>
  <c r="IT22" i="24"/>
  <c r="IV34" i="24"/>
  <c r="IV31" i="24"/>
  <c r="IV82" i="24"/>
  <c r="IS31" i="24"/>
  <c r="IS35" i="24"/>
  <c r="IW20" i="24"/>
  <c r="CE20" i="24" s="1"/>
  <c r="CF20" i="24" s="1"/>
  <c r="IX47" i="24"/>
  <c r="IW45" i="24"/>
  <c r="IU66" i="24"/>
  <c r="IS33" i="24"/>
  <c r="IW93" i="24"/>
  <c r="IW44" i="24"/>
  <c r="IW48" i="24"/>
  <c r="IX60" i="24"/>
  <c r="IW87" i="24"/>
  <c r="IX103" i="24"/>
  <c r="IX108" i="24"/>
  <c r="HZ22" i="24"/>
  <c r="HV22" i="24"/>
  <c r="IB22" i="24"/>
  <c r="HX22" i="24"/>
  <c r="CZ21" i="24"/>
  <c r="DA21" i="24" s="1"/>
  <c r="HU21" i="24" s="1"/>
  <c r="HS22" i="24"/>
  <c r="HW22" i="24"/>
  <c r="IA22" i="24"/>
  <c r="HX19" i="24"/>
  <c r="IB19" i="24"/>
  <c r="CZ19" i="24"/>
  <c r="DA19" i="24" s="1"/>
  <c r="HY18" i="24"/>
  <c r="IC18" i="24"/>
  <c r="HS19" i="24"/>
  <c r="HW19" i="24"/>
  <c r="IA19" i="24"/>
  <c r="IC19" i="24"/>
  <c r="CZ14" i="24"/>
  <c r="DA14" i="24" s="1"/>
  <c r="EB11" i="24"/>
  <c r="ID11" i="24" s="1"/>
  <c r="HJ10" i="24"/>
  <c r="BN10" i="24"/>
  <c r="JA11" i="24" s="1"/>
  <c r="JB11" i="24" s="1"/>
  <c r="JF11" i="24" s="1"/>
  <c r="IS37" i="24"/>
  <c r="IW36" i="24"/>
  <c r="IV64" i="24"/>
  <c r="IV87" i="24"/>
  <c r="IU53" i="24"/>
  <c r="IU54" i="24"/>
  <c r="IT18" i="24"/>
  <c r="IX19" i="24"/>
  <c r="IT27" i="24"/>
  <c r="IV33" i="24"/>
  <c r="IV36" i="24"/>
  <c r="IW43" i="24"/>
  <c r="IX58" i="24"/>
  <c r="IW73" i="24"/>
  <c r="IS87" i="24"/>
  <c r="IT83" i="24"/>
  <c r="IT93" i="24"/>
  <c r="HA11" i="24"/>
  <c r="IU22" i="24"/>
  <c r="IT29" i="24"/>
  <c r="IT30" i="24"/>
  <c r="IT32" i="24"/>
  <c r="IV44" i="24"/>
  <c r="IX49" i="24"/>
  <c r="IV55" i="24"/>
  <c r="IV83" i="24"/>
  <c r="IS19" i="24"/>
  <c r="IW33" i="24"/>
  <c r="IV43" i="24"/>
  <c r="IX55" i="24"/>
  <c r="IT97" i="24"/>
  <c r="CH22" i="24"/>
  <c r="CI22" i="24" s="1"/>
  <c r="IX20" i="24"/>
  <c r="IT28" i="24"/>
  <c r="IV28" i="24"/>
  <c r="IU50" i="24"/>
  <c r="IT57" i="24"/>
  <c r="IT54" i="24"/>
  <c r="IS70" i="24"/>
  <c r="IU69" i="24"/>
  <c r="IW88" i="24"/>
  <c r="IT109" i="24"/>
  <c r="IW37" i="24"/>
  <c r="IS25" i="24"/>
  <c r="IW31" i="24"/>
  <c r="IW34" i="24"/>
  <c r="IW35" i="24"/>
  <c r="IS52" i="24"/>
  <c r="IW65" i="24"/>
  <c r="IS68" i="24"/>
  <c r="IS79" i="24"/>
  <c r="IV35" i="24"/>
  <c r="IU37" i="24"/>
  <c r="IT42" i="24"/>
  <c r="IS43" i="24"/>
  <c r="IU56" i="24"/>
  <c r="IX51" i="24"/>
  <c r="IV95" i="24"/>
  <c r="Y8" i="24"/>
  <c r="BM10" i="24"/>
  <c r="HK10" i="24" s="1"/>
  <c r="JC14" i="24"/>
  <c r="JC18" i="24"/>
  <c r="JC24" i="24"/>
  <c r="JC66" i="24"/>
  <c r="JC79" i="24"/>
  <c r="JC93" i="24"/>
  <c r="JC39" i="24"/>
  <c r="IY11" i="24"/>
  <c r="JC16" i="24"/>
  <c r="JC20" i="24"/>
  <c r="JC11" i="24"/>
  <c r="JC97" i="24"/>
  <c r="JC98" i="24"/>
  <c r="JC22" i="24"/>
  <c r="JI22" i="24" s="1"/>
  <c r="JC17" i="24"/>
  <c r="JC65" i="24"/>
  <c r="JC73" i="24"/>
  <c r="JC12" i="24"/>
  <c r="JC67" i="24"/>
  <c r="HL7" i="24"/>
  <c r="HL8" i="24" s="1"/>
  <c r="HL9" i="24" s="1"/>
  <c r="EJ36" i="24"/>
  <c r="JC85" i="24"/>
  <c r="JC50" i="24"/>
  <c r="EW72" i="24"/>
  <c r="EM76" i="24"/>
  <c r="JC51" i="24"/>
  <c r="EJ70" i="24"/>
  <c r="JC100" i="24"/>
  <c r="JC109" i="24"/>
  <c r="EH49" i="24"/>
  <c r="EP85" i="24"/>
  <c r="JC81" i="24"/>
  <c r="JC94" i="24"/>
  <c r="JC99" i="24"/>
  <c r="EH95" i="24"/>
  <c r="JC31" i="24"/>
  <c r="JC34" i="24"/>
  <c r="JC47" i="24"/>
  <c r="JC49" i="24"/>
  <c r="JC62" i="24"/>
  <c r="JC95" i="24"/>
  <c r="JC53" i="24"/>
  <c r="JC57" i="24"/>
  <c r="JC63" i="24"/>
  <c r="JC105" i="24"/>
  <c r="JC26" i="24"/>
  <c r="JC28" i="24"/>
  <c r="EN48" i="24"/>
  <c r="JC61" i="24"/>
  <c r="JC71" i="24"/>
  <c r="JC78" i="24"/>
  <c r="JC80" i="24"/>
  <c r="ES85" i="24"/>
  <c r="JC83" i="24"/>
  <c r="JC86" i="24"/>
  <c r="JC104" i="24"/>
  <c r="EU99" i="24"/>
  <c r="EJ52" i="24"/>
  <c r="JC59" i="24"/>
  <c r="JC76" i="24"/>
  <c r="JC90" i="24"/>
  <c r="JC102" i="24"/>
  <c r="JC106" i="24"/>
  <c r="JC29" i="24"/>
  <c r="JC45" i="24"/>
  <c r="JC52" i="24"/>
  <c r="JC58" i="24"/>
  <c r="JC75" i="24"/>
  <c r="JC108" i="24"/>
  <c r="EP33" i="24"/>
  <c r="EH69" i="24"/>
  <c r="EV103" i="24"/>
  <c r="EN49" i="24"/>
  <c r="EN69" i="24"/>
  <c r="EN86" i="24"/>
  <c r="EP90" i="24"/>
  <c r="JC48" i="24"/>
  <c r="JC55" i="24"/>
  <c r="EU80" i="24"/>
  <c r="EK98" i="24"/>
  <c r="JC37" i="24"/>
  <c r="EV57" i="24"/>
  <c r="EL32" i="24"/>
  <c r="EV85" i="24"/>
  <c r="EN89" i="24"/>
  <c r="EJ94" i="24"/>
  <c r="ER107" i="24"/>
  <c r="EL108" i="24"/>
  <c r="EV42" i="24"/>
  <c r="EP70" i="24"/>
  <c r="ER53" i="24"/>
  <c r="EQ91" i="24"/>
  <c r="EN44" i="24"/>
  <c r="EL52" i="24"/>
  <c r="ER52" i="24"/>
  <c r="EQ79" i="24"/>
  <c r="EL89" i="24"/>
  <c r="JC32" i="24"/>
  <c r="EW39" i="24"/>
  <c r="EM41" i="24"/>
  <c r="EX53" i="24"/>
  <c r="EI70" i="24"/>
  <c r="EL78" i="24"/>
  <c r="EX82" i="24"/>
  <c r="EX83" i="24"/>
  <c r="EK100" i="24"/>
  <c r="JC15" i="24"/>
  <c r="EP49" i="24"/>
  <c r="JC19" i="24"/>
  <c r="JC23" i="24"/>
  <c r="JC21" i="24"/>
  <c r="EJ59" i="24"/>
  <c r="JC25" i="24"/>
  <c r="EJ45" i="24"/>
  <c r="EX49" i="24"/>
  <c r="EJ53" i="24"/>
  <c r="EP63" i="24"/>
  <c r="EL80" i="24"/>
  <c r="EN103" i="24"/>
  <c r="JC27" i="24"/>
  <c r="ER32" i="24"/>
  <c r="EN39" i="24"/>
  <c r="EX52" i="24"/>
  <c r="ET80" i="24"/>
  <c r="EN87" i="24"/>
  <c r="EP95" i="24"/>
  <c r="ER96" i="24"/>
  <c r="JC43" i="24"/>
  <c r="JC46" i="24"/>
  <c r="ER51" i="24"/>
  <c r="EP58" i="24"/>
  <c r="EH84" i="24"/>
  <c r="EN43" i="24"/>
  <c r="EL81" i="24"/>
  <c r="EX97" i="24"/>
  <c r="EV105" i="24"/>
  <c r="EV107" i="24"/>
  <c r="ET41" i="24"/>
  <c r="ER44" i="24"/>
  <c r="JC42" i="24"/>
  <c r="ET50" i="24"/>
  <c r="ET51" i="24"/>
  <c r="EJ57" i="24"/>
  <c r="EJ77" i="24"/>
  <c r="EL88" i="24"/>
  <c r="EW89" i="24"/>
  <c r="EK91" i="24"/>
  <c r="EL95" i="24"/>
  <c r="EO101" i="24"/>
  <c r="EN90" i="24"/>
  <c r="EP93" i="24"/>
  <c r="EP105" i="24"/>
  <c r="JC33" i="24"/>
  <c r="JC35" i="24"/>
  <c r="JC41" i="24"/>
  <c r="ER45" i="24"/>
  <c r="EH46" i="24"/>
  <c r="JC44" i="24"/>
  <c r="EN55" i="24"/>
  <c r="ET62" i="24"/>
  <c r="EH64" i="24"/>
  <c r="EL109" i="24"/>
  <c r="EL70" i="24"/>
  <c r="EP72" i="24"/>
  <c r="EV87" i="24"/>
  <c r="ET88" i="24"/>
  <c r="ER90" i="24"/>
  <c r="ET105" i="24"/>
  <c r="JC64" i="24"/>
  <c r="ET69" i="24"/>
  <c r="EX90" i="24"/>
  <c r="EH96" i="24"/>
  <c r="EH99" i="24"/>
  <c r="ES100" i="24"/>
  <c r="EM31" i="24"/>
  <c r="EU31" i="24"/>
  <c r="EO34" i="24"/>
  <c r="EM35" i="24"/>
  <c r="EU39" i="24"/>
  <c r="EO42" i="24"/>
  <c r="EW42" i="24"/>
  <c r="EM43" i="24"/>
  <c r="EU43" i="24"/>
  <c r="EO46" i="24"/>
  <c r="EM47" i="24"/>
  <c r="EU47" i="24"/>
  <c r="EQ49" i="24"/>
  <c r="EO50" i="24"/>
  <c r="EW50" i="24"/>
  <c r="EM51" i="24"/>
  <c r="EU51" i="24"/>
  <c r="EQ53" i="24"/>
  <c r="EU55" i="24"/>
  <c r="EK56" i="24"/>
  <c r="ES56" i="24"/>
  <c r="EQ57" i="24"/>
  <c r="EO58" i="24"/>
  <c r="EW58" i="24"/>
  <c r="EM59" i="24"/>
  <c r="EU59" i="24"/>
  <c r="EK60" i="24"/>
  <c r="EI61" i="24"/>
  <c r="EQ61" i="24"/>
  <c r="EW62" i="24"/>
  <c r="EU63" i="24"/>
  <c r="EK64" i="24"/>
  <c r="ES64" i="24"/>
  <c r="EM67" i="24"/>
  <c r="ES68" i="24"/>
  <c r="EO70" i="24"/>
  <c r="EN64" i="24"/>
  <c r="JC68" i="24"/>
  <c r="JC69" i="24"/>
  <c r="JC70" i="24"/>
  <c r="JC72" i="24"/>
  <c r="EN76" i="24"/>
  <c r="ET78" i="24"/>
  <c r="JC82" i="24"/>
  <c r="ER89" i="24"/>
  <c r="ET97" i="24"/>
  <c r="EJ98" i="24"/>
  <c r="JC96" i="24"/>
  <c r="EN104" i="24"/>
  <c r="EV104" i="24"/>
  <c r="EV109" i="24"/>
  <c r="EO69" i="24"/>
  <c r="EI72" i="24"/>
  <c r="EQ72" i="24"/>
  <c r="EW73" i="24"/>
  <c r="EM74" i="24"/>
  <c r="EU74" i="24"/>
  <c r="ES75" i="24"/>
  <c r="EO77" i="24"/>
  <c r="EM78" i="24"/>
  <c r="ES79" i="24"/>
  <c r="EK83" i="24"/>
  <c r="EQ84" i="24"/>
  <c r="EO85" i="24"/>
  <c r="EW85" i="24"/>
  <c r="ES87" i="24"/>
  <c r="EO89" i="24"/>
  <c r="EU90" i="24"/>
  <c r="EQ92" i="24"/>
  <c r="EM94" i="24"/>
  <c r="EU94" i="24"/>
  <c r="ES95" i="24"/>
  <c r="EQ96" i="24"/>
  <c r="EW97" i="24"/>
  <c r="EM98" i="24"/>
  <c r="EQ100" i="24"/>
  <c r="EW101" i="24"/>
  <c r="EK103" i="24"/>
  <c r="EO109" i="24"/>
  <c r="EW109" i="24"/>
  <c r="EI57" i="24"/>
  <c r="EU67" i="24"/>
  <c r="EN41" i="24"/>
  <c r="EQ38" i="24"/>
  <c r="EQ54" i="24"/>
  <c r="EM30" i="24"/>
  <c r="EM34" i="24"/>
  <c r="EQ36" i="24"/>
  <c r="EO37" i="24"/>
  <c r="EW41" i="24"/>
  <c r="EQ44" i="24"/>
  <c r="EW49" i="24"/>
  <c r="EU50" i="24"/>
  <c r="EQ52" i="24"/>
  <c r="EM54" i="24"/>
  <c r="ES59" i="24"/>
  <c r="EQ64" i="24"/>
  <c r="EQ68" i="24"/>
  <c r="EI42" i="24"/>
  <c r="FI10" i="24"/>
  <c r="EQ10" i="24" s="1"/>
  <c r="EQ30" i="24"/>
  <c r="EO43" i="24"/>
  <c r="ES49" i="24"/>
  <c r="EY63" i="24"/>
  <c r="ES30" i="24"/>
  <c r="EV41" i="24"/>
  <c r="ES42" i="24"/>
  <c r="EN52" i="24"/>
  <c r="EU53" i="24"/>
  <c r="EM56" i="24"/>
  <c r="ET64" i="24"/>
  <c r="EP68" i="24"/>
  <c r="EM69" i="24"/>
  <c r="EW70" i="24"/>
  <c r="EW71" i="24"/>
  <c r="ER88" i="24"/>
  <c r="EO33" i="24"/>
  <c r="EK35" i="24"/>
  <c r="EQ40" i="24"/>
  <c r="EK43" i="24"/>
  <c r="EO45" i="24"/>
  <c r="EW45" i="24"/>
  <c r="ES47" i="24"/>
  <c r="ED46" i="24"/>
  <c r="EO49" i="24"/>
  <c r="EM50" i="24"/>
  <c r="ES51" i="24"/>
  <c r="EI52" i="24"/>
  <c r="EO57" i="24"/>
  <c r="EM58" i="24"/>
  <c r="EU58" i="24"/>
  <c r="EK59" i="24"/>
  <c r="EO61" i="24"/>
  <c r="EW61" i="24"/>
  <c r="EM66" i="24"/>
  <c r="EU66" i="24"/>
  <c r="EI68" i="24"/>
  <c r="EY70" i="24"/>
  <c r="ED72" i="24"/>
  <c r="FC72" i="24"/>
  <c r="EK74" i="24" s="1"/>
  <c r="FA73" i="24"/>
  <c r="EI73" i="24" s="1"/>
  <c r="ED74" i="24"/>
  <c r="EU78" i="24"/>
  <c r="EU77" i="24"/>
  <c r="EI80" i="24"/>
  <c r="EY78" i="24"/>
  <c r="EU82" i="24"/>
  <c r="EU98" i="24"/>
  <c r="EN53" i="24"/>
  <c r="EO63" i="24"/>
  <c r="EI67" i="24"/>
  <c r="EW35" i="24"/>
  <c r="EM36" i="24"/>
  <c r="EM37" i="24"/>
  <c r="EO39" i="24"/>
  <c r="EJ40" i="24"/>
  <c r="EK42" i="24"/>
  <c r="EU44" i="24"/>
  <c r="EV53" i="24"/>
  <c r="EU56" i="24"/>
  <c r="ES58" i="24"/>
  <c r="EW60" i="24"/>
  <c r="EU64" i="24"/>
  <c r="EK51" i="24"/>
  <c r="EQ58" i="24"/>
  <c r="EW63" i="24"/>
  <c r="EN31" i="24"/>
  <c r="EP32" i="24"/>
  <c r="EX34" i="24"/>
  <c r="ET36" i="24"/>
  <c r="ED38" i="24"/>
  <c r="EX43" i="24"/>
  <c r="EH45" i="24"/>
  <c r="EP50" i="24"/>
  <c r="EU52" i="24"/>
  <c r="EK58" i="24"/>
  <c r="ET61" i="24"/>
  <c r="EX63" i="24"/>
  <c r="ES65" i="24"/>
  <c r="EN40" i="24"/>
  <c r="EL59" i="24"/>
  <c r="ES61" i="24"/>
  <c r="EM72" i="24"/>
  <c r="ES33" i="24"/>
  <c r="ES46" i="24"/>
  <c r="EP53" i="24"/>
  <c r="EI55" i="24"/>
  <c r="EO56" i="24"/>
  <c r="EH34" i="24"/>
  <c r="EL35" i="24"/>
  <c r="EN38" i="24"/>
  <c r="EW40" i="24"/>
  <c r="EY38" i="24"/>
  <c r="EH43" i="24"/>
  <c r="EU48" i="24"/>
  <c r="EO59" i="24"/>
  <c r="EK65" i="24"/>
  <c r="EK66" i="24"/>
  <c r="EQ66" i="24"/>
  <c r="EV56" i="24"/>
  <c r="EN59" i="24"/>
  <c r="ER34" i="24"/>
  <c r="EO35" i="24"/>
  <c r="EU34" i="24"/>
  <c r="EO40" i="24"/>
  <c r="EY46" i="24"/>
  <c r="EU71" i="24"/>
  <c r="ES72" i="24"/>
  <c r="ES83" i="24"/>
  <c r="FA81" i="24"/>
  <c r="EI84" i="24" s="1"/>
  <c r="ES99" i="24"/>
  <c r="FA97" i="24"/>
  <c r="EI100" i="24" s="1"/>
  <c r="EM102" i="24"/>
  <c r="EY102" i="24"/>
  <c r="FA105" i="24"/>
  <c r="EI106" i="24" s="1"/>
  <c r="EY106" i="24"/>
  <c r="FA109" i="24"/>
  <c r="EI109" i="24" s="1"/>
  <c r="ET32" i="24"/>
  <c r="EV33" i="24"/>
  <c r="EV36" i="24"/>
  <c r="EN37" i="24"/>
  <c r="EX37" i="24"/>
  <c r="ER38" i="24"/>
  <c r="EH39" i="24"/>
  <c r="EP39" i="24"/>
  <c r="EX39" i="24"/>
  <c r="EL42" i="24"/>
  <c r="EJ44" i="24"/>
  <c r="EJ50" i="24"/>
  <c r="EV51" i="24"/>
  <c r="EI54" i="24"/>
  <c r="EV54" i="24"/>
  <c r="EV59" i="24"/>
  <c r="EO60" i="24"/>
  <c r="EK62" i="24"/>
  <c r="ER66" i="24"/>
  <c r="EQ71" i="24"/>
  <c r="EP75" i="24"/>
  <c r="EO78" i="24"/>
  <c r="ET77" i="24"/>
  <c r="EW84" i="24"/>
  <c r="EY86" i="24"/>
  <c r="EM99" i="24"/>
  <c r="EU104" i="24"/>
  <c r="EI78" i="24"/>
  <c r="ES84" i="24"/>
  <c r="EV31" i="24"/>
  <c r="EN32" i="24"/>
  <c r="EJ34" i="24"/>
  <c r="EH35" i="24"/>
  <c r="EX35" i="24"/>
  <c r="EL36" i="24"/>
  <c r="ER40" i="24"/>
  <c r="EL41" i="24"/>
  <c r="ES41" i="24"/>
  <c r="EQ42" i="24"/>
  <c r="EP43" i="24"/>
  <c r="EQ43" i="24"/>
  <c r="EP45" i="24"/>
  <c r="EX45" i="24"/>
  <c r="EU45" i="24"/>
  <c r="ER46" i="24"/>
  <c r="EV47" i="24"/>
  <c r="EO55" i="24"/>
  <c r="EJ56" i="24"/>
  <c r="EU57" i="24"/>
  <c r="EV71" i="24"/>
  <c r="ET76" i="24"/>
  <c r="ER94" i="24"/>
  <c r="EV74" i="24"/>
  <c r="EO80" i="24"/>
  <c r="EM83" i="24"/>
  <c r="ED83" i="24"/>
  <c r="ES86" i="24"/>
  <c r="EV30" i="24"/>
  <c r="EP31" i="24"/>
  <c r="EV32" i="24"/>
  <c r="EN36" i="24"/>
  <c r="EJ38" i="24"/>
  <c r="ET42" i="24"/>
  <c r="EV46" i="24"/>
  <c r="EV45" i="24"/>
  <c r="EJ51" i="24"/>
  <c r="EN56" i="24"/>
  <c r="EJ61" i="24"/>
  <c r="EU72" i="24"/>
  <c r="EV72" i="24"/>
  <c r="EL77" i="24"/>
  <c r="EX81" i="24"/>
  <c r="EO83" i="24"/>
  <c r="EK93" i="24"/>
  <c r="EX68" i="24"/>
  <c r="EU68" i="24"/>
  <c r="EJ69" i="24"/>
  <c r="EV69" i="24"/>
  <c r="ER70" i="24"/>
  <c r="EJ75" i="24"/>
  <c r="EJ78" i="24"/>
  <c r="EQ78" i="24"/>
  <c r="EW78" i="24"/>
  <c r="EO84" i="24"/>
  <c r="EP96" i="24"/>
  <c r="EM100" i="24"/>
  <c r="EO102" i="24"/>
  <c r="ES104" i="24"/>
  <c r="EL106" i="24"/>
  <c r="ES45" i="24"/>
  <c r="EJ46" i="24"/>
  <c r="EM49" i="24"/>
  <c r="EK50" i="24"/>
  <c r="EQ50" i="24"/>
  <c r="EL51" i="24"/>
  <c r="EM52" i="24"/>
  <c r="EW55" i="24"/>
  <c r="EP56" i="24"/>
  <c r="EW56" i="24"/>
  <c r="ER57" i="24"/>
  <c r="EK57" i="24"/>
  <c r="ET58" i="24"/>
  <c r="EJ58" i="24"/>
  <c r="EP59" i="24"/>
  <c r="EV61" i="24"/>
  <c r="EL62" i="24"/>
  <c r="EV64" i="24"/>
  <c r="EJ67" i="24"/>
  <c r="EM73" i="24"/>
  <c r="EP74" i="24"/>
  <c r="ER75" i="24"/>
  <c r="EM75" i="24"/>
  <c r="EU76" i="24"/>
  <c r="EK76" i="24"/>
  <c r="EW80" i="24"/>
  <c r="EH82" i="24"/>
  <c r="EW82" i="24"/>
  <c r="EW83" i="24"/>
  <c r="EP84" i="24"/>
  <c r="EW86" i="24"/>
  <c r="EO87" i="24"/>
  <c r="EW92" i="24"/>
  <c r="EN100" i="24"/>
  <c r="EN99" i="24"/>
  <c r="ET104" i="24"/>
  <c r="ET65" i="24"/>
  <c r="EN66" i="24"/>
  <c r="ER67" i="24"/>
  <c r="EX67" i="24"/>
  <c r="EN68" i="24"/>
  <c r="ET70" i="24"/>
  <c r="EP73" i="24"/>
  <c r="EO75" i="24"/>
  <c r="EL76" i="24"/>
  <c r="EO79" i="24"/>
  <c r="EX86" i="24"/>
  <c r="EW87" i="24"/>
  <c r="EI95" i="24"/>
  <c r="EL47" i="24"/>
  <c r="ET49" i="24"/>
  <c r="ER50" i="24"/>
  <c r="EX50" i="24"/>
  <c r="EO51" i="24"/>
  <c r="EL53" i="24"/>
  <c r="EJ54" i="24"/>
  <c r="EP54" i="24"/>
  <c r="EX55" i="24"/>
  <c r="EV55" i="24"/>
  <c r="EX56" i="24"/>
  <c r="EL57" i="24"/>
  <c r="EV58" i="24"/>
  <c r="ER62" i="24"/>
  <c r="EL63" i="24"/>
  <c r="ET63" i="24"/>
  <c r="EK68" i="24"/>
  <c r="EL71" i="24"/>
  <c r="EQ74" i="24"/>
  <c r="ET74" i="24"/>
  <c r="EV76" i="24"/>
  <c r="EM77" i="24"/>
  <c r="EW79" i="24"/>
  <c r="EM79" i="24"/>
  <c r="EJ82" i="24"/>
  <c r="ES88" i="24"/>
  <c r="EK90" i="24"/>
  <c r="EO91" i="24"/>
  <c r="EX92" i="24"/>
  <c r="EM97" i="24"/>
  <c r="ES97" i="24"/>
  <c r="EM96" i="24"/>
  <c r="EI102" i="24"/>
  <c r="EJ103" i="24"/>
  <c r="ES105" i="24"/>
  <c r="EL46" i="24"/>
  <c r="ET46" i="24"/>
  <c r="EN47" i="24"/>
  <c r="EM48" i="24"/>
  <c r="EU49" i="24"/>
  <c r="EH50" i="24"/>
  <c r="ES50" i="24"/>
  <c r="EW51" i="24"/>
  <c r="EP52" i="24"/>
  <c r="ET52" i="24"/>
  <c r="EM53" i="24"/>
  <c r="ET53" i="24"/>
  <c r="EX54" i="24"/>
  <c r="ET54" i="24"/>
  <c r="EP60" i="24"/>
  <c r="EV66" i="24"/>
  <c r="EN67" i="24"/>
  <c r="EV68" i="24"/>
  <c r="EO72" i="24"/>
  <c r="EX73" i="24"/>
  <c r="ET75" i="24"/>
  <c r="EI79" i="24"/>
  <c r="ER79" i="24"/>
  <c r="ET83" i="24"/>
  <c r="EK84" i="24"/>
  <c r="EV84" i="24"/>
  <c r="EU89" i="24"/>
  <c r="EN95" i="24"/>
  <c r="EQ107" i="24"/>
  <c r="EV91" i="24"/>
  <c r="EK92" i="24"/>
  <c r="EW94" i="24"/>
  <c r="ET95" i="24"/>
  <c r="EO96" i="24"/>
  <c r="EH98" i="24"/>
  <c r="EN98" i="24"/>
  <c r="EX101" i="24"/>
  <c r="EI103" i="24"/>
  <c r="EW104" i="24"/>
  <c r="EL105" i="24"/>
  <c r="EP106" i="24"/>
  <c r="EV106" i="24"/>
  <c r="ES106" i="24"/>
  <c r="EJ76" i="24"/>
  <c r="EN81" i="24"/>
  <c r="EV81" i="24"/>
  <c r="EV83" i="24"/>
  <c r="ER86" i="24"/>
  <c r="EU87" i="24"/>
  <c r="EK89" i="24"/>
  <c r="EP91" i="24"/>
  <c r="EL92" i="24"/>
  <c r="EX93" i="24"/>
  <c r="EW96" i="24"/>
  <c r="EJ97" i="24"/>
  <c r="EU97" i="24"/>
  <c r="EH97" i="24"/>
  <c r="EL98" i="24"/>
  <c r="EN101" i="24"/>
  <c r="EK102" i="24"/>
  <c r="ER102" i="24"/>
  <c r="EM103" i="24"/>
  <c r="EJ104" i="24"/>
  <c r="EU105" i="24"/>
  <c r="EN105" i="24"/>
  <c r="EQ106" i="24"/>
  <c r="EX106" i="24"/>
  <c r="ER108" i="24"/>
  <c r="EO88" i="24"/>
  <c r="EW88" i="24"/>
  <c r="EV89" i="24"/>
  <c r="EM89" i="24"/>
  <c r="EJ90" i="24"/>
  <c r="ES93" i="24"/>
  <c r="ES94" i="24"/>
  <c r="EJ95" i="24"/>
  <c r="EP97" i="24"/>
  <c r="EQ98" i="24"/>
  <c r="ES98" i="24"/>
  <c r="EI101" i="24"/>
  <c r="EV101" i="24"/>
  <c r="EM101" i="24"/>
  <c r="EL102" i="24"/>
  <c r="ES102" i="24"/>
  <c r="EW102" i="24"/>
  <c r="EO103" i="24"/>
  <c r="EW103" i="24"/>
  <c r="EQ103" i="24"/>
  <c r="EP104" i="24"/>
  <c r="EO104" i="24"/>
  <c r="ER105" i="24"/>
  <c r="EN107" i="24"/>
  <c r="EV108" i="24"/>
  <c r="EJ109" i="24"/>
  <c r="EV90" i="24"/>
  <c r="EN91" i="24"/>
  <c r="EI93" i="24"/>
  <c r="ET93" i="24"/>
  <c r="EV95" i="24"/>
  <c r="ET96" i="24"/>
  <c r="ER97" i="24"/>
  <c r="ET98" i="24"/>
  <c r="EO99" i="24"/>
  <c r="EV99" i="24"/>
  <c r="EV100" i="24"/>
  <c r="EK106" i="24"/>
  <c r="EL107" i="24"/>
  <c r="EN108" i="24"/>
  <c r="EU65" i="24"/>
  <c r="EL66" i="24"/>
  <c r="EH68" i="24"/>
  <c r="EV70" i="24"/>
  <c r="EO71" i="24"/>
  <c r="EI71" i="24"/>
  <c r="EV73" i="24"/>
  <c r="ES74" i="24"/>
  <c r="EX75" i="24"/>
  <c r="EU75" i="24"/>
  <c r="EO76" i="24"/>
  <c r="EW76" i="24"/>
  <c r="ER76" i="24"/>
  <c r="EK81" i="24"/>
  <c r="ES81" i="24"/>
  <c r="ET81" i="24"/>
  <c r="EH83" i="24"/>
  <c r="EX84" i="24"/>
  <c r="EV86" i="24"/>
  <c r="EX91" i="24"/>
  <c r="EO92" i="24"/>
  <c r="EJ96" i="24"/>
  <c r="ER98" i="24"/>
  <c r="EW99" i="24"/>
  <c r="EQ101" i="24"/>
  <c r="EN102" i="24"/>
  <c r="ET102" i="24"/>
  <c r="EP103" i="24"/>
  <c r="EX103" i="24"/>
  <c r="EK104" i="24"/>
  <c r="ER104" i="24"/>
  <c r="EK105" i="24"/>
  <c r="EX105" i="24"/>
  <c r="EN106" i="24"/>
  <c r="ET106" i="24"/>
  <c r="EN109" i="24"/>
  <c r="EQ109" i="24"/>
  <c r="GX9" i="24"/>
  <c r="GX10" i="24" s="1"/>
  <c r="IS17" i="24"/>
  <c r="IU18" i="24"/>
  <c r="IX15" i="24"/>
  <c r="IW17" i="24"/>
  <c r="IS30" i="24"/>
  <c r="IW30" i="24"/>
  <c r="IW29" i="24"/>
  <c r="IU29" i="24"/>
  <c r="IX26" i="24"/>
  <c r="IX28" i="24"/>
  <c r="EO32" i="24"/>
  <c r="EW32" i="24"/>
  <c r="ED31" i="24"/>
  <c r="EY31" i="24"/>
  <c r="FA33" i="24"/>
  <c r="EN33" i="24"/>
  <c r="FA35" i="24"/>
  <c r="ED35" i="24"/>
  <c r="EN35" i="24"/>
  <c r="IZ11" i="24"/>
  <c r="JE11" i="24" s="1"/>
  <c r="EO30" i="24"/>
  <c r="IW27" i="24"/>
  <c r="EV40" i="24"/>
  <c r="EV37" i="24"/>
  <c r="FJ10" i="24"/>
  <c r="ET31" i="24"/>
  <c r="IU31" i="24"/>
  <c r="FE10" i="24"/>
  <c r="DE10" i="24"/>
  <c r="EC10" i="24"/>
  <c r="JF10" i="24"/>
  <c r="EM39" i="24"/>
  <c r="EM38" i="24"/>
  <c r="FA37" i="24"/>
  <c r="EI40" i="24" s="1"/>
  <c r="ED37" i="24"/>
  <c r="GZ9" i="24"/>
  <c r="GZ10" i="24" s="1"/>
  <c r="EN30" i="24"/>
  <c r="ER31" i="24"/>
  <c r="EL40" i="24"/>
  <c r="EL39" i="24"/>
  <c r="ET40" i="24"/>
  <c r="ET39" i="24"/>
  <c r="EX33" i="24"/>
  <c r="EX31" i="24"/>
  <c r="ES37" i="24"/>
  <c r="ES36" i="24"/>
  <c r="IT49" i="24"/>
  <c r="IV50" i="24"/>
  <c r="ET48" i="24"/>
  <c r="ET47" i="24"/>
  <c r="IU19" i="24"/>
  <c r="IW18" i="24"/>
  <c r="IS18" i="24"/>
  <c r="IX16" i="24"/>
  <c r="EK33" i="24"/>
  <c r="EK30" i="24"/>
  <c r="EW34" i="24"/>
  <c r="EU37" i="24"/>
  <c r="EU36" i="24"/>
  <c r="EQ33" i="24"/>
  <c r="ES35" i="24"/>
  <c r="EH37" i="24"/>
  <c r="ET38" i="24"/>
  <c r="IV20" i="24"/>
  <c r="IU21" i="24"/>
  <c r="IX18" i="24"/>
  <c r="IV24" i="24"/>
  <c r="IT23" i="24"/>
  <c r="IV27" i="24"/>
  <c r="IT26" i="24"/>
  <c r="JI21" i="24"/>
  <c r="ET30" i="24"/>
  <c r="EK31" i="24"/>
  <c r="ET33" i="24"/>
  <c r="IV30" i="24"/>
  <c r="EK34" i="24"/>
  <c r="ED33" i="24"/>
  <c r="EY33" i="24"/>
  <c r="EO36" i="24"/>
  <c r="EW36" i="24"/>
  <c r="EJ37" i="24"/>
  <c r="EV35" i="24"/>
  <c r="EU38" i="24"/>
  <c r="EV39" i="24"/>
  <c r="ER41" i="24"/>
  <c r="IW23" i="24"/>
  <c r="IU24" i="24"/>
  <c r="ER30" i="24"/>
  <c r="JD11" i="24"/>
  <c r="JG11" i="24" s="1"/>
  <c r="IS21" i="24"/>
  <c r="IX17" i="24"/>
  <c r="IW24" i="24"/>
  <c r="IU25" i="24"/>
  <c r="IS24" i="24"/>
  <c r="IV21" i="24"/>
  <c r="EU30" i="24"/>
  <c r="EL31" i="24"/>
  <c r="EM32" i="24"/>
  <c r="EU32" i="24"/>
  <c r="EN34" i="24"/>
  <c r="EQ35" i="24"/>
  <c r="ER36" i="24"/>
  <c r="EK37" i="24"/>
  <c r="IT39" i="24"/>
  <c r="IV40" i="24"/>
  <c r="EK36" i="24"/>
  <c r="EQ39" i="24"/>
  <c r="EU40" i="24"/>
  <c r="IT21" i="24"/>
  <c r="IS22" i="24"/>
  <c r="IV25" i="24"/>
  <c r="IW25" i="24"/>
  <c r="IU26" i="24"/>
  <c r="IX23" i="24"/>
  <c r="IW21" i="24"/>
  <c r="IU28" i="24"/>
  <c r="IV32" i="24"/>
  <c r="IT31" i="24"/>
  <c r="EW30" i="24"/>
  <c r="EQ31" i="24"/>
  <c r="ER33" i="24"/>
  <c r="EW33" i="24"/>
  <c r="EP34" i="24"/>
  <c r="EP35" i="24"/>
  <c r="IV38" i="24"/>
  <c r="IT37" i="24"/>
  <c r="EQ37" i="24"/>
  <c r="IX34" i="24"/>
  <c r="EH38" i="24"/>
  <c r="EP38" i="24"/>
  <c r="EX38" i="24"/>
  <c r="ER42" i="24"/>
  <c r="IV46" i="24"/>
  <c r="EQ48" i="24"/>
  <c r="IW26" i="24"/>
  <c r="IU27" i="24"/>
  <c r="IX24" i="24"/>
  <c r="IS26" i="24"/>
  <c r="IS29" i="24"/>
  <c r="ET35" i="24"/>
  <c r="IV26" i="24"/>
  <c r="IT25" i="24"/>
  <c r="IX21" i="24"/>
  <c r="IS28" i="24"/>
  <c r="EP30" i="24"/>
  <c r="EX30" i="24"/>
  <c r="EK32" i="24"/>
  <c r="ES32" i="24"/>
  <c r="EM33" i="24"/>
  <c r="EU33" i="24"/>
  <c r="EQ34" i="24"/>
  <c r="ES34" i="24"/>
  <c r="EQ32" i="24"/>
  <c r="EU35" i="24"/>
  <c r="EH36" i="24"/>
  <c r="EP36" i="24"/>
  <c r="EX36" i="24"/>
  <c r="EL37" i="24"/>
  <c r="ET37" i="24"/>
  <c r="EP37" i="24"/>
  <c r="ES38" i="24"/>
  <c r="EL38" i="24"/>
  <c r="IS40" i="24"/>
  <c r="IW40" i="24"/>
  <c r="IX38" i="24"/>
  <c r="ES39" i="24"/>
  <c r="ES40" i="24"/>
  <c r="EM40" i="24"/>
  <c r="ED45" i="24"/>
  <c r="FA45" i="24"/>
  <c r="IW19" i="24"/>
  <c r="IU20" i="24"/>
  <c r="IW22" i="24"/>
  <c r="EX32" i="24"/>
  <c r="IT19" i="24"/>
  <c r="IS20" i="24"/>
  <c r="EL30" i="24"/>
  <c r="IW32" i="24"/>
  <c r="IU33" i="24"/>
  <c r="IX30" i="24"/>
  <c r="IS32" i="24"/>
  <c r="EO31" i="24"/>
  <c r="EW31" i="24"/>
  <c r="ES31" i="24"/>
  <c r="JC30" i="24"/>
  <c r="EL33" i="24"/>
  <c r="EL34" i="24"/>
  <c r="ET34" i="24"/>
  <c r="EV34" i="24"/>
  <c r="EJ35" i="24"/>
  <c r="ER35" i="24"/>
  <c r="IU39" i="24"/>
  <c r="IS38" i="24"/>
  <c r="IW38" i="24"/>
  <c r="IX36" i="24"/>
  <c r="EW37" i="24"/>
  <c r="ER37" i="24"/>
  <c r="EV38" i="24"/>
  <c r="EP40" i="24"/>
  <c r="EJ41" i="24"/>
  <c r="EL44" i="24"/>
  <c r="EM46" i="24"/>
  <c r="IX27" i="24"/>
  <c r="IW28" i="24"/>
  <c r="IV29" i="24"/>
  <c r="IU30" i="24"/>
  <c r="IT38" i="24"/>
  <c r="IU40" i="24"/>
  <c r="IS39" i="24"/>
  <c r="IX35" i="24"/>
  <c r="ED36" i="24"/>
  <c r="EJ39" i="24"/>
  <c r="ER39" i="24"/>
  <c r="EX40" i="24"/>
  <c r="JC38" i="24"/>
  <c r="IX37" i="24"/>
  <c r="FC38" i="24"/>
  <c r="EK41" i="24" s="1"/>
  <c r="IW39" i="24"/>
  <c r="EI43" i="24"/>
  <c r="EM44" i="24"/>
  <c r="IT46" i="24"/>
  <c r="ED43" i="24"/>
  <c r="EY43" i="24"/>
  <c r="EG44" i="24" s="1"/>
  <c r="EW46" i="24"/>
  <c r="EH47" i="24"/>
  <c r="EP47" i="24"/>
  <c r="EX47" i="24"/>
  <c r="EV48" i="24"/>
  <c r="EN45" i="24"/>
  <c r="IX29" i="24"/>
  <c r="IU32" i="24"/>
  <c r="IT33" i="24"/>
  <c r="IS34" i="24"/>
  <c r="IT40" i="24"/>
  <c r="IV41" i="24"/>
  <c r="IS41" i="24"/>
  <c r="IW41" i="24"/>
  <c r="IU42" i="24"/>
  <c r="IX39" i="24"/>
  <c r="EH40" i="24"/>
  <c r="EO41" i="24"/>
  <c r="EM42" i="24"/>
  <c r="EU42" i="24"/>
  <c r="EV43" i="24"/>
  <c r="EK44" i="24"/>
  <c r="ES44" i="24"/>
  <c r="EP44" i="24"/>
  <c r="EH48" i="24"/>
  <c r="EJ49" i="24"/>
  <c r="ER49" i="24"/>
  <c r="EL49" i="24"/>
  <c r="IS27" i="24"/>
  <c r="EY34" i="24"/>
  <c r="IT34" i="24"/>
  <c r="IT41" i="24"/>
  <c r="IV42" i="24"/>
  <c r="IS42" i="24"/>
  <c r="IW42" i="24"/>
  <c r="IU43" i="24"/>
  <c r="IX40" i="24"/>
  <c r="EH41" i="24"/>
  <c r="EP41" i="24"/>
  <c r="EX41" i="24"/>
  <c r="EQ41" i="24"/>
  <c r="EH42" i="24"/>
  <c r="EP42" i="24"/>
  <c r="EX42" i="24"/>
  <c r="EJ42" i="24"/>
  <c r="ET44" i="24"/>
  <c r="EQ45" i="24"/>
  <c r="EN46" i="24"/>
  <c r="EQ47" i="24"/>
  <c r="EO44" i="24"/>
  <c r="EO48" i="24"/>
  <c r="EW48" i="24"/>
  <c r="IS50" i="24"/>
  <c r="IU51" i="24"/>
  <c r="IW50" i="24"/>
  <c r="IX48" i="24"/>
  <c r="IU36" i="24"/>
  <c r="IX31" i="24"/>
  <c r="ED32" i="24"/>
  <c r="IU34" i="24"/>
  <c r="EO38" i="24"/>
  <c r="EW38" i="24"/>
  <c r="IT35" i="24"/>
  <c r="IS36" i="24"/>
  <c r="ED39" i="24"/>
  <c r="EL43" i="24"/>
  <c r="ET43" i="24"/>
  <c r="EV44" i="24"/>
  <c r="EL45" i="24"/>
  <c r="ET45" i="24"/>
  <c r="EW44" i="24"/>
  <c r="ED53" i="24"/>
  <c r="IX32" i="24"/>
  <c r="IU35" i="24"/>
  <c r="EY36" i="24"/>
  <c r="EN42" i="24"/>
  <c r="ES43" i="24"/>
  <c r="EK45" i="24"/>
  <c r="EL48" i="24"/>
  <c r="IX25" i="24"/>
  <c r="IV37" i="24"/>
  <c r="IU38" i="24"/>
  <c r="IX33" i="24"/>
  <c r="ED34" i="24"/>
  <c r="JC36" i="24"/>
  <c r="EI41" i="24"/>
  <c r="EU41" i="24"/>
  <c r="JC40" i="24"/>
  <c r="IV45" i="24"/>
  <c r="EJ43" i="24"/>
  <c r="ER43" i="24"/>
  <c r="EW43" i="24"/>
  <c r="EH44" i="24"/>
  <c r="EX44" i="24"/>
  <c r="EM45" i="24"/>
  <c r="EQ46" i="24"/>
  <c r="EU46" i="24"/>
  <c r="EJ47" i="24"/>
  <c r="ER47" i="24"/>
  <c r="EV49" i="24"/>
  <c r="ED40" i="24"/>
  <c r="IT43" i="24"/>
  <c r="IS44" i="24"/>
  <c r="IT50" i="24"/>
  <c r="IV51" i="24"/>
  <c r="EK52" i="24"/>
  <c r="EI53" i="24"/>
  <c r="EH55" i="24"/>
  <c r="EP55" i="24"/>
  <c r="ES55" i="24"/>
  <c r="ED41" i="24"/>
  <c r="EP46" i="24"/>
  <c r="EX46" i="24"/>
  <c r="EO47" i="24"/>
  <c r="EW47" i="24"/>
  <c r="IT44" i="24"/>
  <c r="IS45" i="24"/>
  <c r="EN51" i="24"/>
  <c r="EV52" i="24"/>
  <c r="EK55" i="24"/>
  <c r="IX41" i="24"/>
  <c r="ED42" i="24"/>
  <c r="IU44" i="24"/>
  <c r="EY45" i="24"/>
  <c r="IT45" i="24"/>
  <c r="IT51" i="24"/>
  <c r="IV52" i="24"/>
  <c r="EY47" i="24"/>
  <c r="EI51" i="24"/>
  <c r="EQ51" i="24"/>
  <c r="ES52" i="24"/>
  <c r="EW67" i="24"/>
  <c r="EW66" i="24"/>
  <c r="IS46" i="24"/>
  <c r="IU47" i="24"/>
  <c r="IX42" i="24"/>
  <c r="FA44" i="24"/>
  <c r="EI44" i="24" s="1"/>
  <c r="EP48" i="24"/>
  <c r="EX48" i="24"/>
  <c r="IU45" i="24"/>
  <c r="FA47" i="24"/>
  <c r="EI50" i="24" s="1"/>
  <c r="EV50" i="24"/>
  <c r="EZ51" i="24"/>
  <c r="EH54" i="24" s="1"/>
  <c r="ED51" i="24"/>
  <c r="EY39" i="24"/>
  <c r="EG42" i="24" s="1"/>
  <c r="IV47" i="24"/>
  <c r="IU48" i="24"/>
  <c r="IW47" i="24"/>
  <c r="IS47" i="24"/>
  <c r="IX43" i="24"/>
  <c r="ED44" i="24"/>
  <c r="IU46" i="24"/>
  <c r="ED47" i="24"/>
  <c r="ED48" i="24"/>
  <c r="EK54" i="24"/>
  <c r="ES54" i="24"/>
  <c r="EW54" i="24"/>
  <c r="EL55" i="24"/>
  <c r="EN54" i="24"/>
  <c r="IV48" i="24"/>
  <c r="IT47" i="24"/>
  <c r="IU49" i="24"/>
  <c r="IS48" i="24"/>
  <c r="IX44" i="24"/>
  <c r="EJ48" i="24"/>
  <c r="ER48" i="24"/>
  <c r="FC46" i="24"/>
  <c r="EK49" i="24" s="1"/>
  <c r="EL50" i="24"/>
  <c r="ED50" i="24"/>
  <c r="EX59" i="24"/>
  <c r="EX58" i="24"/>
  <c r="IV49" i="24"/>
  <c r="IT48" i="24"/>
  <c r="IS49" i="24"/>
  <c r="ES48" i="24"/>
  <c r="IX45" i="24"/>
  <c r="IW46" i="24"/>
  <c r="EN50" i="24"/>
  <c r="IV53" i="24"/>
  <c r="IT52" i="24"/>
  <c r="IT53" i="24"/>
  <c r="IV54" i="24"/>
  <c r="IW49" i="24"/>
  <c r="EK53" i="24"/>
  <c r="ES53" i="24"/>
  <c r="ER54" i="24"/>
  <c r="ET55" i="24"/>
  <c r="EJ55" i="24"/>
  <c r="EN57" i="24"/>
  <c r="ET59" i="24"/>
  <c r="EL61" i="24"/>
  <c r="ER69" i="24"/>
  <c r="ER68" i="24"/>
  <c r="IU52" i="24"/>
  <c r="IS51" i="24"/>
  <c r="IW56" i="24"/>
  <c r="IS56" i="24"/>
  <c r="IU57" i="24"/>
  <c r="IX54" i="24"/>
  <c r="EP57" i="24"/>
  <c r="EX57" i="24"/>
  <c r="IU61" i="24"/>
  <c r="IS60" i="24"/>
  <c r="IW60" i="24"/>
  <c r="EM61" i="24"/>
  <c r="EM60" i="24"/>
  <c r="ED59" i="24"/>
  <c r="EZ60" i="24"/>
  <c r="EH63" i="24" s="1"/>
  <c r="ED60" i="24"/>
  <c r="EJ66" i="24"/>
  <c r="EP51" i="24"/>
  <c r="EX51" i="24"/>
  <c r="EY49" i="24"/>
  <c r="EG52" i="24" s="1"/>
  <c r="EO52" i="24"/>
  <c r="EW52" i="24"/>
  <c r="IX50" i="24"/>
  <c r="IW52" i="24"/>
  <c r="EL56" i="24"/>
  <c r="ET56" i="24"/>
  <c r="IV59" i="24"/>
  <c r="IT58" i="24"/>
  <c r="ED55" i="24"/>
  <c r="IV61" i="24"/>
  <c r="IT60" i="24"/>
  <c r="IV60" i="24"/>
  <c r="EL60" i="24"/>
  <c r="EN61" i="24"/>
  <c r="EN62" i="24"/>
  <c r="EV62" i="24"/>
  <c r="EJ64" i="24"/>
  <c r="EH65" i="24"/>
  <c r="EL75" i="24"/>
  <c r="EL74" i="24"/>
  <c r="IW54" i="24"/>
  <c r="IU55" i="24"/>
  <c r="IS54" i="24"/>
  <c r="EM55" i="24"/>
  <c r="IX52" i="24"/>
  <c r="EY53" i="24"/>
  <c r="EG53" i="24" s="1"/>
  <c r="EW53" i="24"/>
  <c r="EQ56" i="24"/>
  <c r="IS53" i="24"/>
  <c r="EI58" i="24"/>
  <c r="ED61" i="24"/>
  <c r="EJ65" i="24"/>
  <c r="EP66" i="24"/>
  <c r="EO67" i="24"/>
  <c r="EO65" i="24"/>
  <c r="EL54" i="24"/>
  <c r="ER56" i="24"/>
  <c r="EZ56" i="24"/>
  <c r="EH59" i="24" s="1"/>
  <c r="EH66" i="24"/>
  <c r="IW55" i="24"/>
  <c r="IS55" i="24"/>
  <c r="IX53" i="24"/>
  <c r="EO54" i="24"/>
  <c r="ED52" i="24"/>
  <c r="EQ55" i="24"/>
  <c r="ET57" i="24"/>
  <c r="IU60" i="24"/>
  <c r="IX57" i="24"/>
  <c r="IW59" i="24"/>
  <c r="IS59" i="24"/>
  <c r="EL58" i="24"/>
  <c r="ED56" i="24"/>
  <c r="EN60" i="24"/>
  <c r="EK61" i="24"/>
  <c r="IV74" i="24"/>
  <c r="IT73" i="24"/>
  <c r="ED49" i="24"/>
  <c r="IT55" i="24"/>
  <c r="IV56" i="24"/>
  <c r="EU54" i="24"/>
  <c r="IW51" i="24"/>
  <c r="ER55" i="24"/>
  <c r="EO53" i="24"/>
  <c r="EI56" i="24"/>
  <c r="JC54" i="24"/>
  <c r="IW53" i="24"/>
  <c r="EW57" i="24"/>
  <c r="EY55" i="24"/>
  <c r="EN58" i="24"/>
  <c r="ER65" i="24"/>
  <c r="FA63" i="24"/>
  <c r="EI66" i="24" s="1"/>
  <c r="ED63" i="24"/>
  <c r="EN63" i="24"/>
  <c r="EP65" i="24"/>
  <c r="IV57" i="24"/>
  <c r="IW57" i="24"/>
  <c r="IU58" i="24"/>
  <c r="EY54" i="24"/>
  <c r="ES57" i="24"/>
  <c r="IT59" i="24"/>
  <c r="ER58" i="24"/>
  <c r="ET60" i="24"/>
  <c r="ED58" i="24"/>
  <c r="EY58" i="24"/>
  <c r="EY59" i="24"/>
  <c r="EO62" i="24"/>
  <c r="EM62" i="24"/>
  <c r="EK63" i="24"/>
  <c r="EM65" i="24"/>
  <c r="EX66" i="24"/>
  <c r="EO68" i="24"/>
  <c r="EW68" i="24"/>
  <c r="EP69" i="24"/>
  <c r="IV72" i="24"/>
  <c r="IT71" i="24"/>
  <c r="EZ91" i="24"/>
  <c r="EH94" i="24" s="1"/>
  <c r="ED91" i="24"/>
  <c r="IV58" i="24"/>
  <c r="IW58" i="24"/>
  <c r="IU59" i="24"/>
  <c r="IX56" i="24"/>
  <c r="EI59" i="24"/>
  <c r="EQ59" i="24"/>
  <c r="IT56" i="24"/>
  <c r="ED57" i="24"/>
  <c r="EY57" i="24"/>
  <c r="IS57" i="24"/>
  <c r="ER61" i="24"/>
  <c r="EP61" i="24"/>
  <c r="IS58" i="24"/>
  <c r="EV63" i="24"/>
  <c r="EM63" i="24"/>
  <c r="EP64" i="24"/>
  <c r="EU70" i="24"/>
  <c r="EU60" i="24"/>
  <c r="EX62" i="24"/>
  <c r="EN65" i="24"/>
  <c r="EV65" i="24"/>
  <c r="EQ70" i="24"/>
  <c r="EQ69" i="24"/>
  <c r="ED54" i="24"/>
  <c r="EM57" i="24"/>
  <c r="JC56" i="24"/>
  <c r="ER59" i="24"/>
  <c r="EW59" i="24"/>
  <c r="EV60" i="24"/>
  <c r="ES62" i="24"/>
  <c r="IS64" i="24"/>
  <c r="IU65" i="24"/>
  <c r="IW64" i="24"/>
  <c r="IX62" i="24"/>
  <c r="EX64" i="24"/>
  <c r="FA62" i="24"/>
  <c r="ED62" i="24"/>
  <c r="EQ65" i="24"/>
  <c r="EX65" i="24"/>
  <c r="IW62" i="24"/>
  <c r="IW72" i="24"/>
  <c r="IU73" i="24"/>
  <c r="IX70" i="24"/>
  <c r="IS72" i="24"/>
  <c r="IS71" i="24"/>
  <c r="ED78" i="24"/>
  <c r="EY66" i="24"/>
  <c r="ED66" i="24"/>
  <c r="EW69" i="24"/>
  <c r="EI60" i="24"/>
  <c r="EQ60" i="24"/>
  <c r="EX60" i="24"/>
  <c r="EX61" i="24"/>
  <c r="EQ62" i="24"/>
  <c r="EJ63" i="24"/>
  <c r="IV66" i="24"/>
  <c r="IT65" i="24"/>
  <c r="ER64" i="24"/>
  <c r="ET66" i="24"/>
  <c r="EO66" i="24"/>
  <c r="EH67" i="24"/>
  <c r="EP67" i="24"/>
  <c r="EL67" i="24"/>
  <c r="EL69" i="24"/>
  <c r="IV73" i="24"/>
  <c r="IT72" i="24"/>
  <c r="EX71" i="24"/>
  <c r="IU62" i="24"/>
  <c r="IS61" i="24"/>
  <c r="EJ60" i="24"/>
  <c r="ER60" i="24"/>
  <c r="IV65" i="24"/>
  <c r="ES60" i="24"/>
  <c r="EQ63" i="24"/>
  <c r="EL65" i="24"/>
  <c r="EQ67" i="24"/>
  <c r="EU69" i="24"/>
  <c r="EL73" i="24"/>
  <c r="IS77" i="24"/>
  <c r="IU78" i="24"/>
  <c r="IW77" i="24"/>
  <c r="IU74" i="24"/>
  <c r="EK79" i="24"/>
  <c r="IV62" i="24"/>
  <c r="IT61" i="24"/>
  <c r="IU63" i="24"/>
  <c r="IS62" i="24"/>
  <c r="ER63" i="24"/>
  <c r="EM64" i="24"/>
  <c r="EL64" i="24"/>
  <c r="IW61" i="24"/>
  <c r="EW65" i="24"/>
  <c r="ET71" i="24"/>
  <c r="IT77" i="24"/>
  <c r="IV78" i="24"/>
  <c r="IX75" i="24"/>
  <c r="IT62" i="24"/>
  <c r="IV63" i="24"/>
  <c r="EU61" i="24"/>
  <c r="IS63" i="24"/>
  <c r="IW63" i="24"/>
  <c r="EP62" i="24"/>
  <c r="EJ62" i="24"/>
  <c r="EU62" i="24"/>
  <c r="JC60" i="24"/>
  <c r="ES63" i="24"/>
  <c r="IX61" i="24"/>
  <c r="ES66" i="24"/>
  <c r="ED64" i="24"/>
  <c r="EY64" i="24"/>
  <c r="EV67" i="24"/>
  <c r="EK70" i="24"/>
  <c r="ED68" i="24"/>
  <c r="EY68" i="24"/>
  <c r="EN72" i="24"/>
  <c r="EN73" i="24"/>
  <c r="ER74" i="24"/>
  <c r="IW66" i="24"/>
  <c r="IU67" i="24"/>
  <c r="IX64" i="24"/>
  <c r="IW67" i="24"/>
  <c r="IU68" i="24"/>
  <c r="IS67" i="24"/>
  <c r="IV69" i="24"/>
  <c r="IT68" i="24"/>
  <c r="IV71" i="24"/>
  <c r="IT70" i="24"/>
  <c r="EM71" i="24"/>
  <c r="EN71" i="24"/>
  <c r="IT76" i="24"/>
  <c r="IV77" i="24"/>
  <c r="EK77" i="24"/>
  <c r="IV67" i="24"/>
  <c r="IT66" i="24"/>
  <c r="IV68" i="24"/>
  <c r="EL68" i="24"/>
  <c r="ET68" i="24"/>
  <c r="IS65" i="24"/>
  <c r="EM70" i="24"/>
  <c r="EP71" i="24"/>
  <c r="ET73" i="24"/>
  <c r="EK67" i="24"/>
  <c r="ES67" i="24"/>
  <c r="IW69" i="24"/>
  <c r="IU70" i="24"/>
  <c r="IX67" i="24"/>
  <c r="IS69" i="24"/>
  <c r="ED65" i="24"/>
  <c r="EM68" i="24"/>
  <c r="EK69" i="24"/>
  <c r="ES69" i="24"/>
  <c r="EX69" i="24"/>
  <c r="EH70" i="24"/>
  <c r="EX70" i="24"/>
  <c r="IW84" i="24"/>
  <c r="IX82" i="24"/>
  <c r="IU85" i="24"/>
  <c r="IS83" i="24"/>
  <c r="IS84" i="24"/>
  <c r="EP83" i="24"/>
  <c r="EN85" i="24"/>
  <c r="EN84" i="24"/>
  <c r="EY60" i="24"/>
  <c r="ET67" i="24"/>
  <c r="EJ68" i="24"/>
  <c r="ES70" i="24"/>
  <c r="ES71" i="24"/>
  <c r="EJ73" i="24"/>
  <c r="ER73" i="24"/>
  <c r="IU79" i="24"/>
  <c r="IS78" i="24"/>
  <c r="IX76" i="24"/>
  <c r="IW78" i="24"/>
  <c r="EN80" i="24"/>
  <c r="EV80" i="24"/>
  <c r="ES80" i="24"/>
  <c r="EO64" i="24"/>
  <c r="EW64" i="24"/>
  <c r="EI69" i="24"/>
  <c r="IW71" i="24"/>
  <c r="IU72" i="24"/>
  <c r="IX69" i="24"/>
  <c r="EN70" i="24"/>
  <c r="EH71" i="24"/>
  <c r="JC74" i="24"/>
  <c r="ES77" i="24"/>
  <c r="ES78" i="24"/>
  <c r="EJ71" i="24"/>
  <c r="ER71" i="24"/>
  <c r="EK71" i="24"/>
  <c r="EO73" i="24"/>
  <c r="IW75" i="24"/>
  <c r="IU76" i="24"/>
  <c r="IS75" i="24"/>
  <c r="IX73" i="24"/>
  <c r="EX78" i="24"/>
  <c r="EH81" i="24"/>
  <c r="EM82" i="24"/>
  <c r="EL85" i="24"/>
  <c r="EL83" i="24"/>
  <c r="ET85" i="24"/>
  <c r="FB83" i="24"/>
  <c r="EJ84" i="24" s="1"/>
  <c r="EJ89" i="24"/>
  <c r="EJ88" i="24"/>
  <c r="EM90" i="24"/>
  <c r="EM87" i="24"/>
  <c r="EL90" i="24"/>
  <c r="ES73" i="24"/>
  <c r="IV76" i="24"/>
  <c r="IT75" i="24"/>
  <c r="EJ74" i="24"/>
  <c r="EU73" i="24"/>
  <c r="ES76" i="24"/>
  <c r="ED75" i="24"/>
  <c r="EY75" i="24"/>
  <c r="EP82" i="24"/>
  <c r="EN83" i="24"/>
  <c r="EM86" i="24"/>
  <c r="EM85" i="24"/>
  <c r="ET87" i="24"/>
  <c r="EZ87" i="24"/>
  <c r="EH88" i="24" s="1"/>
  <c r="ED87" i="24"/>
  <c r="IW68" i="24"/>
  <c r="EL72" i="24"/>
  <c r="ET72" i="24"/>
  <c r="IV75" i="24"/>
  <c r="EQ73" i="24"/>
  <c r="EX74" i="24"/>
  <c r="EN75" i="24"/>
  <c r="EV75" i="24"/>
  <c r="EW75" i="24"/>
  <c r="ED73" i="24"/>
  <c r="EZ74" i="24"/>
  <c r="EP77" i="24"/>
  <c r="EX77" i="24"/>
  <c r="ER78" i="24"/>
  <c r="EK78" i="24"/>
  <c r="EJ81" i="24"/>
  <c r="EJ79" i="24"/>
  <c r="EQ82" i="24"/>
  <c r="EP89" i="24"/>
  <c r="EX89" i="24"/>
  <c r="JC87" i="24"/>
  <c r="ED69" i="24"/>
  <c r="EX72" i="24"/>
  <c r="ED71" i="24"/>
  <c r="EY71" i="24"/>
  <c r="EO74" i="24"/>
  <c r="EW74" i="24"/>
  <c r="EQ75" i="24"/>
  <c r="IS80" i="24"/>
  <c r="EZ77" i="24"/>
  <c r="EH80" i="24" s="1"/>
  <c r="EP80" i="24"/>
  <c r="EX80" i="24"/>
  <c r="EM80" i="24"/>
  <c r="EQ87" i="24"/>
  <c r="EQ86" i="24"/>
  <c r="ET92" i="24"/>
  <c r="ET89" i="24"/>
  <c r="IV70" i="24"/>
  <c r="IW70" i="24"/>
  <c r="IU71" i="24"/>
  <c r="IX68" i="24"/>
  <c r="IX66" i="24"/>
  <c r="ED67" i="24"/>
  <c r="EJ72" i="24"/>
  <c r="ER72" i="24"/>
  <c r="IT69" i="24"/>
  <c r="ED70" i="24"/>
  <c r="EN74" i="24"/>
  <c r="IU77" i="24"/>
  <c r="IX74" i="24"/>
  <c r="IS76" i="24"/>
  <c r="IW76" i="24"/>
  <c r="EQ76" i="24"/>
  <c r="EN77" i="24"/>
  <c r="EV77" i="24"/>
  <c r="EI77" i="24"/>
  <c r="IT74" i="24"/>
  <c r="IV81" i="24"/>
  <c r="IT80" i="24"/>
  <c r="EK80" i="24"/>
  <c r="ED77" i="24"/>
  <c r="EP81" i="24"/>
  <c r="EL87" i="24"/>
  <c r="IV79" i="24"/>
  <c r="IT78" i="24"/>
  <c r="EP79" i="24"/>
  <c r="EX79" i="24"/>
  <c r="ET79" i="24"/>
  <c r="IW81" i="24"/>
  <c r="IU82" i="24"/>
  <c r="IS81" i="24"/>
  <c r="EJ80" i="24"/>
  <c r="EN82" i="24"/>
  <c r="EV82" i="24"/>
  <c r="EL84" i="24"/>
  <c r="ED82" i="24"/>
  <c r="EY82" i="24"/>
  <c r="ED84" i="24"/>
  <c r="EY84" i="24"/>
  <c r="ES90" i="24"/>
  <c r="EQ90" i="24"/>
  <c r="IS73" i="24"/>
  <c r="EW77" i="24"/>
  <c r="EP78" i="24"/>
  <c r="ED76" i="24"/>
  <c r="EU79" i="24"/>
  <c r="IW83" i="24"/>
  <c r="IW79" i="24"/>
  <c r="ER83" i="24"/>
  <c r="ER85" i="24"/>
  <c r="EM91" i="24"/>
  <c r="EU91" i="24"/>
  <c r="EZ72" i="24"/>
  <c r="EY73" i="24"/>
  <c r="EN79" i="24"/>
  <c r="EV79" i="24"/>
  <c r="IX79" i="24"/>
  <c r="EQ83" i="24"/>
  <c r="ER84" i="24"/>
  <c r="EU85" i="24"/>
  <c r="EU86" i="24"/>
  <c r="EU88" i="24"/>
  <c r="IW74" i="24"/>
  <c r="IU75" i="24"/>
  <c r="EP76" i="24"/>
  <c r="EX76" i="24"/>
  <c r="ER77" i="24"/>
  <c r="EY74" i="24"/>
  <c r="IT79" i="24"/>
  <c r="IV80" i="24"/>
  <c r="EQ80" i="24"/>
  <c r="IX77" i="24"/>
  <c r="EM81" i="24"/>
  <c r="EU81" i="24"/>
  <c r="EQ81" i="24"/>
  <c r="EO82" i="24"/>
  <c r="IU80" i="24"/>
  <c r="EM84" i="24"/>
  <c r="EU84" i="24"/>
  <c r="EL86" i="24"/>
  <c r="ET86" i="24"/>
  <c r="IT88" i="24"/>
  <c r="IV89" i="24"/>
  <c r="EX88" i="24"/>
  <c r="JC88" i="24"/>
  <c r="ES89" i="24"/>
  <c r="EQ77" i="24"/>
  <c r="IS74" i="24"/>
  <c r="EN78" i="24"/>
  <c r="EV78" i="24"/>
  <c r="IU81" i="24"/>
  <c r="IW80" i="24"/>
  <c r="IX78" i="24"/>
  <c r="EL79" i="24"/>
  <c r="JC77" i="24"/>
  <c r="ER80" i="24"/>
  <c r="ER81" i="24"/>
  <c r="ER82" i="24"/>
  <c r="ED80" i="24"/>
  <c r="EH86" i="24"/>
  <c r="EK88" i="24"/>
  <c r="EK87" i="24"/>
  <c r="ER93" i="24"/>
  <c r="IW82" i="24"/>
  <c r="IU83" i="24"/>
  <c r="ED79" i="24"/>
  <c r="IV85" i="24"/>
  <c r="EY80" i="24"/>
  <c r="ED81" i="24"/>
  <c r="IU87" i="24"/>
  <c r="IX84" i="24"/>
  <c r="IS86" i="24"/>
  <c r="IV88" i="24"/>
  <c r="IT87" i="24"/>
  <c r="EK86" i="24"/>
  <c r="JC84" i="24"/>
  <c r="EJ87" i="24"/>
  <c r="ER87" i="24"/>
  <c r="ED86" i="24"/>
  <c r="IU92" i="24"/>
  <c r="IX89" i="24"/>
  <c r="IW91" i="24"/>
  <c r="IS91" i="24"/>
  <c r="ER91" i="24"/>
  <c r="EM93" i="24"/>
  <c r="EU93" i="24"/>
  <c r="EJ93" i="24"/>
  <c r="IV103" i="24"/>
  <c r="IT102" i="24"/>
  <c r="IV99" i="24"/>
  <c r="IU84" i="24"/>
  <c r="IX81" i="24"/>
  <c r="EK82" i="24"/>
  <c r="ES82" i="24"/>
  <c r="ET84" i="24"/>
  <c r="EH85" i="24"/>
  <c r="IS82" i="24"/>
  <c r="EO86" i="24"/>
  <c r="EM88" i="24"/>
  <c r="IU91" i="24"/>
  <c r="IS90" i="24"/>
  <c r="IW90" i="24"/>
  <c r="ET90" i="24"/>
  <c r="ES91" i="24"/>
  <c r="ED88" i="24"/>
  <c r="JC89" i="24"/>
  <c r="IX88" i="24"/>
  <c r="EZ90" i="24"/>
  <c r="ED90" i="24"/>
  <c r="EV94" i="24"/>
  <c r="JC92" i="24"/>
  <c r="EK95" i="24"/>
  <c r="ED92" i="24"/>
  <c r="EY76" i="24"/>
  <c r="EL82" i="24"/>
  <c r="ET82" i="24"/>
  <c r="IX80" i="24"/>
  <c r="EK85" i="24"/>
  <c r="IT82" i="24"/>
  <c r="EP86" i="24"/>
  <c r="EP87" i="24"/>
  <c r="EX87" i="24"/>
  <c r="EP88" i="24"/>
  <c r="IV91" i="24"/>
  <c r="IT90" i="24"/>
  <c r="EQ89" i="24"/>
  <c r="IT86" i="24"/>
  <c r="ES92" i="24"/>
  <c r="EM92" i="24"/>
  <c r="EY77" i="24"/>
  <c r="IT81" i="24"/>
  <c r="EX85" i="24"/>
  <c r="IS89" i="24"/>
  <c r="IW89" i="24"/>
  <c r="IU90" i="24"/>
  <c r="EN88" i="24"/>
  <c r="EV88" i="24"/>
  <c r="IW86" i="24"/>
  <c r="EN92" i="24"/>
  <c r="EV92" i="24"/>
  <c r="EL94" i="24"/>
  <c r="EL93" i="24"/>
  <c r="EO81" i="24"/>
  <c r="EW81" i="24"/>
  <c r="EU83" i="24"/>
  <c r="IV86" i="24"/>
  <c r="IT85" i="24"/>
  <c r="EQ85" i="24"/>
  <c r="EY83" i="24"/>
  <c r="IS88" i="24"/>
  <c r="IT89" i="24"/>
  <c r="IV90" i="24"/>
  <c r="ED85" i="24"/>
  <c r="FA85" i="24"/>
  <c r="EI88" i="24" s="1"/>
  <c r="EQ88" i="24"/>
  <c r="IX85" i="24"/>
  <c r="IX86" i="24"/>
  <c r="EL91" i="24"/>
  <c r="ET91" i="24"/>
  <c r="EJ91" i="24"/>
  <c r="ED89" i="24"/>
  <c r="FA89" i="24"/>
  <c r="EI92" i="24" s="1"/>
  <c r="EU96" i="24"/>
  <c r="EU95" i="24"/>
  <c r="IT84" i="24"/>
  <c r="IS85" i="24"/>
  <c r="IS92" i="24"/>
  <c r="IU93" i="24"/>
  <c r="ER92" i="24"/>
  <c r="IU95" i="24"/>
  <c r="IS94" i="24"/>
  <c r="IW94" i="24"/>
  <c r="EK94" i="24"/>
  <c r="EQ95" i="24"/>
  <c r="IV92" i="24"/>
  <c r="ED94" i="24"/>
  <c r="EY85" i="24"/>
  <c r="IT92" i="24"/>
  <c r="IV93" i="24"/>
  <c r="IS93" i="24"/>
  <c r="IU94" i="24"/>
  <c r="IX91" i="24"/>
  <c r="EN93" i="24"/>
  <c r="EV93" i="24"/>
  <c r="JC91" i="24"/>
  <c r="EN94" i="24"/>
  <c r="ER95" i="24"/>
  <c r="IW92" i="24"/>
  <c r="EX96" i="24"/>
  <c r="EK97" i="24"/>
  <c r="IV94" i="24"/>
  <c r="EI94" i="24"/>
  <c r="EQ94" i="24"/>
  <c r="IX92" i="24"/>
  <c r="EX98" i="24"/>
  <c r="EX100" i="24"/>
  <c r="IU88" i="24"/>
  <c r="IX83" i="24"/>
  <c r="IU86" i="24"/>
  <c r="EY87" i="24"/>
  <c r="EG90" i="24" s="1"/>
  <c r="EO90" i="24"/>
  <c r="EW90" i="24"/>
  <c r="EP92" i="24"/>
  <c r="EJ92" i="24"/>
  <c r="EU92" i="24"/>
  <c r="EQ93" i="24"/>
  <c r="EP101" i="24"/>
  <c r="EP98" i="24"/>
  <c r="IU89" i="24"/>
  <c r="EW91" i="24"/>
  <c r="EX95" i="24"/>
  <c r="EO94" i="24"/>
  <c r="EX94" i="24"/>
  <c r="EN97" i="24"/>
  <c r="EV97" i="24"/>
  <c r="EV98" i="24"/>
  <c r="ED96" i="24"/>
  <c r="EY96" i="24"/>
  <c r="FB99" i="24"/>
  <c r="EJ102" i="24" s="1"/>
  <c r="ED99" i="24"/>
  <c r="IW95" i="24"/>
  <c r="IS95" i="24"/>
  <c r="IU96" i="24"/>
  <c r="IX93" i="24"/>
  <c r="EP94" i="24"/>
  <c r="EK96" i="24"/>
  <c r="ES96" i="24"/>
  <c r="ED93" i="24"/>
  <c r="EL97" i="24"/>
  <c r="EL100" i="24"/>
  <c r="ET100" i="24"/>
  <c r="IV96" i="24"/>
  <c r="IT95" i="24"/>
  <c r="EY91" i="24"/>
  <c r="EG91" i="24" s="1"/>
  <c r="EY92" i="24"/>
  <c r="EO95" i="24"/>
  <c r="EW95" i="24"/>
  <c r="EN96" i="24"/>
  <c r="EV96" i="24"/>
  <c r="EI96" i="24"/>
  <c r="EO97" i="24"/>
  <c r="EY98" i="24"/>
  <c r="ED98" i="24"/>
  <c r="IW103" i="24"/>
  <c r="IS103" i="24"/>
  <c r="IU104" i="24"/>
  <c r="IX101" i="24"/>
  <c r="IW96" i="24"/>
  <c r="IU97" i="24"/>
  <c r="IX94" i="24"/>
  <c r="IS96" i="24"/>
  <c r="EM95" i="24"/>
  <c r="IT94" i="24"/>
  <c r="ED95" i="24"/>
  <c r="EY95" i="24"/>
  <c r="EO98" i="24"/>
  <c r="EW98" i="24"/>
  <c r="ED97" i="24"/>
  <c r="ER100" i="24"/>
  <c r="EO93" i="24"/>
  <c r="EW93" i="24"/>
  <c r="ET94" i="24"/>
  <c r="IV97" i="24"/>
  <c r="IT96" i="24"/>
  <c r="EL96" i="24"/>
  <c r="EQ97" i="24"/>
  <c r="EP99" i="24"/>
  <c r="EK99" i="24"/>
  <c r="EU102" i="24"/>
  <c r="IX95" i="24"/>
  <c r="IS97" i="24"/>
  <c r="EO100" i="24"/>
  <c r="ER101" i="24"/>
  <c r="ET101" i="24"/>
  <c r="IU98" i="24"/>
  <c r="IV98" i="24"/>
  <c r="IU99" i="24"/>
  <c r="IW98" i="24"/>
  <c r="IS98" i="24"/>
  <c r="IU101" i="24"/>
  <c r="IW100" i="24"/>
  <c r="IX98" i="24"/>
  <c r="IS100" i="24"/>
  <c r="IW97" i="24"/>
  <c r="EU101" i="24"/>
  <c r="EP102" i="24"/>
  <c r="EW108" i="24"/>
  <c r="IT98" i="24"/>
  <c r="IS99" i="24"/>
  <c r="IW99" i="24"/>
  <c r="IX97" i="24"/>
  <c r="IU100" i="24"/>
  <c r="EX99" i="24"/>
  <c r="IX96" i="24"/>
  <c r="EU100" i="24"/>
  <c r="IV100" i="24"/>
  <c r="IT99" i="24"/>
  <c r="EQ99" i="24"/>
  <c r="EP100" i="24"/>
  <c r="EW100" i="24"/>
  <c r="EK101" i="24"/>
  <c r="EV102" i="24"/>
  <c r="ED101" i="24"/>
  <c r="EL99" i="24"/>
  <c r="ET99" i="24"/>
  <c r="EL101" i="24"/>
  <c r="IU105" i="24"/>
  <c r="IW104" i="24"/>
  <c r="IS104" i="24"/>
  <c r="IX102" i="24"/>
  <c r="EM107" i="24"/>
  <c r="EU107" i="24"/>
  <c r="EY100" i="24"/>
  <c r="ED102" i="24"/>
  <c r="IT103" i="24"/>
  <c r="IV104" i="24"/>
  <c r="IV105" i="24"/>
  <c r="IT104" i="24"/>
  <c r="EU103" i="24"/>
  <c r="EZ100" i="24"/>
  <c r="EH101" i="24" s="1"/>
  <c r="ER103" i="24"/>
  <c r="EL104" i="24"/>
  <c r="IV109" i="24"/>
  <c r="IT108" i="24"/>
  <c r="ER99" i="24"/>
  <c r="ES101" i="24"/>
  <c r="EX102" i="24"/>
  <c r="EQ102" i="24"/>
  <c r="ES103" i="24"/>
  <c r="EM104" i="24"/>
  <c r="ED100" i="24"/>
  <c r="EO106" i="24"/>
  <c r="IV101" i="24"/>
  <c r="IT100" i="24"/>
  <c r="IW101" i="24"/>
  <c r="IU102" i="24"/>
  <c r="IS101" i="24"/>
  <c r="JC101" i="24"/>
  <c r="IT106" i="24"/>
  <c r="IV107" i="24"/>
  <c r="EO107" i="24"/>
  <c r="EW107" i="24"/>
  <c r="IV102" i="24"/>
  <c r="IW102" i="24"/>
  <c r="IU103" i="24"/>
  <c r="IS102" i="24"/>
  <c r="IX99" i="24"/>
  <c r="IT101" i="24"/>
  <c r="EM105" i="24"/>
  <c r="EJ108" i="24"/>
  <c r="EJ105" i="24"/>
  <c r="JC103" i="24"/>
  <c r="EM106" i="24"/>
  <c r="ET109" i="24"/>
  <c r="IS107" i="24"/>
  <c r="IW107" i="24"/>
  <c r="IX105" i="24"/>
  <c r="EJ107" i="24"/>
  <c r="EX104" i="24"/>
  <c r="EI104" i="24"/>
  <c r="EQ104" i="24"/>
  <c r="EQ105" i="24"/>
  <c r="IV108" i="24"/>
  <c r="IT107" i="24"/>
  <c r="EU106" i="24"/>
  <c r="EK107" i="24"/>
  <c r="ES107" i="24"/>
  <c r="ED104" i="24"/>
  <c r="EM108" i="24"/>
  <c r="EU108" i="24"/>
  <c r="EJ106" i="24"/>
  <c r="ER106" i="24"/>
  <c r="EW106" i="24"/>
  <c r="IU108" i="24"/>
  <c r="EL103" i="24"/>
  <c r="ET103" i="24"/>
  <c r="IU106" i="24"/>
  <c r="IW105" i="24"/>
  <c r="EO105" i="24"/>
  <c r="EW105" i="24"/>
  <c r="EK108" i="24"/>
  <c r="ES108" i="24"/>
  <c r="ED105" i="24"/>
  <c r="IT105" i="24"/>
  <c r="IV106" i="24"/>
  <c r="IS106" i="24"/>
  <c r="IU107" i="24"/>
  <c r="IX104" i="24"/>
  <c r="ED103" i="24"/>
  <c r="ET107" i="24"/>
  <c r="EO108" i="24"/>
  <c r="IS105" i="24"/>
  <c r="IW108" i="24"/>
  <c r="IU109" i="24"/>
  <c r="IX106" i="24"/>
  <c r="IS108" i="24"/>
  <c r="EP108" i="24"/>
  <c r="EM109" i="24"/>
  <c r="JC107" i="24"/>
  <c r="EH108" i="24"/>
  <c r="EQ108" i="24"/>
  <c r="ET108" i="24"/>
  <c r="ER109" i="24"/>
  <c r="ED109" i="24"/>
  <c r="EZ103" i="24"/>
  <c r="EH106" i="24" s="1"/>
  <c r="EY104" i="24"/>
  <c r="IW109" i="24"/>
  <c r="IX107" i="24"/>
  <c r="IS109" i="24"/>
  <c r="EH109" i="24"/>
  <c r="EP109" i="24"/>
  <c r="EX109" i="24"/>
  <c r="EU109" i="24"/>
  <c r="IX109" i="24"/>
  <c r="EH107" i="24"/>
  <c r="EP107" i="24"/>
  <c r="EX107" i="24"/>
  <c r="EK109" i="24"/>
  <c r="ES109" i="24"/>
  <c r="ED106" i="24"/>
  <c r="EX108" i="24"/>
  <c r="EY107" i="24"/>
  <c r="EY108" i="24"/>
  <c r="ED107" i="24"/>
  <c r="ED108" i="24"/>
  <c r="DV102" i="1"/>
  <c r="DZ96" i="1"/>
  <c r="DV94" i="1"/>
  <c r="EE92" i="1"/>
  <c r="EM81" i="1"/>
  <c r="EL80" i="1"/>
  <c r="EL96" i="1"/>
  <c r="DZ80" i="1"/>
  <c r="DZ98" i="1"/>
  <c r="EL90" i="1"/>
  <c r="DZ90" i="1"/>
  <c r="EE102" i="1"/>
  <c r="EE94" i="1"/>
  <c r="EM104" i="1"/>
  <c r="EE101" i="1"/>
  <c r="DV101" i="1"/>
  <c r="EM96" i="1"/>
  <c r="EL89" i="1"/>
  <c r="EE85" i="1"/>
  <c r="EL81" i="1"/>
  <c r="DZ81" i="1"/>
  <c r="EE107" i="1"/>
  <c r="DZ103" i="1"/>
  <c r="EE99" i="1"/>
  <c r="DV99" i="1"/>
  <c r="EL95" i="1"/>
  <c r="DZ95" i="1"/>
  <c r="EE91" i="1"/>
  <c r="DV91" i="1"/>
  <c r="EE83" i="1"/>
  <c r="EL98" i="1"/>
  <c r="EE106" i="1"/>
  <c r="EM101" i="1"/>
  <c r="EE98" i="1"/>
  <c r="EE90" i="1"/>
  <c r="DV90" i="1"/>
  <c r="DZ86" i="1"/>
  <c r="DV82" i="1"/>
  <c r="EL104" i="1"/>
  <c r="EM108" i="1"/>
  <c r="EE105" i="1"/>
  <c r="DV105" i="1"/>
  <c r="EL101" i="1"/>
  <c r="DZ101" i="1"/>
  <c r="EO98" i="1"/>
  <c r="EE97" i="1"/>
  <c r="DV97" i="1"/>
  <c r="EO90" i="1"/>
  <c r="EE89" i="1"/>
  <c r="EE81" i="1"/>
  <c r="EO101" i="1"/>
  <c r="DV92" i="1"/>
  <c r="DZ108" i="1"/>
  <c r="EO105" i="1"/>
  <c r="EE104" i="1"/>
  <c r="EO97" i="1"/>
  <c r="DZ92" i="1"/>
  <c r="DZ84" i="1"/>
  <c r="EO81" i="1"/>
  <c r="EE80" i="1"/>
  <c r="EO104" i="1"/>
  <c r="EM98" i="1"/>
  <c r="EM90" i="1"/>
  <c r="DZ83" i="1"/>
  <c r="EM82" i="1"/>
  <c r="EO80" i="1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AW10" i="1"/>
  <c r="BC99" i="24"/>
  <c r="BQ10" i="1"/>
  <c r="BG10" i="1"/>
  <c r="AZ6" i="24"/>
  <c r="BC81" i="24"/>
  <c r="BC77" i="24"/>
  <c r="BC87" i="24"/>
  <c r="BF7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BO10" i="1"/>
  <c r="BP10" i="1"/>
  <c r="BS86" i="1"/>
  <c r="BU86" i="1"/>
  <c r="BN87" i="1"/>
  <c r="BT86" i="1"/>
  <c r="BS101" i="1"/>
  <c r="BU101" i="1"/>
  <c r="BN102" i="1"/>
  <c r="BT101" i="1"/>
  <c r="BS80" i="1"/>
  <c r="BU80" i="1"/>
  <c r="BN81" i="1"/>
  <c r="BT92" i="1"/>
  <c r="BN93" i="1"/>
  <c r="BU92" i="1"/>
  <c r="BU100" i="1"/>
  <c r="BT100" i="1"/>
  <c r="BN101" i="1"/>
  <c r="BS100" i="1"/>
  <c r="BU109" i="1"/>
  <c r="BT109" i="1"/>
  <c r="BS109" i="1"/>
  <c r="BU82" i="1"/>
  <c r="BT82" i="1"/>
  <c r="BS83" i="1"/>
  <c r="BU83" i="1"/>
  <c r="BN90" i="1"/>
  <c r="BT89" i="1"/>
  <c r="BN83" i="1"/>
  <c r="BN82" i="1"/>
  <c r="BS82" i="1"/>
  <c r="BT84" i="1"/>
  <c r="BN85" i="1"/>
  <c r="BS84" i="1"/>
  <c r="BT87" i="1"/>
  <c r="BU88" i="1"/>
  <c r="BT90" i="1"/>
  <c r="BU91" i="1"/>
  <c r="BS91" i="1"/>
  <c r="BU87" i="1"/>
  <c r="BS87" i="1"/>
  <c r="BS90" i="1"/>
  <c r="BN96" i="1"/>
  <c r="BT95" i="1"/>
  <c r="BN88" i="1"/>
  <c r="BS88" i="1"/>
  <c r="BN91" i="1"/>
  <c r="BS95" i="1"/>
  <c r="BU90" i="1"/>
  <c r="BN107" i="1"/>
  <c r="BT106" i="1"/>
  <c r="BS106" i="1"/>
  <c r="BU106" i="1"/>
  <c r="BN109" i="1"/>
  <c r="BU108" i="1"/>
  <c r="BT97" i="1"/>
  <c r="BS97" i="1"/>
  <c r="BN98" i="1"/>
  <c r="BT108" i="1"/>
  <c r="BN99" i="1"/>
  <c r="BU99" i="1"/>
  <c r="BU104" i="1"/>
  <c r="BN106" i="1"/>
  <c r="BT98" i="1"/>
  <c r="BN100" i="1"/>
  <c r="BS99" i="1"/>
  <c r="BU102" i="1"/>
  <c r="BS102" i="1"/>
  <c r="BT102" i="1"/>
  <c r="BN104" i="1"/>
  <c r="BS103" i="1"/>
  <c r="BU103" i="1"/>
  <c r="BN103" i="1"/>
  <c r="BT105" i="1"/>
  <c r="BS105" i="1"/>
  <c r="BF10" i="1"/>
  <c r="BD93" i="1"/>
  <c r="BK92" i="1"/>
  <c r="BJ92" i="1"/>
  <c r="BJ81" i="1"/>
  <c r="BI92" i="1"/>
  <c r="BJ106" i="1"/>
  <c r="BI106" i="1"/>
  <c r="BK106" i="1"/>
  <c r="BD107" i="1"/>
  <c r="BI81" i="1"/>
  <c r="BD85" i="1"/>
  <c r="BI85" i="1"/>
  <c r="BK88" i="1"/>
  <c r="BD90" i="1"/>
  <c r="BI88" i="1"/>
  <c r="BI89" i="1"/>
  <c r="BJ85" i="1"/>
  <c r="BI86" i="1"/>
  <c r="BD87" i="1"/>
  <c r="BJ88" i="1"/>
  <c r="BJ89" i="1"/>
  <c r="BK105" i="1"/>
  <c r="BD106" i="1"/>
  <c r="BJ105" i="1"/>
  <c r="BD96" i="1"/>
  <c r="BJ98" i="1"/>
  <c r="BK94" i="1"/>
  <c r="BK97" i="1"/>
  <c r="BI97" i="1"/>
  <c r="BD109" i="1"/>
  <c r="BK108" i="1"/>
  <c r="BJ108" i="1"/>
  <c r="BI94" i="1"/>
  <c r="BK100" i="1"/>
  <c r="BD102" i="1"/>
  <c r="BD88" i="1"/>
  <c r="BJ95" i="1"/>
  <c r="BK96" i="1"/>
  <c r="BD101" i="1"/>
  <c r="BK104" i="1"/>
  <c r="BI104" i="1"/>
  <c r="BD100" i="1"/>
  <c r="BI102" i="1"/>
  <c r="BJ102" i="1"/>
  <c r="BD104" i="1"/>
  <c r="BI103" i="1"/>
  <c r="BK103" i="1"/>
  <c r="BK109" i="1"/>
  <c r="BI109" i="1"/>
  <c r="AV10" i="1"/>
  <c r="AT91" i="1"/>
  <c r="AY90" i="1"/>
  <c r="BA90" i="1"/>
  <c r="AZ90" i="1"/>
  <c r="AT105" i="1"/>
  <c r="AZ104" i="1"/>
  <c r="AY104" i="1"/>
  <c r="BA104" i="1"/>
  <c r="AZ82" i="1"/>
  <c r="BA82" i="1"/>
  <c r="AY82" i="1"/>
  <c r="BA85" i="1"/>
  <c r="AZ85" i="1"/>
  <c r="AY85" i="1"/>
  <c r="AT86" i="1"/>
  <c r="BA80" i="1"/>
  <c r="AT81" i="1"/>
  <c r="AY80" i="1"/>
  <c r="AZ80" i="1"/>
  <c r="AY86" i="1"/>
  <c r="AZ86" i="1"/>
  <c r="BA96" i="1"/>
  <c r="AZ96" i="1"/>
  <c r="AY96" i="1"/>
  <c r="BA99" i="1"/>
  <c r="AY99" i="1"/>
  <c r="AZ99" i="1"/>
  <c r="AT100" i="1"/>
  <c r="AT97" i="1"/>
  <c r="AT88" i="1"/>
  <c r="AZ87" i="1"/>
  <c r="AY87" i="1"/>
  <c r="AT87" i="1"/>
  <c r="BA91" i="1"/>
  <c r="AT92" i="1"/>
  <c r="AZ91" i="1"/>
  <c r="AY91" i="1"/>
  <c r="AT89" i="1"/>
  <c r="AZ103" i="1"/>
  <c r="AY103" i="1"/>
  <c r="BA108" i="1"/>
  <c r="AT109" i="1"/>
  <c r="AZ108" i="1"/>
  <c r="AY108" i="1"/>
  <c r="AT99" i="1"/>
  <c r="AY98" i="1"/>
  <c r="BA98" i="1"/>
  <c r="AZ100" i="1"/>
  <c r="AZ93" i="1"/>
  <c r="AY97" i="1"/>
  <c r="AZ97" i="1"/>
  <c r="AZ101" i="1"/>
  <c r="AY101" i="1"/>
  <c r="BA101" i="1"/>
  <c r="AT102" i="1"/>
  <c r="BA103" i="1"/>
  <c r="AT104" i="1"/>
  <c r="AY89" i="1"/>
  <c r="AT108" i="1"/>
  <c r="AY107" i="1"/>
  <c r="AY106" i="1"/>
  <c r="AT107" i="1"/>
  <c r="AT106" i="1"/>
  <c r="BA109" i="1"/>
  <c r="AA10" i="24"/>
  <c r="AX10" i="24" s="1"/>
  <c r="Z10" i="24"/>
  <c r="AQ109" i="24"/>
  <c r="BE13" i="24"/>
  <c r="BC12" i="24"/>
  <c r="BC13" i="24"/>
  <c r="BE11" i="24"/>
  <c r="H7" i="24"/>
  <c r="EB7" i="1" s="1"/>
  <c r="O9" i="24"/>
  <c r="EI9" i="1" s="1"/>
  <c r="BA14" i="24"/>
  <c r="BE12" i="24"/>
  <c r="BC14" i="24"/>
  <c r="BE14" i="24"/>
  <c r="O8" i="24"/>
  <c r="EI8" i="1" s="1"/>
  <c r="O7" i="24"/>
  <c r="EI7" i="1" s="1"/>
  <c r="BC10" i="24"/>
  <c r="AY10" i="24"/>
  <c r="O113" i="24"/>
  <c r="EI113" i="1" s="1"/>
  <c r="O112" i="24"/>
  <c r="EI112" i="1" s="1"/>
  <c r="AM8" i="24"/>
  <c r="AM9" i="24" s="1"/>
  <c r="H9" i="24"/>
  <c r="EB9" i="1" s="1"/>
  <c r="BP11" i="24"/>
  <c r="BC11" i="24"/>
  <c r="BD77" i="24"/>
  <c r="BF76" i="24"/>
  <c r="BB76" i="24"/>
  <c r="BB75" i="24"/>
  <c r="BC76" i="24"/>
  <c r="BE77" i="24"/>
  <c r="BC74" i="24"/>
  <c r="BD87" i="24"/>
  <c r="BB86" i="24"/>
  <c r="BF86" i="24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K82" i="24"/>
  <c r="AM82" i="24"/>
  <c r="AA82" i="1" s="1"/>
  <c r="BD88" i="24"/>
  <c r="BF87" i="24"/>
  <c r="BB87" i="24"/>
  <c r="AX84" i="24"/>
  <c r="AO84" i="24"/>
  <c r="AM83" i="24"/>
  <c r="AA83" i="1" s="1"/>
  <c r="U83" i="24"/>
  <c r="AW84" i="24"/>
  <c r="V84" i="24" s="1"/>
  <c r="EP84" i="1" s="1"/>
  <c r="R83" i="24"/>
  <c r="B84" i="24"/>
  <c r="AY84" i="24"/>
  <c r="F87" i="24"/>
  <c r="B89" i="24"/>
  <c r="BD76" i="24"/>
  <c r="T83" i="24"/>
  <c r="EN83" i="1" s="1"/>
  <c r="EQ83" i="1" s="1"/>
  <c r="F82" i="24"/>
  <c r="AS83" i="24"/>
  <c r="R82" i="24"/>
  <c r="X82" i="24"/>
  <c r="AN82" i="24" s="1"/>
  <c r="AX85" i="24"/>
  <c r="AM84" i="24"/>
  <c r="AA84" i="1" s="1"/>
  <c r="K84" i="24"/>
  <c r="U84" i="24"/>
  <c r="AS85" i="24"/>
  <c r="T85" i="24"/>
  <c r="EN85" i="1" s="1"/>
  <c r="EQ85" i="1" s="1"/>
  <c r="R84" i="24"/>
  <c r="AO85" i="24"/>
  <c r="B85" i="24"/>
  <c r="BD89" i="24"/>
  <c r="BB89" i="24"/>
  <c r="AS86" i="24"/>
  <c r="B86" i="24"/>
  <c r="R85" i="24"/>
  <c r="T86" i="24"/>
  <c r="EN86" i="1" s="1"/>
  <c r="EQ86" i="1" s="1"/>
  <c r="X85" i="24"/>
  <c r="AN85" i="24" s="1"/>
  <c r="U85" i="24"/>
  <c r="F85" i="24"/>
  <c r="AO86" i="24"/>
  <c r="U86" i="24"/>
  <c r="K86" i="24"/>
  <c r="AX87" i="24"/>
  <c r="AO87" i="24"/>
  <c r="AM86" i="24"/>
  <c r="AA86" i="1" s="1"/>
  <c r="AW87" i="24"/>
  <c r="V87" i="24" s="1"/>
  <c r="EP87" i="1" s="1"/>
  <c r="R86" i="24"/>
  <c r="EL86" i="1" s="1"/>
  <c r="B87" i="24"/>
  <c r="AY86" i="24"/>
  <c r="K88" i="24"/>
  <c r="BF85" i="24"/>
  <c r="BD86" i="24"/>
  <c r="BB85" i="24"/>
  <c r="AY89" i="24"/>
  <c r="X88" i="24"/>
  <c r="AN88" i="24" s="1"/>
  <c r="AM88" i="24"/>
  <c r="AA88" i="1" s="1"/>
  <c r="U88" i="24"/>
  <c r="AO89" i="24"/>
  <c r="R88" i="24"/>
  <c r="AX89" i="24"/>
  <c r="T89" i="24"/>
  <c r="EN89" i="1" s="1"/>
  <c r="EQ89" i="1" s="1"/>
  <c r="F88" i="24"/>
  <c r="AS89" i="24"/>
  <c r="AW89" i="24"/>
  <c r="V89" i="24" s="1"/>
  <c r="EP89" i="1" s="1"/>
  <c r="BF89" i="24"/>
  <c r="BC95" i="24"/>
  <c r="BE96" i="24"/>
  <c r="BC94" i="24"/>
  <c r="BD84" i="24"/>
  <c r="BB83" i="24"/>
  <c r="BC85" i="24"/>
  <c r="BF83" i="24"/>
  <c r="BE84" i="24"/>
  <c r="BD85" i="24"/>
  <c r="AW88" i="24"/>
  <c r="V88" i="24" s="1"/>
  <c r="EP88" i="1" s="1"/>
  <c r="X87" i="24"/>
  <c r="AN87" i="24" s="1"/>
  <c r="AX88" i="24"/>
  <c r="K87" i="24"/>
  <c r="AM87" i="24"/>
  <c r="AA87" i="1" s="1"/>
  <c r="U87" i="24"/>
  <c r="AY88" i="24"/>
  <c r="R87" i="24"/>
  <c r="T88" i="24"/>
  <c r="EN88" i="1" s="1"/>
  <c r="EQ88" i="1" s="1"/>
  <c r="B88" i="24"/>
  <c r="AS88" i="24"/>
  <c r="BD94" i="24"/>
  <c r="BF93" i="24"/>
  <c r="BB93" i="24"/>
  <c r="BD91" i="24"/>
  <c r="BF92" i="24"/>
  <c r="BD90" i="24"/>
  <c r="BC97" i="24"/>
  <c r="BE98" i="24"/>
  <c r="BC96" i="24"/>
  <c r="BE97" i="24"/>
  <c r="AS101" i="24"/>
  <c r="AX101" i="24"/>
  <c r="K100" i="24"/>
  <c r="EE100" i="1" s="1"/>
  <c r="AW101" i="24"/>
  <c r="V101" i="24" s="1"/>
  <c r="EP101" i="1" s="1"/>
  <c r="U100" i="24"/>
  <c r="F100" i="24"/>
  <c r="T101" i="24"/>
  <c r="EN101" i="1" s="1"/>
  <c r="EQ101" i="1" s="1"/>
  <c r="R100" i="24"/>
  <c r="AM100" i="24"/>
  <c r="AA100" i="1" s="1"/>
  <c r="X100" i="24"/>
  <c r="AN100" i="24" s="1"/>
  <c r="AY101" i="24"/>
  <c r="AO101" i="24"/>
  <c r="BD80" i="24"/>
  <c r="BB79" i="24"/>
  <c r="AO83" i="24"/>
  <c r="BE85" i="24"/>
  <c r="BE86" i="24"/>
  <c r="BC93" i="24"/>
  <c r="BE94" i="24"/>
  <c r="BE92" i="24"/>
  <c r="AX94" i="24"/>
  <c r="AM93" i="24"/>
  <c r="AA93" i="1" s="1"/>
  <c r="T94" i="24"/>
  <c r="EN94" i="1" s="1"/>
  <c r="EQ94" i="1" s="1"/>
  <c r="K93" i="24"/>
  <c r="R93" i="24"/>
  <c r="AY94" i="24"/>
  <c r="AW94" i="24"/>
  <c r="V94" i="24" s="1"/>
  <c r="EP94" i="1" s="1"/>
  <c r="X93" i="24"/>
  <c r="AN93" i="24" s="1"/>
  <c r="F93" i="24"/>
  <c r="AS94" i="24"/>
  <c r="U93" i="24"/>
  <c r="AO94" i="24"/>
  <c r="BE80" i="24"/>
  <c r="BC79" i="24"/>
  <c r="BC78" i="24"/>
  <c r="BE81" i="24"/>
  <c r="BC80" i="24"/>
  <c r="BE83" i="24"/>
  <c r="BC82" i="24"/>
  <c r="U82" i="24"/>
  <c r="B83" i="24"/>
  <c r="AS84" i="24"/>
  <c r="X86" i="24"/>
  <c r="AN86" i="24" s="1"/>
  <c r="T87" i="24"/>
  <c r="EN87" i="1" s="1"/>
  <c r="EQ87" i="1" s="1"/>
  <c r="BB88" i="24"/>
  <c r="T92" i="24"/>
  <c r="EN92" i="1" s="1"/>
  <c r="EQ92" i="1" s="1"/>
  <c r="F91" i="24"/>
  <c r="AY92" i="24"/>
  <c r="AM91" i="24"/>
  <c r="AA91" i="1" s="1"/>
  <c r="U91" i="24"/>
  <c r="R91" i="24"/>
  <c r="AS92" i="24"/>
  <c r="BD97" i="24"/>
  <c r="BF96" i="24"/>
  <c r="AO92" i="24"/>
  <c r="AS95" i="24"/>
  <c r="B95" i="24"/>
  <c r="R94" i="24"/>
  <c r="AY95" i="24"/>
  <c r="AX95" i="24"/>
  <c r="AO95" i="24"/>
  <c r="AW95" i="24"/>
  <c r="V95" i="24" s="1"/>
  <c r="EP95" i="1" s="1"/>
  <c r="T95" i="24"/>
  <c r="EN95" i="1" s="1"/>
  <c r="EQ95" i="1" s="1"/>
  <c r="X94" i="24"/>
  <c r="AN94" i="24" s="1"/>
  <c r="AM94" i="24"/>
  <c r="AA94" i="1" s="1"/>
  <c r="F94" i="24"/>
  <c r="BB94" i="24"/>
  <c r="AW103" i="24"/>
  <c r="V103" i="24" s="1"/>
  <c r="EP103" i="1" s="1"/>
  <c r="B103" i="24"/>
  <c r="R102" i="24"/>
  <c r="EL102" i="1" s="1"/>
  <c r="T103" i="24"/>
  <c r="EN103" i="1" s="1"/>
  <c r="EQ103" i="1" s="1"/>
  <c r="F102" i="24"/>
  <c r="X102" i="24"/>
  <c r="AN102" i="24" s="1"/>
  <c r="AS103" i="24"/>
  <c r="AO103" i="24"/>
  <c r="U102" i="24"/>
  <c r="AM102" i="24"/>
  <c r="AA102" i="1" s="1"/>
  <c r="BF107" i="24"/>
  <c r="BB107" i="24"/>
  <c r="BD108" i="24"/>
  <c r="BB98" i="24"/>
  <c r="BD99" i="24"/>
  <c r="BB97" i="24"/>
  <c r="BF98" i="24"/>
  <c r="BB96" i="24"/>
  <c r="T100" i="24"/>
  <c r="EN100" i="1" s="1"/>
  <c r="EQ100" i="1" s="1"/>
  <c r="F99" i="24"/>
  <c r="DZ99" i="1" s="1"/>
  <c r="AY100" i="24"/>
  <c r="X99" i="24"/>
  <c r="AN99" i="24" s="1"/>
  <c r="AS100" i="24"/>
  <c r="U99" i="24"/>
  <c r="AM99" i="24"/>
  <c r="AA99" i="1" s="1"/>
  <c r="AO100" i="24"/>
  <c r="AX100" i="24"/>
  <c r="R99" i="24"/>
  <c r="AW100" i="24"/>
  <c r="V100" i="24" s="1"/>
  <c r="EP100" i="1" s="1"/>
  <c r="B100" i="24"/>
  <c r="BC107" i="24"/>
  <c r="BE108" i="24"/>
  <c r="BE107" i="24"/>
  <c r="AQ93" i="24"/>
  <c r="BE95" i="24"/>
  <c r="X92" i="24"/>
  <c r="AN92" i="24" s="1"/>
  <c r="AX93" i="24"/>
  <c r="AO93" i="24"/>
  <c r="AM92" i="24"/>
  <c r="AA92" i="1" s="1"/>
  <c r="U92" i="24"/>
  <c r="AW93" i="24"/>
  <c r="V93" i="24" s="1"/>
  <c r="EP93" i="1" s="1"/>
  <c r="B93" i="24"/>
  <c r="R92" i="24"/>
  <c r="BF97" i="24"/>
  <c r="BE90" i="24"/>
  <c r="BF91" i="24"/>
  <c r="BD92" i="24"/>
  <c r="BB91" i="24"/>
  <c r="BF90" i="24"/>
  <c r="BD93" i="24"/>
  <c r="BB92" i="24"/>
  <c r="AS90" i="24"/>
  <c r="X89" i="24"/>
  <c r="AN89" i="24" s="1"/>
  <c r="AY90" i="24"/>
  <c r="U89" i="24"/>
  <c r="F89" i="24"/>
  <c r="AW90" i="24"/>
  <c r="V90" i="24" s="1"/>
  <c r="EP90" i="1" s="1"/>
  <c r="AW92" i="24"/>
  <c r="V92" i="24" s="1"/>
  <c r="EP92" i="1" s="1"/>
  <c r="U94" i="24"/>
  <c r="BC103" i="24"/>
  <c r="AX103" i="24"/>
  <c r="AX81" i="24"/>
  <c r="AO81" i="24"/>
  <c r="B81" i="24"/>
  <c r="X80" i="24"/>
  <c r="AN80" i="24" s="1"/>
  <c r="BC92" i="24"/>
  <c r="BC91" i="24"/>
  <c r="BC89" i="24"/>
  <c r="T90" i="24"/>
  <c r="EN90" i="1" s="1"/>
  <c r="EQ90" i="1" s="1"/>
  <c r="AX90" i="24"/>
  <c r="AX92" i="24"/>
  <c r="AQ101" i="24"/>
  <c r="AY103" i="24"/>
  <c r="BD83" i="24"/>
  <c r="BB82" i="24"/>
  <c r="BF82" i="24"/>
  <c r="BD96" i="24"/>
  <c r="BF95" i="24"/>
  <c r="BD95" i="24"/>
  <c r="BB95" i="24"/>
  <c r="AS93" i="24"/>
  <c r="AS98" i="24"/>
  <c r="B98" i="24"/>
  <c r="AY98" i="24"/>
  <c r="AO98" i="24"/>
  <c r="R97" i="24"/>
  <c r="F97" i="24"/>
  <c r="DZ97" i="1" s="1"/>
  <c r="AX98" i="24"/>
  <c r="T98" i="24"/>
  <c r="EN98" i="1" s="1"/>
  <c r="EQ98" i="1" s="1"/>
  <c r="AW98" i="24"/>
  <c r="V98" i="24" s="1"/>
  <c r="EP98" i="1" s="1"/>
  <c r="X97" i="24"/>
  <c r="AN97" i="24" s="1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AW104" i="24"/>
  <c r="V104" i="24" s="1"/>
  <c r="EP104" i="1" s="1"/>
  <c r="AO104" i="24"/>
  <c r="U103" i="24"/>
  <c r="K103" i="24"/>
  <c r="EE103" i="1" s="1"/>
  <c r="AY104" i="24"/>
  <c r="B104" i="24"/>
  <c r="AM103" i="24"/>
  <c r="AA103" i="1" s="1"/>
  <c r="AX104" i="24"/>
  <c r="R103" i="24"/>
  <c r="T104" i="24"/>
  <c r="EN104" i="1" s="1"/>
  <c r="EQ104" i="1" s="1"/>
  <c r="X103" i="24"/>
  <c r="AN103" i="24" s="1"/>
  <c r="AS104" i="24"/>
  <c r="AX107" i="24"/>
  <c r="AM106" i="24"/>
  <c r="AA106" i="1" s="1"/>
  <c r="U106" i="24"/>
  <c r="F106" i="24"/>
  <c r="AO107" i="24"/>
  <c r="T107" i="24"/>
  <c r="EN107" i="1" s="1"/>
  <c r="EQ107" i="1" s="1"/>
  <c r="R106" i="24"/>
  <c r="AY107" i="24"/>
  <c r="AW107" i="24"/>
  <c r="V107" i="24" s="1"/>
  <c r="EP107" i="1" s="1"/>
  <c r="X106" i="24"/>
  <c r="AN106" i="24" s="1"/>
  <c r="AS107" i="24"/>
  <c r="BB100" i="24"/>
  <c r="BD101" i="24"/>
  <c r="BF100" i="24"/>
  <c r="B107" i="24"/>
  <c r="BD107" i="24"/>
  <c r="BE82" i="24"/>
  <c r="BC84" i="24"/>
  <c r="BC83" i="24"/>
  <c r="BB90" i="24"/>
  <c r="BF99" i="24"/>
  <c r="BB104" i="24"/>
  <c r="BE91" i="24"/>
  <c r="BC90" i="24"/>
  <c r="AQ94" i="24"/>
  <c r="BD100" i="24"/>
  <c r="U96" i="24"/>
  <c r="AM96" i="24"/>
  <c r="AA96" i="1" s="1"/>
  <c r="AW96" i="24"/>
  <c r="V96" i="24" s="1"/>
  <c r="EP96" i="1" s="1"/>
  <c r="BF102" i="24"/>
  <c r="BD103" i="24"/>
  <c r="BC108" i="24"/>
  <c r="AS108" i="24"/>
  <c r="B108" i="24"/>
  <c r="R107" i="24"/>
  <c r="EL107" i="1" s="1"/>
  <c r="AX108" i="24"/>
  <c r="AM107" i="24"/>
  <c r="AA107" i="1" s="1"/>
  <c r="U107" i="24"/>
  <c r="F107" i="24"/>
  <c r="AM95" i="24"/>
  <c r="AA95" i="1" s="1"/>
  <c r="K96" i="24"/>
  <c r="AO96" i="24"/>
  <c r="AX96" i="24"/>
  <c r="BE103" i="24"/>
  <c r="BC102" i="24"/>
  <c r="BE101" i="24"/>
  <c r="B96" i="24"/>
  <c r="AY97" i="24"/>
  <c r="X96" i="24"/>
  <c r="AN96" i="24" s="1"/>
  <c r="AS97" i="24"/>
  <c r="X107" i="24"/>
  <c r="AN107" i="24" s="1"/>
  <c r="U95" i="24"/>
  <c r="K95" i="24"/>
  <c r="BB101" i="24"/>
  <c r="BD102" i="24"/>
  <c r="BE106" i="24"/>
  <c r="BC105" i="24"/>
  <c r="BF109" i="24"/>
  <c r="AO108" i="24"/>
  <c r="AO82" i="24"/>
  <c r="BF94" i="24"/>
  <c r="BE99" i="24"/>
  <c r="X95" i="24"/>
  <c r="AN95" i="24" s="1"/>
  <c r="BC101" i="24"/>
  <c r="BE102" i="24"/>
  <c r="T97" i="24"/>
  <c r="EN97" i="1" s="1"/>
  <c r="EQ97" i="1" s="1"/>
  <c r="BB103" i="24"/>
  <c r="BF103" i="24"/>
  <c r="BD104" i="24"/>
  <c r="BD105" i="24"/>
  <c r="BF104" i="24"/>
  <c r="AW108" i="24"/>
  <c r="V108" i="24" s="1"/>
  <c r="EP108" i="1" s="1"/>
  <c r="T106" i="24"/>
  <c r="EN106" i="1" s="1"/>
  <c r="EQ106" i="1" s="1"/>
  <c r="X105" i="24"/>
  <c r="AN105" i="24" s="1"/>
  <c r="B106" i="24"/>
  <c r="AQ108" i="24"/>
  <c r="X109" i="24"/>
  <c r="AN109" i="24" s="1"/>
  <c r="U109" i="24"/>
  <c r="K109" i="24"/>
  <c r="AW106" i="24"/>
  <c r="V106" i="24" s="1"/>
  <c r="EP106" i="1" s="1"/>
  <c r="BE109" i="24"/>
  <c r="BC106" i="24"/>
  <c r="AX106" i="24"/>
  <c r="U108" i="24"/>
  <c r="K108" i="24"/>
  <c r="EE108" i="1" s="1"/>
  <c r="AS109" i="24"/>
  <c r="B109" i="24"/>
  <c r="R108" i="24"/>
  <c r="X108" i="24"/>
  <c r="AN108" i="24" s="1"/>
  <c r="AW109" i="24"/>
  <c r="V109" i="24" s="1"/>
  <c r="EP109" i="1" s="1"/>
  <c r="BE104" i="24"/>
  <c r="AO102" i="24"/>
  <c r="AW102" i="24"/>
  <c r="V102" i="24" s="1"/>
  <c r="EP102" i="1" s="1"/>
  <c r="T105" i="24"/>
  <c r="EN105" i="1" s="1"/>
  <c r="EQ105" i="1" s="1"/>
  <c r="F104" i="24"/>
  <c r="AW105" i="24"/>
  <c r="V105" i="24" s="1"/>
  <c r="EP105" i="1" s="1"/>
  <c r="AO105" i="24"/>
  <c r="R105" i="24"/>
  <c r="AM105" i="24"/>
  <c r="AA105" i="1" s="1"/>
  <c r="AX105" i="24"/>
  <c r="AO106" i="24"/>
  <c r="AY106" i="24"/>
  <c r="R109" i="24"/>
  <c r="AM109" i="24"/>
  <c r="AA109" i="1" s="1"/>
  <c r="AX109" i="24"/>
  <c r="AO91" i="24"/>
  <c r="AO99" i="24"/>
  <c r="AM101" i="24"/>
  <c r="AA101" i="1" s="1"/>
  <c r="X104" i="24"/>
  <c r="AN104" i="24" s="1"/>
  <c r="F105" i="24"/>
  <c r="DZ105" i="1" s="1"/>
  <c r="AY105" i="24"/>
  <c r="F109" i="24"/>
  <c r="AO109" i="24"/>
  <c r="AY109" i="24"/>
  <c r="DH110" i="1"/>
  <c r="DI110" i="1"/>
  <c r="DJ110" i="1"/>
  <c r="DK110" i="1"/>
  <c r="DH111" i="1"/>
  <c r="DI111" i="1"/>
  <c r="DJ111" i="1"/>
  <c r="DK111" i="1"/>
  <c r="DH112" i="1"/>
  <c r="DI112" i="1"/>
  <c r="DJ112" i="1"/>
  <c r="DK112" i="1"/>
  <c r="DH113" i="1"/>
  <c r="DI113" i="1"/>
  <c r="DJ113" i="1"/>
  <c r="DK113" i="1"/>
  <c r="DH114" i="1"/>
  <c r="DI114" i="1"/>
  <c r="DJ114" i="1"/>
  <c r="DK114" i="1"/>
  <c r="DH115" i="1"/>
  <c r="DI115" i="1"/>
  <c r="DJ115" i="1"/>
  <c r="DK115" i="1"/>
  <c r="DH116" i="1"/>
  <c r="DI116" i="1"/>
  <c r="DJ116" i="1"/>
  <c r="DK116" i="1"/>
  <c r="DH117" i="1"/>
  <c r="DI117" i="1"/>
  <c r="DJ117" i="1"/>
  <c r="DK117" i="1"/>
  <c r="DH118" i="1"/>
  <c r="DI118" i="1"/>
  <c r="DJ118" i="1"/>
  <c r="DK118" i="1"/>
  <c r="DH119" i="1"/>
  <c r="DI119" i="1"/>
  <c r="DJ119" i="1"/>
  <c r="DK119" i="1"/>
  <c r="DH120" i="1"/>
  <c r="DI120" i="1"/>
  <c r="DJ120" i="1"/>
  <c r="DK120" i="1"/>
  <c r="DH121" i="1"/>
  <c r="DI121" i="1"/>
  <c r="DJ121" i="1"/>
  <c r="DK121" i="1"/>
  <c r="DH122" i="1"/>
  <c r="DI122" i="1"/>
  <c r="DJ122" i="1"/>
  <c r="DK122" i="1"/>
  <c r="DH123" i="1"/>
  <c r="DI123" i="1"/>
  <c r="DJ123" i="1"/>
  <c r="DK123" i="1"/>
  <c r="DH124" i="1"/>
  <c r="DI124" i="1"/>
  <c r="DJ124" i="1"/>
  <c r="DK124" i="1"/>
  <c r="DH125" i="1"/>
  <c r="DI125" i="1"/>
  <c r="DJ125" i="1"/>
  <c r="DK125" i="1"/>
  <c r="DH126" i="1"/>
  <c r="DI126" i="1"/>
  <c r="DJ126" i="1"/>
  <c r="DK126" i="1"/>
  <c r="DH127" i="1"/>
  <c r="DI127" i="1"/>
  <c r="DJ127" i="1"/>
  <c r="DK127" i="1"/>
  <c r="DH128" i="1"/>
  <c r="DI128" i="1"/>
  <c r="DJ128" i="1"/>
  <c r="DK128" i="1"/>
  <c r="DH129" i="1"/>
  <c r="DI129" i="1"/>
  <c r="DJ129" i="1"/>
  <c r="DK129" i="1"/>
  <c r="DH130" i="1"/>
  <c r="DI130" i="1"/>
  <c r="DJ130" i="1"/>
  <c r="DK130" i="1"/>
  <c r="DH131" i="1"/>
  <c r="DI131" i="1"/>
  <c r="DJ131" i="1"/>
  <c r="DK131" i="1"/>
  <c r="DH132" i="1"/>
  <c r="DI132" i="1"/>
  <c r="DJ132" i="1"/>
  <c r="DK132" i="1"/>
  <c r="DH133" i="1"/>
  <c r="DI133" i="1"/>
  <c r="DJ133" i="1"/>
  <c r="DK133" i="1"/>
  <c r="HU17" i="24" l="1"/>
  <c r="HU16" i="24"/>
  <c r="IC15" i="24"/>
  <c r="ID21" i="24"/>
  <c r="ID16" i="24"/>
  <c r="ID20" i="24"/>
  <c r="IT17" i="24"/>
  <c r="HU23" i="24"/>
  <c r="ID22" i="24"/>
  <c r="IB10" i="24"/>
  <c r="DW10" i="24" s="1"/>
  <c r="IB15" i="24"/>
  <c r="IB12" i="24"/>
  <c r="HU26" i="24"/>
  <c r="HZ15" i="24"/>
  <c r="HW14" i="24"/>
  <c r="HU20" i="24"/>
  <c r="HX16" i="24"/>
  <c r="HY15" i="24"/>
  <c r="IB11" i="24"/>
  <c r="HS11" i="24"/>
  <c r="CV11" i="24" s="1"/>
  <c r="HZ13" i="24"/>
  <c r="IA15" i="24"/>
  <c r="ID19" i="24"/>
  <c r="HX15" i="24"/>
  <c r="HS16" i="24"/>
  <c r="HU19" i="24"/>
  <c r="HY11" i="24"/>
  <c r="DN11" i="24" s="1"/>
  <c r="FK11" i="24" s="1"/>
  <c r="ES11" i="24" s="1"/>
  <c r="HS12" i="24"/>
  <c r="HS15" i="24"/>
  <c r="ID15" i="24"/>
  <c r="HU25" i="24"/>
  <c r="IA11" i="24"/>
  <c r="DT11" i="24" s="1"/>
  <c r="ID26" i="24"/>
  <c r="HU24" i="24"/>
  <c r="IB16" i="24"/>
  <c r="ID23" i="24"/>
  <c r="HW15" i="24"/>
  <c r="HV15" i="24"/>
  <c r="HR10" i="24"/>
  <c r="CS10" i="24" s="1"/>
  <c r="HR14" i="24"/>
  <c r="HR13" i="24"/>
  <c r="HR12" i="24"/>
  <c r="HV11" i="24"/>
  <c r="HV14" i="24"/>
  <c r="HX12" i="24"/>
  <c r="ID13" i="24"/>
  <c r="HY12" i="24"/>
  <c r="HY14" i="24"/>
  <c r="IA14" i="24"/>
  <c r="IC12" i="24"/>
  <c r="HW11" i="24"/>
  <c r="DH11" i="24" s="1"/>
  <c r="IC11" i="24"/>
  <c r="DZ11" i="24" s="1"/>
  <c r="IB14" i="24"/>
  <c r="HZ14" i="24"/>
  <c r="HW12" i="24"/>
  <c r="IA12" i="24"/>
  <c r="CV12" i="24"/>
  <c r="HR11" i="24"/>
  <c r="HS14" i="24"/>
  <c r="HY13" i="24"/>
  <c r="IC13" i="24"/>
  <c r="ID12" i="24"/>
  <c r="IB13" i="24"/>
  <c r="HW13" i="24"/>
  <c r="IC14" i="24"/>
  <c r="CZ10" i="24"/>
  <c r="DA10" i="24" s="1"/>
  <c r="ID14" i="24"/>
  <c r="HX13" i="24"/>
  <c r="HV12" i="24"/>
  <c r="IA13" i="24"/>
  <c r="HZ11" i="24"/>
  <c r="DQ11" i="24" s="1"/>
  <c r="HX14" i="24"/>
  <c r="HS13" i="24"/>
  <c r="HV13" i="24"/>
  <c r="HZ12" i="24"/>
  <c r="DK11" i="24"/>
  <c r="IT11" i="24"/>
  <c r="IS10" i="24"/>
  <c r="IU11" i="24"/>
  <c r="IW10" i="24"/>
  <c r="CB10" i="24" s="1"/>
  <c r="IT10" i="24"/>
  <c r="IX11" i="24"/>
  <c r="CK11" i="24" s="1"/>
  <c r="CL11" i="24" s="1"/>
  <c r="IS11" i="24"/>
  <c r="IX10" i="24"/>
  <c r="CH10" i="24" s="1"/>
  <c r="CI10" i="24" s="1"/>
  <c r="HO10" i="24" s="1"/>
  <c r="CJ10" i="24" s="1"/>
  <c r="IW11" i="24"/>
  <c r="IV11" i="24"/>
  <c r="CB20" i="24"/>
  <c r="CC20" i="24" s="1"/>
  <c r="CE10" i="24"/>
  <c r="CH11" i="24"/>
  <c r="CI11" i="24" s="1"/>
  <c r="CK10" i="24"/>
  <c r="CL10" i="24" s="1"/>
  <c r="HP10" i="24" s="1"/>
  <c r="CM10" i="24" s="1"/>
  <c r="HU22" i="24"/>
  <c r="DZ12" i="24"/>
  <c r="FO11" i="24"/>
  <c r="CE30" i="24"/>
  <c r="CF30" i="24" s="1"/>
  <c r="CB30" i="24"/>
  <c r="CC30" i="24" s="1"/>
  <c r="CB31" i="24"/>
  <c r="CE31" i="24"/>
  <c r="CB22" i="24"/>
  <c r="CC22" i="24" s="1"/>
  <c r="CE22" i="24"/>
  <c r="CF22" i="24" s="1"/>
  <c r="CK24" i="24"/>
  <c r="CL24" i="24" s="1"/>
  <c r="CH24" i="24"/>
  <c r="CI24" i="24" s="1"/>
  <c r="CK16" i="24"/>
  <c r="CL16" i="24" s="1"/>
  <c r="CH16" i="24"/>
  <c r="CI16" i="24" s="1"/>
  <c r="CK19" i="24"/>
  <c r="CL19" i="24" s="1"/>
  <c r="CH19" i="24"/>
  <c r="CI19" i="24" s="1"/>
  <c r="CE25" i="24"/>
  <c r="CF25" i="24" s="1"/>
  <c r="CB25" i="24"/>
  <c r="CC25" i="24" s="1"/>
  <c r="CH18" i="24"/>
  <c r="CI18" i="24" s="1"/>
  <c r="CK18" i="24"/>
  <c r="CL18" i="24" s="1"/>
  <c r="EF11" i="24"/>
  <c r="CK29" i="24"/>
  <c r="CL29" i="24" s="1"/>
  <c r="CH29" i="24"/>
  <c r="CI29" i="24" s="1"/>
  <c r="CB19" i="24"/>
  <c r="CC19" i="24" s="1"/>
  <c r="CE19" i="24"/>
  <c r="CF19" i="24" s="1"/>
  <c r="CE26" i="24"/>
  <c r="CF26" i="24" s="1"/>
  <c r="CB26" i="24"/>
  <c r="CC26" i="24" s="1"/>
  <c r="CE24" i="24"/>
  <c r="CF24" i="24" s="1"/>
  <c r="CB24" i="24"/>
  <c r="CC24" i="24" s="1"/>
  <c r="CE18" i="24"/>
  <c r="CF18" i="24" s="1"/>
  <c r="CB18" i="24"/>
  <c r="CC18" i="24" s="1"/>
  <c r="CB17" i="24"/>
  <c r="CC17" i="24" s="1"/>
  <c r="CE17" i="24"/>
  <c r="CF17" i="24" s="1"/>
  <c r="IH12" i="24"/>
  <c r="HB11" i="24"/>
  <c r="GY11" i="24" s="1"/>
  <c r="CK17" i="24"/>
  <c r="CL17" i="24" s="1"/>
  <c r="CH17" i="24"/>
  <c r="CI17" i="24" s="1"/>
  <c r="CK28" i="24"/>
  <c r="CL28" i="24" s="1"/>
  <c r="CH28" i="24"/>
  <c r="CI28" i="24" s="1"/>
  <c r="IF12" i="24"/>
  <c r="IJ12" i="24" s="1"/>
  <c r="IN12" i="24" s="1"/>
  <c r="CE27" i="24"/>
  <c r="CF27" i="24" s="1"/>
  <c r="CB27" i="24"/>
  <c r="CC27" i="24" s="1"/>
  <c r="CE28" i="24"/>
  <c r="CF28" i="24" s="1"/>
  <c r="CB28" i="24"/>
  <c r="CC28" i="24" s="1"/>
  <c r="CH30" i="24"/>
  <c r="CI30" i="24" s="1"/>
  <c r="CK30" i="24"/>
  <c r="CL30" i="24" s="1"/>
  <c r="CB21" i="24"/>
  <c r="CC21" i="24" s="1"/>
  <c r="CE21" i="24"/>
  <c r="CF21" i="24" s="1"/>
  <c r="CE23" i="24"/>
  <c r="CF23" i="24" s="1"/>
  <c r="CB23" i="24"/>
  <c r="CC23" i="24" s="1"/>
  <c r="CK26" i="24"/>
  <c r="CL26" i="24" s="1"/>
  <c r="CH26" i="24"/>
  <c r="CI26" i="24" s="1"/>
  <c r="CK15" i="24"/>
  <c r="CL15" i="24" s="1"/>
  <c r="CH15" i="24"/>
  <c r="CI15" i="24" s="1"/>
  <c r="CK31" i="24"/>
  <c r="CH31" i="24"/>
  <c r="CK27" i="24"/>
  <c r="CL27" i="24" s="1"/>
  <c r="HP27" i="24" s="1"/>
  <c r="CH27" i="24"/>
  <c r="CI27" i="24" s="1"/>
  <c r="CK21" i="24"/>
  <c r="CL21" i="24" s="1"/>
  <c r="CH21" i="24"/>
  <c r="CI21" i="24" s="1"/>
  <c r="CH23" i="24"/>
  <c r="CI23" i="24" s="1"/>
  <c r="CK23" i="24"/>
  <c r="CL23" i="24" s="1"/>
  <c r="CH20" i="24"/>
  <c r="CI20" i="24" s="1"/>
  <c r="CK20" i="24"/>
  <c r="CL20" i="24" s="1"/>
  <c r="CK25" i="24"/>
  <c r="CL25" i="24" s="1"/>
  <c r="CH25" i="24"/>
  <c r="CI25" i="24" s="1"/>
  <c r="CE29" i="24"/>
  <c r="CF29" i="24" s="1"/>
  <c r="CB29" i="24"/>
  <c r="CC29" i="24" s="1"/>
  <c r="HM29" i="24" s="1"/>
  <c r="Y9" i="24"/>
  <c r="C8" i="24"/>
  <c r="DW8" i="1" s="1"/>
  <c r="EG38" i="24"/>
  <c r="JV38" i="24" s="1"/>
  <c r="EH92" i="24"/>
  <c r="EG70" i="24"/>
  <c r="JV70" i="24" s="1"/>
  <c r="EG64" i="24"/>
  <c r="JU64" i="24" s="1"/>
  <c r="EG63" i="24"/>
  <c r="JT63" i="24" s="1"/>
  <c r="EJ83" i="24"/>
  <c r="EH62" i="24"/>
  <c r="EH60" i="24"/>
  <c r="JV52" i="24"/>
  <c r="JW52" i="24"/>
  <c r="JU52" i="24"/>
  <c r="JT52" i="24"/>
  <c r="JS52" i="24"/>
  <c r="JW90" i="24"/>
  <c r="JV90" i="24"/>
  <c r="JS90" i="24"/>
  <c r="JT90" i="24"/>
  <c r="JU90" i="24"/>
  <c r="FW70" i="24" a="1"/>
  <c r="FW70" i="24" s="1"/>
  <c r="GM70" i="24" s="1"/>
  <c r="FV44" i="24" a="1"/>
  <c r="FV44" i="24" s="1"/>
  <c r="GL44" i="24" s="1"/>
  <c r="FW44" i="24" a="1"/>
  <c r="FW44" i="24" s="1"/>
  <c r="FX44" i="24" a="1"/>
  <c r="FX44" i="24" s="1"/>
  <c r="GN44" i="24" s="1"/>
  <c r="JV44" i="24"/>
  <c r="FS44" i="24" a="1"/>
  <c r="FS44" i="24" s="1"/>
  <c r="FT44" i="24" a="1"/>
  <c r="FT44" i="24" s="1"/>
  <c r="FU44" i="24" a="1"/>
  <c r="FU44" i="24" s="1"/>
  <c r="JW44" i="24"/>
  <c r="JT44" i="24"/>
  <c r="JU44" i="24"/>
  <c r="JS44" i="24"/>
  <c r="FS42" i="24" a="1"/>
  <c r="FS42" i="24" s="1"/>
  <c r="FT42" i="24" a="1"/>
  <c r="FT42" i="24" s="1"/>
  <c r="GJ42" i="24" s="1"/>
  <c r="JW42" i="24"/>
  <c r="FU42" i="24" a="1"/>
  <c r="FU42" i="24" s="1"/>
  <c r="FV42" i="24" a="1"/>
  <c r="FV42" i="24" s="1"/>
  <c r="FW42" i="24" a="1"/>
  <c r="FW42" i="24" s="1"/>
  <c r="FX42" i="24" a="1"/>
  <c r="FX42" i="24" s="1"/>
  <c r="JV42" i="24"/>
  <c r="JS42" i="24"/>
  <c r="JT42" i="24"/>
  <c r="JU42" i="24"/>
  <c r="JV53" i="24"/>
  <c r="JW53" i="24"/>
  <c r="JU53" i="24"/>
  <c r="JS53" i="24"/>
  <c r="JT53" i="24"/>
  <c r="JW91" i="24"/>
  <c r="JV91" i="24"/>
  <c r="JU91" i="24"/>
  <c r="JS91" i="24"/>
  <c r="JT91" i="24"/>
  <c r="EI76" i="24"/>
  <c r="EI74" i="24"/>
  <c r="EI75" i="24"/>
  <c r="FI11" i="24"/>
  <c r="EQ11" i="24" s="1"/>
  <c r="EI99" i="24"/>
  <c r="EW11" i="24"/>
  <c r="EI105" i="24"/>
  <c r="EH79" i="24"/>
  <c r="EW10" i="24"/>
  <c r="CV13" i="24"/>
  <c r="FE12" i="24"/>
  <c r="EI108" i="24"/>
  <c r="EI82" i="24"/>
  <c r="EH93" i="24"/>
  <c r="EH75" i="24"/>
  <c r="EH61" i="24"/>
  <c r="EI98" i="24"/>
  <c r="GQ42" i="24" a="1"/>
  <c r="GQ42" i="24" s="1"/>
  <c r="EI97" i="24"/>
  <c r="EG102" i="24"/>
  <c r="EK75" i="24"/>
  <c r="EK73" i="24"/>
  <c r="EI65" i="24"/>
  <c r="EI36" i="24"/>
  <c r="EI39" i="24"/>
  <c r="EI83" i="24"/>
  <c r="EH77" i="24"/>
  <c r="EI81" i="24"/>
  <c r="EG108" i="24"/>
  <c r="EI85" i="24"/>
  <c r="EI107" i="24"/>
  <c r="EG100" i="24"/>
  <c r="EH78" i="24"/>
  <c r="EI62" i="24"/>
  <c r="EI37" i="24"/>
  <c r="EG82" i="24"/>
  <c r="EG43" i="24"/>
  <c r="GQ43" i="24" s="1" a="1"/>
  <c r="GQ43" i="24" s="1"/>
  <c r="EG109" i="24"/>
  <c r="GO109" i="24" s="1" a="1"/>
  <c r="GO109" i="24" s="1"/>
  <c r="EG99" i="24"/>
  <c r="EG95" i="24"/>
  <c r="GT95" i="24" s="1" a="1"/>
  <c r="GT95" i="24" s="1"/>
  <c r="EG80" i="24"/>
  <c r="EE80" i="24" s="1"/>
  <c r="EH76" i="24"/>
  <c r="EH51" i="24"/>
  <c r="EH89" i="24"/>
  <c r="EG57" i="24"/>
  <c r="DE11" i="24"/>
  <c r="FH10" i="24"/>
  <c r="EP10" i="24" s="1"/>
  <c r="EI34" i="24"/>
  <c r="EG97" i="24"/>
  <c r="EH72" i="24"/>
  <c r="EJ99" i="24"/>
  <c r="EG103" i="24"/>
  <c r="EI90" i="24"/>
  <c r="EG86" i="24"/>
  <c r="EH91" i="24"/>
  <c r="EH87" i="24"/>
  <c r="EG48" i="24"/>
  <c r="EK40" i="24"/>
  <c r="FE11" i="24"/>
  <c r="EJ101" i="24"/>
  <c r="EI91" i="24"/>
  <c r="EI35" i="24"/>
  <c r="EC11" i="24"/>
  <c r="FP10" i="24"/>
  <c r="EK72" i="24"/>
  <c r="GR44" i="24" a="1"/>
  <c r="GR44" i="24" s="1"/>
  <c r="GQ44" i="24" a="1"/>
  <c r="GQ44" i="24" s="1"/>
  <c r="GS44" i="24" a="1"/>
  <c r="GS44" i="24" s="1"/>
  <c r="GP44" i="24" a="1"/>
  <c r="GP44" i="24" s="1"/>
  <c r="GT44" i="24" a="1"/>
  <c r="GT44" i="24" s="1"/>
  <c r="GO44" i="24" a="1"/>
  <c r="GO44" i="24" s="1"/>
  <c r="EG85" i="24"/>
  <c r="EG74" i="24"/>
  <c r="EG72" i="24"/>
  <c r="EG60" i="24"/>
  <c r="EG59" i="24"/>
  <c r="EI63" i="24"/>
  <c r="EH56" i="24"/>
  <c r="EK48" i="24"/>
  <c r="EK47" i="24"/>
  <c r="EG36" i="24"/>
  <c r="EG61" i="24"/>
  <c r="EH104" i="24"/>
  <c r="EH103" i="24"/>
  <c r="EG101" i="24"/>
  <c r="EI89" i="24"/>
  <c r="EG76" i="24"/>
  <c r="EG75" i="24"/>
  <c r="EG50" i="24"/>
  <c r="EE42" i="24"/>
  <c r="EG49" i="24"/>
  <c r="EH52" i="24"/>
  <c r="EI48" i="24"/>
  <c r="EK38" i="24"/>
  <c r="GZ11" i="24"/>
  <c r="EM10" i="24"/>
  <c r="EG107" i="24"/>
  <c r="EG106" i="24"/>
  <c r="EJ100" i="24"/>
  <c r="EG94" i="24"/>
  <c r="EI86" i="24"/>
  <c r="EG87" i="24"/>
  <c r="EG69" i="24"/>
  <c r="EG54" i="24"/>
  <c r="EG47" i="24"/>
  <c r="EG41" i="24"/>
  <c r="EG40" i="24"/>
  <c r="ER10" i="24"/>
  <c r="GX11" i="24"/>
  <c r="EG104" i="24"/>
  <c r="EG83" i="24"/>
  <c r="EH90" i="24"/>
  <c r="EG66" i="24"/>
  <c r="EG62" i="24"/>
  <c r="EI64" i="24"/>
  <c r="EG37" i="24"/>
  <c r="EG46" i="24"/>
  <c r="JD12" i="24"/>
  <c r="EU10" i="24"/>
  <c r="EG92" i="24"/>
  <c r="EI47" i="24"/>
  <c r="EH105" i="24"/>
  <c r="EH100" i="24"/>
  <c r="EG96" i="24"/>
  <c r="EG84" i="24"/>
  <c r="EG77" i="24"/>
  <c r="EH74" i="24"/>
  <c r="EG71" i="24"/>
  <c r="EH57" i="24"/>
  <c r="EG51" i="24"/>
  <c r="EE44" i="24"/>
  <c r="EH53" i="24"/>
  <c r="EG39" i="24"/>
  <c r="EK46" i="24"/>
  <c r="EK39" i="24"/>
  <c r="EG105" i="24"/>
  <c r="EH102" i="24"/>
  <c r="EG93" i="24"/>
  <c r="EG81" i="24"/>
  <c r="EI87" i="24"/>
  <c r="EG73" i="24"/>
  <c r="EG78" i="24"/>
  <c r="EH73" i="24"/>
  <c r="EG58" i="24"/>
  <c r="EG68" i="24"/>
  <c r="GR42" i="24" a="1"/>
  <c r="GR42" i="24" s="1"/>
  <c r="GS42" i="24" a="1"/>
  <c r="GS42" i="24" s="1"/>
  <c r="GO42" i="24" a="1"/>
  <c r="GO42" i="24" s="1"/>
  <c r="GT42" i="24" a="1"/>
  <c r="GT42" i="24" s="1"/>
  <c r="EG45" i="24"/>
  <c r="EI49" i="24"/>
  <c r="EG34" i="24"/>
  <c r="EG98" i="24"/>
  <c r="EG88" i="24"/>
  <c r="EG79" i="24"/>
  <c r="EG89" i="24"/>
  <c r="EJ86" i="24"/>
  <c r="EJ85" i="24"/>
  <c r="EG67" i="24"/>
  <c r="EG65" i="24"/>
  <c r="EH58" i="24"/>
  <c r="EG55" i="24"/>
  <c r="EG56" i="24"/>
  <c r="GP42" i="24" a="1"/>
  <c r="GP42" i="24" s="1"/>
  <c r="EI46" i="24"/>
  <c r="EI45" i="24"/>
  <c r="EG35" i="24"/>
  <c r="EI38" i="24"/>
  <c r="AC110" i="24"/>
  <c r="EE109" i="1"/>
  <c r="AC106" i="1"/>
  <c r="EO106" i="1"/>
  <c r="AC93" i="1"/>
  <c r="EO93" i="1"/>
  <c r="AC87" i="1"/>
  <c r="EO87" i="1"/>
  <c r="AB83" i="1"/>
  <c r="EM83" i="1"/>
  <c r="AB93" i="1"/>
  <c r="EM93" i="1"/>
  <c r="AC89" i="24"/>
  <c r="EE88" i="1"/>
  <c r="V86" i="1"/>
  <c r="DV86" i="1"/>
  <c r="AD83" i="24"/>
  <c r="EL82" i="1"/>
  <c r="AB88" i="24"/>
  <c r="DZ87" i="1"/>
  <c r="AD106" i="24"/>
  <c r="EL105" i="1"/>
  <c r="AC108" i="1"/>
  <c r="EO108" i="1"/>
  <c r="AC109" i="1"/>
  <c r="EO109" i="1"/>
  <c r="AB107" i="1"/>
  <c r="EM107" i="1"/>
  <c r="AD104" i="24"/>
  <c r="EL103" i="1"/>
  <c r="AB97" i="1"/>
  <c r="EM97" i="1"/>
  <c r="AB91" i="1"/>
  <c r="EM91" i="1"/>
  <c r="AB94" i="1"/>
  <c r="EM94" i="1"/>
  <c r="AB99" i="1"/>
  <c r="EM99" i="1"/>
  <c r="AB102" i="1"/>
  <c r="EM102" i="1"/>
  <c r="AB95" i="24"/>
  <c r="DZ94" i="1"/>
  <c r="AC94" i="24"/>
  <c r="EE93" i="1"/>
  <c r="AB101" i="24"/>
  <c r="DZ100" i="1"/>
  <c r="AD89" i="24"/>
  <c r="EL88" i="1"/>
  <c r="AB86" i="24"/>
  <c r="DZ85" i="1"/>
  <c r="AC91" i="1"/>
  <c r="EO91" i="1"/>
  <c r="V107" i="1"/>
  <c r="DV107" i="1"/>
  <c r="AD107" i="24"/>
  <c r="EL106" i="1"/>
  <c r="AB103" i="1"/>
  <c r="EM103" i="1"/>
  <c r="AC103" i="1"/>
  <c r="EO103" i="1"/>
  <c r="AD98" i="24"/>
  <c r="EL97" i="1"/>
  <c r="AD93" i="24"/>
  <c r="EL92" i="1"/>
  <c r="AB103" i="24"/>
  <c r="DZ102" i="1"/>
  <c r="AB94" i="24"/>
  <c r="DZ93" i="1"/>
  <c r="AB87" i="1"/>
  <c r="EM87" i="1"/>
  <c r="AC100" i="1"/>
  <c r="EO100" i="1"/>
  <c r="AB100" i="1"/>
  <c r="EM100" i="1"/>
  <c r="V88" i="1"/>
  <c r="DV88" i="1"/>
  <c r="AC88" i="24"/>
  <c r="EE87" i="1"/>
  <c r="AC85" i="1"/>
  <c r="EO85" i="1"/>
  <c r="AB84" i="1"/>
  <c r="EM84" i="1"/>
  <c r="AB83" i="24"/>
  <c r="DZ82" i="1"/>
  <c r="AC83" i="1"/>
  <c r="EO83" i="1"/>
  <c r="Y10" i="1"/>
  <c r="EI10" i="1"/>
  <c r="AB105" i="1"/>
  <c r="EM105" i="1"/>
  <c r="AB109" i="1"/>
  <c r="EM109" i="1"/>
  <c r="AC96" i="24"/>
  <c r="EE95" i="1"/>
  <c r="AB80" i="1"/>
  <c r="EM80" i="1"/>
  <c r="V93" i="1"/>
  <c r="DV93" i="1"/>
  <c r="AB110" i="24"/>
  <c r="DZ109" i="1"/>
  <c r="AB105" i="24"/>
  <c r="DZ104" i="1"/>
  <c r="AC95" i="1"/>
  <c r="EO95" i="1"/>
  <c r="AB95" i="1"/>
  <c r="EM95" i="1"/>
  <c r="AB90" i="24"/>
  <c r="DZ89" i="1"/>
  <c r="AB92" i="1"/>
  <c r="EM92" i="1"/>
  <c r="V100" i="1"/>
  <c r="DV100" i="1"/>
  <c r="AC102" i="1"/>
  <c r="EO102" i="1"/>
  <c r="V83" i="1"/>
  <c r="DV83" i="1"/>
  <c r="AC88" i="1"/>
  <c r="EO88" i="1"/>
  <c r="AC86" i="1"/>
  <c r="EO86" i="1"/>
  <c r="V85" i="1"/>
  <c r="DV85" i="1"/>
  <c r="AC84" i="1"/>
  <c r="EO84" i="1"/>
  <c r="AC83" i="24"/>
  <c r="EE82" i="1"/>
  <c r="W10" i="1"/>
  <c r="DW10" i="1"/>
  <c r="AD100" i="24"/>
  <c r="EL99" i="1"/>
  <c r="AB108" i="24"/>
  <c r="DZ107" i="1"/>
  <c r="V108" i="1"/>
  <c r="DV108" i="1"/>
  <c r="AC96" i="1"/>
  <c r="EO96" i="1"/>
  <c r="AB92" i="24"/>
  <c r="DZ91" i="1"/>
  <c r="AB88" i="1"/>
  <c r="EM88" i="1"/>
  <c r="V87" i="1"/>
  <c r="DV87" i="1"/>
  <c r="AC87" i="24"/>
  <c r="EE86" i="1"/>
  <c r="AD109" i="24"/>
  <c r="EL108" i="1"/>
  <c r="AC97" i="24"/>
  <c r="EE96" i="1"/>
  <c r="AC107" i="1"/>
  <c r="EO107" i="1"/>
  <c r="AB107" i="24"/>
  <c r="DZ106" i="1"/>
  <c r="AB89" i="1"/>
  <c r="EM89" i="1"/>
  <c r="V103" i="1"/>
  <c r="DV103" i="1"/>
  <c r="AD95" i="24"/>
  <c r="EL94" i="1"/>
  <c r="AC82" i="1"/>
  <c r="EO82" i="1"/>
  <c r="AD88" i="24"/>
  <c r="EL87" i="1"/>
  <c r="AB89" i="24"/>
  <c r="DZ88" i="1"/>
  <c r="AB86" i="1"/>
  <c r="EM86" i="1"/>
  <c r="V84" i="1"/>
  <c r="DV84" i="1"/>
  <c r="V81" i="1"/>
  <c r="DV81" i="1"/>
  <c r="AD110" i="24"/>
  <c r="EL109" i="1"/>
  <c r="V109" i="1"/>
  <c r="DV109" i="1"/>
  <c r="V106" i="1"/>
  <c r="DV106" i="1"/>
  <c r="V96" i="1"/>
  <c r="DV96" i="1"/>
  <c r="AB106" i="1"/>
  <c r="EM106" i="1"/>
  <c r="V104" i="1"/>
  <c r="DV104" i="1"/>
  <c r="V98" i="1"/>
  <c r="DV98" i="1"/>
  <c r="AC94" i="1"/>
  <c r="EO94" i="1"/>
  <c r="AC89" i="1"/>
  <c r="EO89" i="1"/>
  <c r="AC92" i="1"/>
  <c r="EO92" i="1"/>
  <c r="AC99" i="1"/>
  <c r="EO99" i="1"/>
  <c r="V95" i="1"/>
  <c r="DV95" i="1"/>
  <c r="AD92" i="24"/>
  <c r="EL91" i="1"/>
  <c r="AD94" i="24"/>
  <c r="EL93" i="1"/>
  <c r="AD101" i="24"/>
  <c r="EL100" i="1"/>
  <c r="AB85" i="1"/>
  <c r="EM85" i="1"/>
  <c r="AD86" i="24"/>
  <c r="EL85" i="1"/>
  <c r="AD85" i="24"/>
  <c r="EL84" i="1"/>
  <c r="AC85" i="24"/>
  <c r="EE84" i="1"/>
  <c r="V89" i="1"/>
  <c r="DV89" i="1"/>
  <c r="AD84" i="24"/>
  <c r="EL83" i="1"/>
  <c r="X10" i="1"/>
  <c r="EB10" i="1"/>
  <c r="BT80" i="1"/>
  <c r="AZ7" i="24"/>
  <c r="AZ8" i="24" s="1"/>
  <c r="AZ9" i="24" s="1"/>
  <c r="AZ10" i="24" s="1"/>
  <c r="AP94" i="24"/>
  <c r="AD103" i="24"/>
  <c r="AD87" i="24"/>
  <c r="AD108" i="24"/>
  <c r="AR102" i="24"/>
  <c r="AQ105" i="24"/>
  <c r="AC104" i="24"/>
  <c r="AQ102" i="24"/>
  <c r="AC101" i="24"/>
  <c r="AQ110" i="24"/>
  <c r="AC109" i="24"/>
  <c r="AB100" i="24"/>
  <c r="AB106" i="24"/>
  <c r="AB98" i="24"/>
  <c r="AP102" i="24"/>
  <c r="AP85" i="24"/>
  <c r="AP84" i="24"/>
  <c r="AR85" i="24"/>
  <c r="AP96" i="24"/>
  <c r="AP107" i="24"/>
  <c r="AP100" i="24"/>
  <c r="AR108" i="24"/>
  <c r="AP99" i="24"/>
  <c r="AQ89" i="24"/>
  <c r="AQ99" i="24"/>
  <c r="AQ100" i="24"/>
  <c r="AQ97" i="24"/>
  <c r="AP106" i="24"/>
  <c r="AQ98" i="24"/>
  <c r="AQ86" i="24"/>
  <c r="AP89" i="24"/>
  <c r="AP88" i="24"/>
  <c r="AP108" i="24"/>
  <c r="AP105" i="24"/>
  <c r="AR105" i="24"/>
  <c r="AR106" i="24"/>
  <c r="AQ96" i="24"/>
  <c r="AP113" i="24"/>
  <c r="AR113" i="24"/>
  <c r="AP93" i="24"/>
  <c r="AR96" i="24"/>
  <c r="AP98" i="24"/>
  <c r="AQ104" i="24"/>
  <c r="AQ103" i="24"/>
  <c r="AR112" i="24"/>
  <c r="AP95" i="24"/>
  <c r="AP104" i="24"/>
  <c r="AQ85" i="24"/>
  <c r="AP92" i="24"/>
  <c r="AP103" i="24"/>
  <c r="AQ95" i="24"/>
  <c r="AR97" i="24"/>
  <c r="AR91" i="24"/>
  <c r="AR90" i="24"/>
  <c r="AR99" i="24"/>
  <c r="AR103" i="24"/>
  <c r="AR104" i="24"/>
  <c r="AP109" i="24"/>
  <c r="AR109" i="24"/>
  <c r="AR98" i="24"/>
  <c r="AR107" i="24"/>
  <c r="AQ107" i="24"/>
  <c r="AQ106" i="24"/>
  <c r="AR101" i="24"/>
  <c r="AR92" i="24"/>
  <c r="AQ92" i="24"/>
  <c r="AP97" i="24"/>
  <c r="AP110" i="24"/>
  <c r="AQ91" i="24"/>
  <c r="AP111" i="24"/>
  <c r="AR111" i="24"/>
  <c r="AQ112" i="24"/>
  <c r="AQ113" i="24"/>
  <c r="AP112" i="24"/>
  <c r="AQ111" i="24"/>
  <c r="AR100" i="24"/>
  <c r="AR110" i="24"/>
  <c r="AP101" i="24"/>
  <c r="AR94" i="24"/>
  <c r="AR95" i="24"/>
  <c r="AR93" i="24"/>
  <c r="AQ84" i="24"/>
  <c r="AR89" i="24"/>
  <c r="AR88" i="24"/>
  <c r="AQ88" i="24"/>
  <c r="AQ87" i="24"/>
  <c r="AP87" i="24"/>
  <c r="BA15" i="24"/>
  <c r="AZ11" i="24"/>
  <c r="AR86" i="24"/>
  <c r="AP91" i="24"/>
  <c r="AP90" i="24"/>
  <c r="BE15" i="24"/>
  <c r="BC15" i="24"/>
  <c r="AR87" i="24"/>
  <c r="H8" i="24"/>
  <c r="EB8" i="1" s="1"/>
  <c r="AQ90" i="24"/>
  <c r="AP86" i="24"/>
  <c r="AR84" i="24"/>
  <c r="AK10" i="1"/>
  <c r="CW110" i="1"/>
  <c r="DB111" i="1" s="1"/>
  <c r="CW111" i="1"/>
  <c r="DB112" i="1" s="1"/>
  <c r="CW112" i="1"/>
  <c r="DB113" i="1" s="1"/>
  <c r="CW113" i="1"/>
  <c r="DB114" i="1" s="1"/>
  <c r="CW114" i="1"/>
  <c r="DB115" i="1" s="1"/>
  <c r="CW115" i="1"/>
  <c r="DB116" i="1" s="1"/>
  <c r="CW116" i="1"/>
  <c r="DB117" i="1" s="1"/>
  <c r="CW117" i="1"/>
  <c r="DB118" i="1" s="1"/>
  <c r="CW118" i="1"/>
  <c r="DB119" i="1" s="1"/>
  <c r="CW119" i="1"/>
  <c r="DB120" i="1" s="1"/>
  <c r="CW120" i="1"/>
  <c r="DB121" i="1" s="1"/>
  <c r="CW121" i="1"/>
  <c r="DB122" i="1" s="1"/>
  <c r="CW122" i="1"/>
  <c r="DB123" i="1" s="1"/>
  <c r="CW123" i="1"/>
  <c r="DB124" i="1" s="1"/>
  <c r="CW124" i="1"/>
  <c r="DB125" i="1" s="1"/>
  <c r="CW125" i="1"/>
  <c r="DB126" i="1" s="1"/>
  <c r="CW126" i="1"/>
  <c r="DB127" i="1" s="1"/>
  <c r="CW127" i="1"/>
  <c r="DB128" i="1" s="1"/>
  <c r="KF10" i="24" a="1"/>
  <c r="JT64" i="24" l="1"/>
  <c r="HN23" i="24"/>
  <c r="JW64" i="24"/>
  <c r="CN10" i="24"/>
  <c r="DT12" i="24"/>
  <c r="FM11" i="24"/>
  <c r="EU11" i="24" s="1"/>
  <c r="HM23" i="24"/>
  <c r="DN12" i="24"/>
  <c r="DN13" i="24" s="1"/>
  <c r="HO11" i="24"/>
  <c r="HU14" i="24"/>
  <c r="HU15" i="24"/>
  <c r="HO23" i="24"/>
  <c r="HO24" i="24"/>
  <c r="FN10" i="24"/>
  <c r="EV10" i="24" s="1"/>
  <c r="DW11" i="24"/>
  <c r="JU38" i="24"/>
  <c r="JW38" i="24"/>
  <c r="EE70" i="24"/>
  <c r="GR70" i="24" a="1"/>
  <c r="GR70" i="24" s="1"/>
  <c r="FL11" i="24"/>
  <c r="DQ12" i="24"/>
  <c r="HU10" i="24"/>
  <c r="DB10" i="24" s="1"/>
  <c r="HU12" i="24"/>
  <c r="HU13" i="24"/>
  <c r="DH12" i="24"/>
  <c r="HP11" i="24"/>
  <c r="CM11" i="24" s="1"/>
  <c r="FB11" i="24" s="1"/>
  <c r="FO12" i="24"/>
  <c r="EW12" i="24" s="1"/>
  <c r="DZ13" i="24"/>
  <c r="FJ11" i="24"/>
  <c r="DK12" i="24"/>
  <c r="HU11" i="24"/>
  <c r="FD10" i="24"/>
  <c r="EL10" i="24" s="1"/>
  <c r="CS11" i="24"/>
  <c r="CE11" i="24"/>
  <c r="CF11" i="24" s="1"/>
  <c r="CB11" i="24"/>
  <c r="CC11" i="24" s="1"/>
  <c r="GS70" i="24" a="1"/>
  <c r="GS70" i="24" s="1"/>
  <c r="GQ70" i="24" a="1"/>
  <c r="GQ70" i="24" s="1"/>
  <c r="GO70" i="24" a="1"/>
  <c r="GO70" i="24" s="1"/>
  <c r="GL42" i="24"/>
  <c r="JS64" i="24"/>
  <c r="GM42" i="24"/>
  <c r="KF10" i="24"/>
  <c r="CW10" i="24"/>
  <c r="CX10" i="24" s="1"/>
  <c r="HT10" i="24" s="1"/>
  <c r="CY10" i="24" s="1"/>
  <c r="FF10" i="24" s="1"/>
  <c r="EN10" i="24" s="1"/>
  <c r="CN11" i="24"/>
  <c r="CO10" i="24"/>
  <c r="HQ10" i="24" s="1"/>
  <c r="CP10" i="24" s="1"/>
  <c r="FC10" i="24" s="1"/>
  <c r="EK10" i="24" s="1"/>
  <c r="CC10" i="24"/>
  <c r="HP20" i="24"/>
  <c r="CF10" i="24"/>
  <c r="FA10" i="24"/>
  <c r="EI10" i="24" s="1"/>
  <c r="CJ11" i="24"/>
  <c r="FA11" i="24" s="1"/>
  <c r="FB10" i="24"/>
  <c r="JT38" i="24"/>
  <c r="JS38" i="24"/>
  <c r="GM44" i="24"/>
  <c r="FS70" i="24" a="1"/>
  <c r="FS70" i="24" s="1"/>
  <c r="GI70" i="24" s="1"/>
  <c r="FX70" i="24" a="1"/>
  <c r="FX70" i="24" s="1"/>
  <c r="GN70" i="24" s="1"/>
  <c r="GP70" i="24" a="1"/>
  <c r="GP70" i="24" s="1"/>
  <c r="GT70" i="24" a="1"/>
  <c r="GT70" i="24" s="1"/>
  <c r="JU70" i="24"/>
  <c r="FV70" i="24" a="1"/>
  <c r="FV70" i="24" s="1"/>
  <c r="FU70" i="24" a="1"/>
  <c r="FU70" i="24" s="1"/>
  <c r="JV64" i="24"/>
  <c r="GO91" i="24" a="1"/>
  <c r="GO91" i="24" s="1"/>
  <c r="GQ95" i="24" a="1"/>
  <c r="GQ95" i="24" s="1"/>
  <c r="EM12" i="24"/>
  <c r="GJ44" i="24"/>
  <c r="GS63" i="24" a="1"/>
  <c r="GS63" i="24" s="1"/>
  <c r="EM11" i="24"/>
  <c r="JT70" i="24"/>
  <c r="JS70" i="24"/>
  <c r="FT70" i="24" a="1"/>
  <c r="FT70" i="24" s="1"/>
  <c r="GO95" i="24" a="1"/>
  <c r="GO95" i="24" s="1"/>
  <c r="JS63" i="24"/>
  <c r="JW63" i="24"/>
  <c r="EE97" i="24"/>
  <c r="HN27" i="24"/>
  <c r="HN26" i="24"/>
  <c r="JV63" i="24"/>
  <c r="HO20" i="24"/>
  <c r="HP24" i="24"/>
  <c r="GR91" i="24" a="1"/>
  <c r="GR91" i="24" s="1"/>
  <c r="JW70" i="24"/>
  <c r="HO22" i="24"/>
  <c r="HP23" i="24"/>
  <c r="HO28" i="24"/>
  <c r="HM25" i="24"/>
  <c r="HN22" i="24"/>
  <c r="HP30" i="24"/>
  <c r="HP28" i="24"/>
  <c r="HO29" i="24"/>
  <c r="HN25" i="24"/>
  <c r="HM22" i="24"/>
  <c r="HN29" i="24"/>
  <c r="HO21" i="24"/>
  <c r="HO30" i="24"/>
  <c r="HP29" i="24"/>
  <c r="JU63" i="24"/>
  <c r="HO25" i="24"/>
  <c r="HP21" i="24"/>
  <c r="HO26" i="24"/>
  <c r="HM28" i="24"/>
  <c r="HP22" i="24"/>
  <c r="HM24" i="24"/>
  <c r="HP25" i="24"/>
  <c r="HO27" i="24"/>
  <c r="HP26" i="24"/>
  <c r="HN28" i="24"/>
  <c r="HN24" i="24"/>
  <c r="IS16" i="24"/>
  <c r="IX14" i="24"/>
  <c r="IX13" i="24"/>
  <c r="IW14" i="24"/>
  <c r="IS14" i="24"/>
  <c r="IU17" i="24"/>
  <c r="IS13" i="24"/>
  <c r="IX12" i="24"/>
  <c r="IW13" i="24"/>
  <c r="IW16" i="24"/>
  <c r="IS12" i="24"/>
  <c r="IU13" i="24"/>
  <c r="IW15" i="24"/>
  <c r="IU12" i="24"/>
  <c r="IW12" i="24"/>
  <c r="IS15" i="24"/>
  <c r="IU16" i="24"/>
  <c r="IU15" i="24"/>
  <c r="IU14" i="24"/>
  <c r="HM30" i="24"/>
  <c r="EE82" i="24"/>
  <c r="HM27" i="24"/>
  <c r="HM26" i="24"/>
  <c r="IV16" i="24"/>
  <c r="IT13" i="24"/>
  <c r="IV17" i="24"/>
  <c r="IT12" i="24"/>
  <c r="IV14" i="24"/>
  <c r="IV13" i="24"/>
  <c r="IT15" i="24"/>
  <c r="IT14" i="24"/>
  <c r="IV12" i="24"/>
  <c r="IT16" i="24"/>
  <c r="IV15" i="24"/>
  <c r="HN30" i="24"/>
  <c r="Y10" i="24"/>
  <c r="C9" i="24"/>
  <c r="DW9" i="1" s="1"/>
  <c r="GN42" i="24"/>
  <c r="GR80" i="24" a="1"/>
  <c r="GR80" i="24" s="1"/>
  <c r="GS91" i="24" a="1"/>
  <c r="GS91" i="24" s="1"/>
  <c r="GS80" i="24" a="1"/>
  <c r="GS80" i="24" s="1"/>
  <c r="GQ99" i="24" a="1"/>
  <c r="GQ99" i="24" s="1"/>
  <c r="GP64" i="24" a="1"/>
  <c r="GP64" i="24" s="1"/>
  <c r="GO80" i="24" a="1"/>
  <c r="GO80" i="24" s="1"/>
  <c r="GQ108" i="24" a="1"/>
  <c r="GQ108" i="24" s="1"/>
  <c r="FW38" i="24" a="1"/>
  <c r="FW38" i="24" s="1"/>
  <c r="GM38" i="24" s="1"/>
  <c r="GQ80" i="24" a="1"/>
  <c r="GQ80" i="24" s="1"/>
  <c r="GP91" i="24" a="1"/>
  <c r="GP91" i="24" s="1"/>
  <c r="GO99" i="24" a="1"/>
  <c r="GO99" i="24" s="1"/>
  <c r="EE91" i="24"/>
  <c r="GT80" i="24" a="1"/>
  <c r="GT80" i="24" s="1"/>
  <c r="GP80" i="24" a="1"/>
  <c r="GP80" i="24" s="1"/>
  <c r="GQ82" i="24" a="1"/>
  <c r="GQ82" i="24" s="1"/>
  <c r="EE99" i="24"/>
  <c r="GI42" i="24"/>
  <c r="EE103" i="24"/>
  <c r="GP95" i="24" a="1"/>
  <c r="GP95" i="24" s="1"/>
  <c r="GO102" i="24" a="1"/>
  <c r="GO102" i="24" s="1"/>
  <c r="GT99" i="24" a="1"/>
  <c r="GT99" i="24" s="1"/>
  <c r="GT91" i="24" a="1"/>
  <c r="GT91" i="24" s="1"/>
  <c r="GS99" i="24" a="1"/>
  <c r="GS99" i="24" s="1"/>
  <c r="GT108" i="24" a="1"/>
  <c r="GT108" i="24" s="1"/>
  <c r="GP99" i="24" a="1"/>
  <c r="GP99" i="24" s="1"/>
  <c r="GO82" i="24" a="1"/>
  <c r="GO82" i="24" s="1"/>
  <c r="GI44" i="24"/>
  <c r="GR82" i="24" a="1"/>
  <c r="GR82" i="24" s="1"/>
  <c r="GK42" i="24"/>
  <c r="GS82" i="24" a="1"/>
  <c r="GS82" i="24" s="1"/>
  <c r="GK44" i="24"/>
  <c r="GT109" i="24" a="1"/>
  <c r="GT109" i="24" s="1"/>
  <c r="EE109" i="24"/>
  <c r="EE48" i="24"/>
  <c r="GS109" i="24" a="1"/>
  <c r="GS109" i="24" s="1"/>
  <c r="GR109" i="24" a="1"/>
  <c r="GR109" i="24" s="1"/>
  <c r="GS108" i="24" a="1"/>
  <c r="GS108" i="24" s="1"/>
  <c r="EE108" i="24"/>
  <c r="GR90" i="24" a="1"/>
  <c r="GR90" i="24" s="1"/>
  <c r="FW91" i="24" a="1"/>
  <c r="FW91" i="24" s="1"/>
  <c r="EE79" i="24"/>
  <c r="FS79" i="24" a="1"/>
  <c r="FS79" i="24" s="1"/>
  <c r="FT79" i="24" a="1"/>
  <c r="FT79" i="24" s="1"/>
  <c r="JW79" i="24"/>
  <c r="FU79" i="24" a="1"/>
  <c r="FU79" i="24" s="1"/>
  <c r="FW79" i="24" a="1"/>
  <c r="FW79" i="24" s="1"/>
  <c r="FX79" i="24" a="1"/>
  <c r="FX79" i="24" s="1"/>
  <c r="FV79" i="24" a="1"/>
  <c r="FV79" i="24" s="1"/>
  <c r="JV79" i="24"/>
  <c r="JS79" i="24"/>
  <c r="JT79" i="24"/>
  <c r="JU79" i="24"/>
  <c r="FU73" i="24" a="1"/>
  <c r="FU73" i="24" s="1"/>
  <c r="FV73" i="24" a="1"/>
  <c r="FV73" i="24" s="1"/>
  <c r="FW73" i="24" a="1"/>
  <c r="FW73" i="24" s="1"/>
  <c r="FX73" i="24" a="1"/>
  <c r="FX73" i="24" s="1"/>
  <c r="FS73" i="24" a="1"/>
  <c r="FS73" i="24" s="1"/>
  <c r="JV73" i="24"/>
  <c r="FT73" i="24" a="1"/>
  <c r="FT73" i="24" s="1"/>
  <c r="JW73" i="24"/>
  <c r="JU73" i="24"/>
  <c r="JS73" i="24"/>
  <c r="JT73" i="24"/>
  <c r="FW45" i="24" a="1"/>
  <c r="FW45" i="24" s="1"/>
  <c r="FX45" i="24" a="1"/>
  <c r="FX45" i="24" s="1"/>
  <c r="FS45" i="24" a="1"/>
  <c r="FS45" i="24" s="1"/>
  <c r="FT45" i="24" a="1"/>
  <c r="FT45" i="24" s="1"/>
  <c r="FU45" i="24" a="1"/>
  <c r="FU45" i="24" s="1"/>
  <c r="JV45" i="24"/>
  <c r="FV45" i="24" a="1"/>
  <c r="FV45" i="24" s="1"/>
  <c r="JW45" i="24"/>
  <c r="JU45" i="24"/>
  <c r="JS45" i="24"/>
  <c r="JT45" i="24"/>
  <c r="EE68" i="24"/>
  <c r="FS68" i="24" a="1"/>
  <c r="FS68" i="24" s="1"/>
  <c r="FT68" i="24" a="1"/>
  <c r="FT68" i="24" s="1"/>
  <c r="FU68" i="24" a="1"/>
  <c r="FU68" i="24" s="1"/>
  <c r="FV68" i="24" a="1"/>
  <c r="FV68" i="24" s="1"/>
  <c r="FW68" i="24" a="1"/>
  <c r="FW68" i="24" s="1"/>
  <c r="JV68" i="24"/>
  <c r="FX68" i="24" a="1"/>
  <c r="FX68" i="24" s="1"/>
  <c r="JW68" i="24"/>
  <c r="JU68" i="24"/>
  <c r="JS68" i="24"/>
  <c r="JT68" i="24"/>
  <c r="FS58" i="24" a="1"/>
  <c r="FS58" i="24" s="1"/>
  <c r="FT58" i="24" a="1"/>
  <c r="FT58" i="24" s="1"/>
  <c r="JW58" i="24"/>
  <c r="FU58" i="24" a="1"/>
  <c r="FU58" i="24" s="1"/>
  <c r="FV58" i="24" a="1"/>
  <c r="FV58" i="24" s="1"/>
  <c r="FW58" i="24" a="1"/>
  <c r="FW58" i="24" s="1"/>
  <c r="FX58" i="24" a="1"/>
  <c r="FX58" i="24" s="1"/>
  <c r="JV58" i="24"/>
  <c r="JS58" i="24"/>
  <c r="JT58" i="24"/>
  <c r="JU58" i="24"/>
  <c r="FU81" i="24" a="1"/>
  <c r="FU81" i="24" s="1"/>
  <c r="FV81" i="24" a="1"/>
  <c r="FV81" i="24" s="1"/>
  <c r="FW81" i="24" a="1"/>
  <c r="FW81" i="24" s="1"/>
  <c r="FX81" i="24" a="1"/>
  <c r="FX81" i="24" s="1"/>
  <c r="FS81" i="24" a="1"/>
  <c r="FS81" i="24" s="1"/>
  <c r="JV81" i="24"/>
  <c r="FT81" i="24" a="1"/>
  <c r="FT81" i="24" s="1"/>
  <c r="JW81" i="24"/>
  <c r="JU81" i="24"/>
  <c r="JS81" i="24"/>
  <c r="JT81" i="24"/>
  <c r="EE84" i="24"/>
  <c r="FS84" i="24" a="1"/>
  <c r="FS84" i="24" s="1"/>
  <c r="FT84" i="24" a="1"/>
  <c r="FT84" i="24" s="1"/>
  <c r="FU84" i="24" a="1"/>
  <c r="FU84" i="24" s="1"/>
  <c r="FV84" i="24" a="1"/>
  <c r="FV84" i="24" s="1"/>
  <c r="FW84" i="24" a="1"/>
  <c r="FW84" i="24" s="1"/>
  <c r="JV84" i="24"/>
  <c r="JW84" i="24"/>
  <c r="FX84" i="24" a="1"/>
  <c r="FX84" i="24" s="1"/>
  <c r="JU84" i="24"/>
  <c r="JT84" i="24"/>
  <c r="JS84" i="24"/>
  <c r="FV55" i="24" a="1"/>
  <c r="FV55" i="24" s="1"/>
  <c r="FW55" i="24" a="1"/>
  <c r="FW55" i="24" s="1"/>
  <c r="JV55" i="24"/>
  <c r="FX55" i="24" a="1"/>
  <c r="FX55" i="24" s="1"/>
  <c r="JW55" i="24"/>
  <c r="FS55" i="24" a="1"/>
  <c r="FS55" i="24" s="1"/>
  <c r="FT55" i="24" a="1"/>
  <c r="FT55" i="24" s="1"/>
  <c r="FU55" i="24" a="1"/>
  <c r="FU55" i="24" s="1"/>
  <c r="JS55" i="24"/>
  <c r="JT55" i="24"/>
  <c r="JU55" i="24"/>
  <c r="FU77" i="24" a="1"/>
  <c r="FU77" i="24" s="1"/>
  <c r="FV77" i="24" a="1"/>
  <c r="FV77" i="24" s="1"/>
  <c r="FW77" i="24" a="1"/>
  <c r="FW77" i="24" s="1"/>
  <c r="FX77" i="24" a="1"/>
  <c r="FX77" i="24" s="1"/>
  <c r="FS77" i="24" a="1"/>
  <c r="FS77" i="24" s="1"/>
  <c r="JV77" i="24"/>
  <c r="FT77" i="24" a="1"/>
  <c r="FT77" i="24" s="1"/>
  <c r="JW77" i="24"/>
  <c r="JU77" i="24"/>
  <c r="JS77" i="24"/>
  <c r="JT77" i="24"/>
  <c r="EE98" i="24"/>
  <c r="FW98" i="24" a="1"/>
  <c r="FW98" i="24" s="1"/>
  <c r="FX98" i="24" a="1"/>
  <c r="FX98" i="24" s="1"/>
  <c r="JW98" i="24"/>
  <c r="FS98" i="24" a="1"/>
  <c r="FS98" i="24" s="1"/>
  <c r="FU98" i="24" a="1"/>
  <c r="FU98" i="24" s="1"/>
  <c r="FV98" i="24" a="1"/>
  <c r="FV98" i="24" s="1"/>
  <c r="FT98" i="24" a="1"/>
  <c r="FT98" i="24" s="1"/>
  <c r="JV98" i="24"/>
  <c r="JS98" i="24"/>
  <c r="JT98" i="24"/>
  <c r="JU98" i="24"/>
  <c r="FS71" i="24" a="1"/>
  <c r="FS71" i="24" s="1"/>
  <c r="JV71" i="24"/>
  <c r="FT71" i="24" a="1"/>
  <c r="FT71" i="24" s="1"/>
  <c r="JW71" i="24"/>
  <c r="FU71" i="24" a="1"/>
  <c r="FU71" i="24" s="1"/>
  <c r="FW71" i="24" a="1"/>
  <c r="FW71" i="24" s="1"/>
  <c r="FX71" i="24" a="1"/>
  <c r="FX71" i="24" s="1"/>
  <c r="FV71" i="24" a="1"/>
  <c r="FV71" i="24" s="1"/>
  <c r="JS71" i="24"/>
  <c r="JT71" i="24"/>
  <c r="JU71" i="24"/>
  <c r="EE65" i="24"/>
  <c r="FV65" i="24" a="1"/>
  <c r="FV65" i="24" s="1"/>
  <c r="FW65" i="24" a="1"/>
  <c r="FW65" i="24" s="1"/>
  <c r="FX65" i="24" a="1"/>
  <c r="FX65" i="24" s="1"/>
  <c r="FT65" i="24" a="1"/>
  <c r="FT65" i="24" s="1"/>
  <c r="JV65" i="24"/>
  <c r="FU65" i="24" a="1"/>
  <c r="FU65" i="24" s="1"/>
  <c r="JW65" i="24"/>
  <c r="FS65" i="24" a="1"/>
  <c r="FS65" i="24" s="1"/>
  <c r="JU65" i="24"/>
  <c r="JS65" i="24"/>
  <c r="JT65" i="24"/>
  <c r="EE93" i="24"/>
  <c r="FU93" i="24" a="1"/>
  <c r="FU93" i="24" s="1"/>
  <c r="FV93" i="24" a="1"/>
  <c r="FV93" i="24" s="1"/>
  <c r="FW93" i="24" a="1"/>
  <c r="FW93" i="24" s="1"/>
  <c r="FX93" i="24" a="1"/>
  <c r="FX93" i="24" s="1"/>
  <c r="FS93" i="24" a="1"/>
  <c r="FS93" i="24" s="1"/>
  <c r="JV93" i="24"/>
  <c r="FT93" i="24" a="1"/>
  <c r="FT93" i="24" s="1"/>
  <c r="JW93" i="24"/>
  <c r="JU93" i="24"/>
  <c r="JS93" i="24"/>
  <c r="JT93" i="24"/>
  <c r="GO53" i="24" a="1"/>
  <c r="GO53" i="24" s="1"/>
  <c r="FS53" i="24" a="1"/>
  <c r="FS53" i="24" s="1"/>
  <c r="FT53" i="24" a="1"/>
  <c r="FT53" i="24" s="1"/>
  <c r="FU53" i="24" a="1"/>
  <c r="FU53" i="24" s="1"/>
  <c r="FV53" i="24" a="1"/>
  <c r="FV53" i="24" s="1"/>
  <c r="FW53" i="24" a="1"/>
  <c r="FW53" i="24" s="1"/>
  <c r="FX53" i="24" a="1"/>
  <c r="FX53" i="24" s="1"/>
  <c r="EE67" i="24"/>
  <c r="FS67" i="24" a="1"/>
  <c r="FS67" i="24" s="1"/>
  <c r="JV67" i="24"/>
  <c r="FT67" i="24" a="1"/>
  <c r="FT67" i="24" s="1"/>
  <c r="JW67" i="24"/>
  <c r="FU67" i="24" a="1"/>
  <c r="FU67" i="24" s="1"/>
  <c r="FW67" i="24" a="1"/>
  <c r="FW67" i="24" s="1"/>
  <c r="FX67" i="24" a="1"/>
  <c r="FX67" i="24" s="1"/>
  <c r="FV67" i="24" a="1"/>
  <c r="FV67" i="24" s="1"/>
  <c r="JU67" i="24"/>
  <c r="JS67" i="24"/>
  <c r="JT67" i="24"/>
  <c r="FU89" i="24" a="1"/>
  <c r="FU89" i="24" s="1"/>
  <c r="FV89" i="24" a="1"/>
  <c r="FV89" i="24" s="1"/>
  <c r="FW89" i="24" a="1"/>
  <c r="FW89" i="24" s="1"/>
  <c r="FX89" i="24" a="1"/>
  <c r="FX89" i="24" s="1"/>
  <c r="FS89" i="24" a="1"/>
  <c r="FS89" i="24" s="1"/>
  <c r="JV89" i="24"/>
  <c r="FT89" i="24" a="1"/>
  <c r="FT89" i="24" s="1"/>
  <c r="JW89" i="24"/>
  <c r="JU89" i="24"/>
  <c r="JS89" i="24"/>
  <c r="JT89" i="24"/>
  <c r="EE96" i="24"/>
  <c r="FS96" i="24" a="1"/>
  <c r="FS96" i="24" s="1"/>
  <c r="FT96" i="24" a="1"/>
  <c r="FT96" i="24" s="1"/>
  <c r="FU96" i="24" a="1"/>
  <c r="FU96" i="24" s="1"/>
  <c r="FV96" i="24" a="1"/>
  <c r="FV96" i="24" s="1"/>
  <c r="FW96" i="24" a="1"/>
  <c r="FW96" i="24" s="1"/>
  <c r="JV96" i="24"/>
  <c r="FX96" i="24" a="1"/>
  <c r="FX96" i="24" s="1"/>
  <c r="JW96" i="24"/>
  <c r="JU96" i="24"/>
  <c r="JT96" i="24"/>
  <c r="JS96" i="24"/>
  <c r="EE92" i="24"/>
  <c r="FS92" i="24" a="1"/>
  <c r="FS92" i="24" s="1"/>
  <c r="FT92" i="24" a="1"/>
  <c r="FT92" i="24" s="1"/>
  <c r="FU92" i="24" a="1"/>
  <c r="FU92" i="24" s="1"/>
  <c r="FV92" i="24" a="1"/>
  <c r="FV92" i="24" s="1"/>
  <c r="FW92" i="24" a="1"/>
  <c r="FW92" i="24" s="1"/>
  <c r="JV92" i="24"/>
  <c r="JW92" i="24"/>
  <c r="FX92" i="24" a="1"/>
  <c r="FX92" i="24" s="1"/>
  <c r="JU92" i="24"/>
  <c r="JT92" i="24"/>
  <c r="JS92" i="24"/>
  <c r="FX106" i="24" a="1"/>
  <c r="FX106" i="24" s="1"/>
  <c r="FS106" i="24" a="1"/>
  <c r="FS106" i="24" s="1"/>
  <c r="FU106" i="24" a="1"/>
  <c r="FU106" i="24" s="1"/>
  <c r="FV106" i="24" a="1"/>
  <c r="FV106" i="24" s="1"/>
  <c r="JW106" i="24"/>
  <c r="FT106" i="24" a="1"/>
  <c r="FT106" i="24" s="1"/>
  <c r="FW106" i="24" a="1"/>
  <c r="FW106" i="24" s="1"/>
  <c r="JV106" i="24"/>
  <c r="JS106" i="24"/>
  <c r="JT106" i="24"/>
  <c r="JU106" i="24"/>
  <c r="GQ52" i="24" a="1"/>
  <c r="GQ52" i="24" s="1"/>
  <c r="FX52" i="24" a="1"/>
  <c r="FX52" i="24" s="1"/>
  <c r="FS52" i="24" a="1"/>
  <c r="FS52" i="24" s="1"/>
  <c r="FT52" i="24" a="1"/>
  <c r="FT52" i="24" s="1"/>
  <c r="FU52" i="24" a="1"/>
  <c r="FU52" i="24" s="1"/>
  <c r="FV52" i="24" a="1"/>
  <c r="FV52" i="24" s="1"/>
  <c r="FW52" i="24" a="1"/>
  <c r="FW52" i="24" s="1"/>
  <c r="EE61" i="24"/>
  <c r="FW61" i="24" a="1"/>
  <c r="FW61" i="24" s="1"/>
  <c r="FX61" i="24" a="1"/>
  <c r="FX61" i="24" s="1"/>
  <c r="FS61" i="24" a="1"/>
  <c r="FS61" i="24" s="1"/>
  <c r="FU61" i="24" a="1"/>
  <c r="FU61" i="24" s="1"/>
  <c r="JV61" i="24"/>
  <c r="FV61" i="24" a="1"/>
  <c r="FV61" i="24" s="1"/>
  <c r="JW61" i="24"/>
  <c r="FT61" i="24" a="1"/>
  <c r="FT61" i="24" s="1"/>
  <c r="JU61" i="24"/>
  <c r="JS61" i="24"/>
  <c r="JT61" i="24"/>
  <c r="FS107" i="24" a="1"/>
  <c r="FS107" i="24" s="1"/>
  <c r="FT107" i="24" a="1"/>
  <c r="FT107" i="24" s="1"/>
  <c r="FU107" i="24" a="1"/>
  <c r="FU107" i="24" s="1"/>
  <c r="FW107" i="24" a="1"/>
  <c r="FW107" i="24" s="1"/>
  <c r="FX107" i="24" a="1"/>
  <c r="FX107" i="24" s="1"/>
  <c r="JV107" i="24"/>
  <c r="FV107" i="24" a="1"/>
  <c r="FV107" i="24" s="1"/>
  <c r="JW107" i="24"/>
  <c r="JU107" i="24"/>
  <c r="JS107" i="24"/>
  <c r="JT107" i="24"/>
  <c r="FX35" i="24" a="1"/>
  <c r="FX35" i="24" s="1"/>
  <c r="JV35" i="24"/>
  <c r="FS35" i="24" a="1"/>
  <c r="FS35" i="24" s="1"/>
  <c r="JW35" i="24"/>
  <c r="FT35" i="24" a="1"/>
  <c r="FT35" i="24" s="1"/>
  <c r="FU35" i="24" a="1"/>
  <c r="FU35" i="24" s="1"/>
  <c r="FV35" i="24" a="1"/>
  <c r="FV35" i="24" s="1"/>
  <c r="FW35" i="24" a="1"/>
  <c r="FW35" i="24" s="1"/>
  <c r="JU35" i="24"/>
  <c r="JS35" i="24"/>
  <c r="JT35" i="24"/>
  <c r="FT104" i="24" a="1"/>
  <c r="FT104" i="24" s="1"/>
  <c r="FU104" i="24" a="1"/>
  <c r="FU104" i="24" s="1"/>
  <c r="FV104" i="24" a="1"/>
  <c r="FV104" i="24" s="1"/>
  <c r="FW104" i="24" a="1"/>
  <c r="FW104" i="24" s="1"/>
  <c r="JW104" i="24"/>
  <c r="JV104" i="24"/>
  <c r="FS104" i="24" a="1"/>
  <c r="FS104" i="24" s="1"/>
  <c r="FX104" i="24" a="1"/>
  <c r="FX104" i="24" s="1"/>
  <c r="JU104" i="24"/>
  <c r="JS104" i="24"/>
  <c r="JT104" i="24"/>
  <c r="FS36" i="24" a="1"/>
  <c r="FS36" i="24" s="1"/>
  <c r="FT36" i="24" a="1"/>
  <c r="FT36" i="24" s="1"/>
  <c r="FU36" i="24" a="1"/>
  <c r="FU36" i="24" s="1"/>
  <c r="JV36" i="24"/>
  <c r="FV36" i="24" a="1"/>
  <c r="FV36" i="24" s="1"/>
  <c r="FW36" i="24" a="1"/>
  <c r="FW36" i="24" s="1"/>
  <c r="FX36" i="24" a="1"/>
  <c r="FX36" i="24" s="1"/>
  <c r="JW36" i="24"/>
  <c r="JU36" i="24"/>
  <c r="JS36" i="24"/>
  <c r="JT36" i="24"/>
  <c r="EE88" i="24"/>
  <c r="FS88" i="24" a="1"/>
  <c r="FS88" i="24" s="1"/>
  <c r="FT88" i="24" a="1"/>
  <c r="FT88" i="24" s="1"/>
  <c r="FU88" i="24" a="1"/>
  <c r="FU88" i="24" s="1"/>
  <c r="FV88" i="24" a="1"/>
  <c r="FV88" i="24" s="1"/>
  <c r="FW88" i="24" a="1"/>
  <c r="FW88" i="24" s="1"/>
  <c r="JV88" i="24"/>
  <c r="JW88" i="24"/>
  <c r="FX88" i="24" a="1"/>
  <c r="FX88" i="24" s="1"/>
  <c r="JS88" i="24"/>
  <c r="JU88" i="24"/>
  <c r="JT88" i="24"/>
  <c r="EE94" i="24"/>
  <c r="FW94" i="24" a="1"/>
  <c r="FW94" i="24" s="1"/>
  <c r="FX94" i="24" a="1"/>
  <c r="FX94" i="24" s="1"/>
  <c r="JW94" i="24"/>
  <c r="FS94" i="24" a="1"/>
  <c r="FS94" i="24" s="1"/>
  <c r="FU94" i="24" a="1"/>
  <c r="FU94" i="24" s="1"/>
  <c r="FV94" i="24" a="1"/>
  <c r="FV94" i="24" s="1"/>
  <c r="JV94" i="24"/>
  <c r="FT94" i="24" a="1"/>
  <c r="FT94" i="24" s="1"/>
  <c r="JS94" i="24"/>
  <c r="JT94" i="24"/>
  <c r="JU94" i="24"/>
  <c r="FS41" i="24" a="1"/>
  <c r="FS41" i="24" s="1"/>
  <c r="FT41" i="24" a="1"/>
  <c r="FT41" i="24" s="1"/>
  <c r="FU41" i="24" a="1"/>
  <c r="FU41" i="24" s="1"/>
  <c r="FV41" i="24" a="1"/>
  <c r="FV41" i="24" s="1"/>
  <c r="FW41" i="24" a="1"/>
  <c r="FW41" i="24" s="1"/>
  <c r="JV41" i="24"/>
  <c r="FX41" i="24" a="1"/>
  <c r="FX41" i="24" s="1"/>
  <c r="JW41" i="24"/>
  <c r="JU41" i="24"/>
  <c r="JS41" i="24"/>
  <c r="JT41" i="24"/>
  <c r="EE54" i="24"/>
  <c r="FT54" i="24" a="1"/>
  <c r="FT54" i="24" s="1"/>
  <c r="FU54" i="24" a="1"/>
  <c r="FU54" i="24" s="1"/>
  <c r="JW54" i="24"/>
  <c r="FV54" i="24" a="1"/>
  <c r="FV54" i="24" s="1"/>
  <c r="FW54" i="24" a="1"/>
  <c r="FW54" i="24" s="1"/>
  <c r="FX54" i="24" a="1"/>
  <c r="FX54" i="24" s="1"/>
  <c r="FS54" i="24" a="1"/>
  <c r="FS54" i="24" s="1"/>
  <c r="JV54" i="24"/>
  <c r="JS54" i="24"/>
  <c r="JT54" i="24"/>
  <c r="JU54" i="24"/>
  <c r="FV50" i="24" a="1"/>
  <c r="FV50" i="24" s="1"/>
  <c r="FW50" i="24" a="1"/>
  <c r="FW50" i="24" s="1"/>
  <c r="JW50" i="24"/>
  <c r="FX50" i="24" a="1"/>
  <c r="FX50" i="24" s="1"/>
  <c r="FS50" i="24" a="1"/>
  <c r="FS50" i="24" s="1"/>
  <c r="FT50" i="24" a="1"/>
  <c r="FT50" i="24" s="1"/>
  <c r="FU50" i="24" a="1"/>
  <c r="FU50" i="24" s="1"/>
  <c r="JV50" i="24"/>
  <c r="JS50" i="24"/>
  <c r="JT50" i="24"/>
  <c r="JU50" i="24"/>
  <c r="FS76" i="24" a="1"/>
  <c r="FS76" i="24" s="1"/>
  <c r="FT76" i="24" a="1"/>
  <c r="FT76" i="24" s="1"/>
  <c r="FU76" i="24" a="1"/>
  <c r="FU76" i="24" s="1"/>
  <c r="FV76" i="24" a="1"/>
  <c r="FV76" i="24" s="1"/>
  <c r="FW76" i="24" a="1"/>
  <c r="FW76" i="24" s="1"/>
  <c r="JV76" i="24"/>
  <c r="JW76" i="24"/>
  <c r="FX76" i="24" a="1"/>
  <c r="FX76" i="24" s="1"/>
  <c r="JU76" i="24"/>
  <c r="JT76" i="24"/>
  <c r="JS76" i="24"/>
  <c r="EE101" i="24"/>
  <c r="FV101" i="24" a="1"/>
  <c r="FV101" i="24" s="1"/>
  <c r="FW101" i="24" a="1"/>
  <c r="FW101" i="24" s="1"/>
  <c r="FX101" i="24" a="1"/>
  <c r="FX101" i="24" s="1"/>
  <c r="FS101" i="24" a="1"/>
  <c r="FS101" i="24" s="1"/>
  <c r="JV101" i="24"/>
  <c r="FT101" i="24" a="1"/>
  <c r="FT101" i="24" s="1"/>
  <c r="FU101" i="24" a="1"/>
  <c r="FU101" i="24" s="1"/>
  <c r="JW101" i="24"/>
  <c r="JU101" i="24"/>
  <c r="JS101" i="24"/>
  <c r="JT101" i="24"/>
  <c r="FW86" i="24" a="1"/>
  <c r="FW86" i="24" s="1"/>
  <c r="FX86" i="24" a="1"/>
  <c r="FX86" i="24" s="1"/>
  <c r="JW86" i="24"/>
  <c r="FS86" i="24" a="1"/>
  <c r="FS86" i="24" s="1"/>
  <c r="FU86" i="24" a="1"/>
  <c r="FU86" i="24" s="1"/>
  <c r="FV86" i="24" a="1"/>
  <c r="FV86" i="24" s="1"/>
  <c r="JV86" i="24"/>
  <c r="FT86" i="24" a="1"/>
  <c r="FT86" i="24" s="1"/>
  <c r="JS86" i="24"/>
  <c r="JT86" i="24"/>
  <c r="JU86" i="24"/>
  <c r="FW82" i="24" a="1"/>
  <c r="FW82" i="24" s="1"/>
  <c r="FX82" i="24" a="1"/>
  <c r="FX82" i="24" s="1"/>
  <c r="JW82" i="24"/>
  <c r="FS82" i="24" a="1"/>
  <c r="FS82" i="24" s="1"/>
  <c r="FU82" i="24" a="1"/>
  <c r="FU82" i="24" s="1"/>
  <c r="FV82" i="24" a="1"/>
  <c r="FV82" i="24" s="1"/>
  <c r="FT82" i="24" a="1"/>
  <c r="FT82" i="24" s="1"/>
  <c r="JV82" i="24"/>
  <c r="JS82" i="24"/>
  <c r="JT82" i="24"/>
  <c r="JU82" i="24"/>
  <c r="FX102" i="24" a="1"/>
  <c r="FX102" i="24" s="1"/>
  <c r="FS102" i="24" a="1"/>
  <c r="FS102" i="24" s="1"/>
  <c r="FU102" i="24" a="1"/>
  <c r="FU102" i="24" s="1"/>
  <c r="FV102" i="24" a="1"/>
  <c r="FV102" i="24" s="1"/>
  <c r="JV102" i="24"/>
  <c r="FT102" i="24" a="1"/>
  <c r="FT102" i="24" s="1"/>
  <c r="JW102" i="24"/>
  <c r="FW102" i="24" a="1"/>
  <c r="FW102" i="24" s="1"/>
  <c r="JS102" i="24"/>
  <c r="JT102" i="24"/>
  <c r="JU102" i="24"/>
  <c r="FU91" i="24" a="1"/>
  <c r="FU91" i="24" s="1"/>
  <c r="FU64" i="24" a="1"/>
  <c r="FU64" i="24" s="1"/>
  <c r="FV38" i="24" a="1"/>
  <c r="FV38" i="24" s="1"/>
  <c r="FX63" i="24" a="1"/>
  <c r="FX63" i="24" s="1"/>
  <c r="FV34" i="24" a="1"/>
  <c r="FV34" i="24" s="1"/>
  <c r="FW34" i="24" a="1"/>
  <c r="FW34" i="24" s="1"/>
  <c r="JW34" i="24"/>
  <c r="FX34" i="24" a="1"/>
  <c r="FX34" i="24" s="1"/>
  <c r="FS34" i="24" a="1"/>
  <c r="FS34" i="24" s="1"/>
  <c r="FT34" i="24" a="1"/>
  <c r="FT34" i="24" s="1"/>
  <c r="FU34" i="24" a="1"/>
  <c r="FU34" i="24" s="1"/>
  <c r="JV34" i="24"/>
  <c r="JS34" i="24"/>
  <c r="JT34" i="24"/>
  <c r="JU34" i="24"/>
  <c r="FV105" i="24" a="1"/>
  <c r="FV105" i="24" s="1"/>
  <c r="FW105" i="24" a="1"/>
  <c r="FW105" i="24" s="1"/>
  <c r="FX105" i="24" a="1"/>
  <c r="FX105" i="24" s="1"/>
  <c r="FS105" i="24" a="1"/>
  <c r="FS105" i="24" s="1"/>
  <c r="FT105" i="24" a="1"/>
  <c r="FT105" i="24" s="1"/>
  <c r="FU105" i="24" a="1"/>
  <c r="FU105" i="24" s="1"/>
  <c r="JV105" i="24"/>
  <c r="JW105" i="24"/>
  <c r="JU105" i="24"/>
  <c r="JS105" i="24"/>
  <c r="JT105" i="24"/>
  <c r="FV39" i="24" a="1"/>
  <c r="FV39" i="24" s="1"/>
  <c r="FW39" i="24" a="1"/>
  <c r="FW39" i="24" s="1"/>
  <c r="FX39" i="24" a="1"/>
  <c r="FX39" i="24" s="1"/>
  <c r="JV39" i="24"/>
  <c r="JW39" i="24"/>
  <c r="FS39" i="24" a="1"/>
  <c r="FS39" i="24" s="1"/>
  <c r="FT39" i="24" a="1"/>
  <c r="FT39" i="24" s="1"/>
  <c r="FU39" i="24" a="1"/>
  <c r="FU39" i="24" s="1"/>
  <c r="JS39" i="24"/>
  <c r="JT39" i="24"/>
  <c r="JU39" i="24"/>
  <c r="FW56" i="24" a="1"/>
  <c r="FW56" i="24" s="1"/>
  <c r="FX56" i="24" a="1"/>
  <c r="FX56" i="24" s="1"/>
  <c r="FS56" i="24" a="1"/>
  <c r="FS56" i="24" s="1"/>
  <c r="JV56" i="24"/>
  <c r="FT56" i="24" a="1"/>
  <c r="FT56" i="24" s="1"/>
  <c r="FU56" i="24" a="1"/>
  <c r="FU56" i="24" s="1"/>
  <c r="FV56" i="24" a="1"/>
  <c r="FV56" i="24" s="1"/>
  <c r="JW56" i="24"/>
  <c r="JU56" i="24"/>
  <c r="JT56" i="24"/>
  <c r="JS56" i="24"/>
  <c r="EE78" i="24"/>
  <c r="FW78" i="24" a="1"/>
  <c r="FW78" i="24" s="1"/>
  <c r="FX78" i="24" a="1"/>
  <c r="FX78" i="24" s="1"/>
  <c r="JW78" i="24"/>
  <c r="FS78" i="24" a="1"/>
  <c r="FS78" i="24" s="1"/>
  <c r="FU78" i="24" a="1"/>
  <c r="FU78" i="24" s="1"/>
  <c r="FV78" i="24" a="1"/>
  <c r="FV78" i="24" s="1"/>
  <c r="JV78" i="24"/>
  <c r="FT78" i="24" a="1"/>
  <c r="FT78" i="24" s="1"/>
  <c r="JS78" i="24"/>
  <c r="JT78" i="24"/>
  <c r="JU78" i="24"/>
  <c r="EE51" i="24"/>
  <c r="FX51" i="24" a="1"/>
  <c r="FX51" i="24" s="1"/>
  <c r="JV51" i="24"/>
  <c r="FS51" i="24" a="1"/>
  <c r="FS51" i="24" s="1"/>
  <c r="JW51" i="24"/>
  <c r="FT51" i="24" a="1"/>
  <c r="FT51" i="24" s="1"/>
  <c r="FU51" i="24" a="1"/>
  <c r="FU51" i="24" s="1"/>
  <c r="FV51" i="24" a="1"/>
  <c r="FV51" i="24" s="1"/>
  <c r="FW51" i="24" a="1"/>
  <c r="FW51" i="24" s="1"/>
  <c r="JU51" i="24"/>
  <c r="JS51" i="24"/>
  <c r="JT51" i="24"/>
  <c r="EE62" i="24"/>
  <c r="JW62" i="24"/>
  <c r="FS62" i="24" a="1"/>
  <c r="FS62" i="24" s="1"/>
  <c r="FT62" i="24" a="1"/>
  <c r="FT62" i="24" s="1"/>
  <c r="FU62" i="24" a="1"/>
  <c r="FU62" i="24" s="1"/>
  <c r="FW62" i="24" a="1"/>
  <c r="FW62" i="24" s="1"/>
  <c r="FX62" i="24" a="1"/>
  <c r="FX62" i="24" s="1"/>
  <c r="FV62" i="24" a="1"/>
  <c r="FV62" i="24" s="1"/>
  <c r="JV62" i="24"/>
  <c r="JS62" i="24"/>
  <c r="JT62" i="24"/>
  <c r="JU62" i="24"/>
  <c r="EE66" i="24"/>
  <c r="FW66" i="24" a="1"/>
  <c r="FW66" i="24" s="1"/>
  <c r="FX66" i="24" a="1"/>
  <c r="FX66" i="24" s="1"/>
  <c r="JW66" i="24"/>
  <c r="FS66" i="24" a="1"/>
  <c r="FS66" i="24" s="1"/>
  <c r="FT66" i="24" a="1"/>
  <c r="FT66" i="24" s="1"/>
  <c r="FU66" i="24" a="1"/>
  <c r="FU66" i="24" s="1"/>
  <c r="FV66" i="24" a="1"/>
  <c r="FV66" i="24" s="1"/>
  <c r="JV66" i="24"/>
  <c r="JS66" i="24"/>
  <c r="JT66" i="24"/>
  <c r="JU66" i="24"/>
  <c r="FS83" i="24" a="1"/>
  <c r="FS83" i="24" s="1"/>
  <c r="FT83" i="24" a="1"/>
  <c r="FT83" i="24" s="1"/>
  <c r="JW83" i="24"/>
  <c r="FU83" i="24" a="1"/>
  <c r="FU83" i="24" s="1"/>
  <c r="FW83" i="24" a="1"/>
  <c r="FW83" i="24" s="1"/>
  <c r="FX83" i="24" a="1"/>
  <c r="FX83" i="24" s="1"/>
  <c r="JV83" i="24"/>
  <c r="FV83" i="24" a="1"/>
  <c r="FV83" i="24" s="1"/>
  <c r="JU83" i="24"/>
  <c r="JS83" i="24"/>
  <c r="JT83" i="24"/>
  <c r="FS47" i="24" a="1"/>
  <c r="FS47" i="24" s="1"/>
  <c r="FT47" i="24" a="1"/>
  <c r="FT47" i="24" s="1"/>
  <c r="FU47" i="24" a="1"/>
  <c r="FU47" i="24" s="1"/>
  <c r="JV47" i="24"/>
  <c r="FV47" i="24" a="1"/>
  <c r="FV47" i="24" s="1"/>
  <c r="JW47" i="24"/>
  <c r="FW47" i="24" a="1"/>
  <c r="FW47" i="24" s="1"/>
  <c r="FX47" i="24" a="1"/>
  <c r="FX47" i="24" s="1"/>
  <c r="JS47" i="24"/>
  <c r="JT47" i="24"/>
  <c r="JU47" i="24"/>
  <c r="GS97" i="24" a="1"/>
  <c r="GS97" i="24" s="1"/>
  <c r="FU97" i="24" a="1"/>
  <c r="FU97" i="24" s="1"/>
  <c r="FV97" i="24" a="1"/>
  <c r="FV97" i="24" s="1"/>
  <c r="FW97" i="24" a="1"/>
  <c r="FW97" i="24" s="1"/>
  <c r="FX97" i="24" a="1"/>
  <c r="FX97" i="24" s="1"/>
  <c r="FS97" i="24" a="1"/>
  <c r="FS97" i="24" s="1"/>
  <c r="JV97" i="24"/>
  <c r="FT97" i="24" a="1"/>
  <c r="FT97" i="24" s="1"/>
  <c r="JW97" i="24"/>
  <c r="JU97" i="24"/>
  <c r="JS97" i="24"/>
  <c r="JT97" i="24"/>
  <c r="FT100" i="24" a="1"/>
  <c r="FT100" i="24" s="1"/>
  <c r="FU100" i="24" a="1"/>
  <c r="FU100" i="24" s="1"/>
  <c r="FV100" i="24" a="1"/>
  <c r="FV100" i="24" s="1"/>
  <c r="FW100" i="24" a="1"/>
  <c r="FW100" i="24" s="1"/>
  <c r="JV100" i="24"/>
  <c r="FS100" i="24" a="1"/>
  <c r="FS100" i="24" s="1"/>
  <c r="FX100" i="24" a="1"/>
  <c r="FX100" i="24" s="1"/>
  <c r="JW100" i="24"/>
  <c r="JT100" i="24"/>
  <c r="JU100" i="24"/>
  <c r="JS100" i="24"/>
  <c r="GO108" i="24" a="1"/>
  <c r="GO108" i="24" s="1"/>
  <c r="FT108" i="24" a="1"/>
  <c r="FT108" i="24" s="1"/>
  <c r="FU108" i="24" a="1"/>
  <c r="FU108" i="24" s="1"/>
  <c r="FV108" i="24" a="1"/>
  <c r="FV108" i="24" s="1"/>
  <c r="FW108" i="24" a="1"/>
  <c r="FW108" i="24" s="1"/>
  <c r="JW108" i="24"/>
  <c r="FX108" i="24" a="1"/>
  <c r="FX108" i="24" s="1"/>
  <c r="JV108" i="24"/>
  <c r="FS108" i="24" a="1"/>
  <c r="FS108" i="24" s="1"/>
  <c r="JU108" i="24"/>
  <c r="JT108" i="24"/>
  <c r="JS108" i="24"/>
  <c r="FT91" i="24" a="1"/>
  <c r="FT91" i="24" s="1"/>
  <c r="FW63" i="24" a="1"/>
  <c r="FW63" i="24" s="1"/>
  <c r="FX90" i="24" a="1"/>
  <c r="FX90" i="24" s="1"/>
  <c r="FU85" i="24" a="1"/>
  <c r="FU85" i="24" s="1"/>
  <c r="FV85" i="24" a="1"/>
  <c r="FV85" i="24" s="1"/>
  <c r="FW85" i="24" a="1"/>
  <c r="FW85" i="24" s="1"/>
  <c r="FX85" i="24" a="1"/>
  <c r="FX85" i="24" s="1"/>
  <c r="FS85" i="24" a="1"/>
  <c r="FS85" i="24" s="1"/>
  <c r="JV85" i="24"/>
  <c r="FT85" i="24" a="1"/>
  <c r="FT85" i="24" s="1"/>
  <c r="JW85" i="24"/>
  <c r="JU85" i="24"/>
  <c r="JS85" i="24"/>
  <c r="JT85" i="24"/>
  <c r="FS91" i="24" a="1"/>
  <c r="FS91" i="24" s="1"/>
  <c r="FT64" i="24" a="1"/>
  <c r="FT64" i="24" s="1"/>
  <c r="FU38" i="24" a="1"/>
  <c r="FU38" i="24" s="1"/>
  <c r="FW90" i="24" a="1"/>
  <c r="FW90" i="24" s="1"/>
  <c r="EE59" i="24"/>
  <c r="FT59" i="24" a="1"/>
  <c r="FT59" i="24" s="1"/>
  <c r="FU59" i="24" a="1"/>
  <c r="FU59" i="24" s="1"/>
  <c r="FV59" i="24" a="1"/>
  <c r="FV59" i="24" s="1"/>
  <c r="JV59" i="24"/>
  <c r="FW59" i="24" a="1"/>
  <c r="FW59" i="24" s="1"/>
  <c r="JW59" i="24"/>
  <c r="FX59" i="24" a="1"/>
  <c r="FX59" i="24" s="1"/>
  <c r="FS59" i="24" a="1"/>
  <c r="FS59" i="24" s="1"/>
  <c r="JU59" i="24"/>
  <c r="JS59" i="24"/>
  <c r="JT59" i="24"/>
  <c r="FS99" i="24" a="1"/>
  <c r="FS99" i="24" s="1"/>
  <c r="FT99" i="24" a="1"/>
  <c r="FT99" i="24" s="1"/>
  <c r="FU99" i="24" a="1"/>
  <c r="FU99" i="24" s="1"/>
  <c r="FW99" i="24" a="1"/>
  <c r="FW99" i="24" s="1"/>
  <c r="FX99" i="24" a="1"/>
  <c r="FX99" i="24" s="1"/>
  <c r="JW99" i="24"/>
  <c r="JV99" i="24"/>
  <c r="FV99" i="24" a="1"/>
  <c r="FV99" i="24" s="1"/>
  <c r="JU99" i="24"/>
  <c r="JS99" i="24"/>
  <c r="JT99" i="24"/>
  <c r="FV91" i="24" a="1"/>
  <c r="FV91" i="24" s="1"/>
  <c r="FS64" i="24" a="1"/>
  <c r="FS64" i="24" s="1"/>
  <c r="FT38" i="24" a="1"/>
  <c r="FT38" i="24" s="1"/>
  <c r="FV63" i="24" a="1"/>
  <c r="FV63" i="24" s="1"/>
  <c r="FV60" i="24" a="1"/>
  <c r="FV60" i="24" s="1"/>
  <c r="FW60" i="24" a="1"/>
  <c r="FW60" i="24" s="1"/>
  <c r="FX60" i="24" a="1"/>
  <c r="FX60" i="24" s="1"/>
  <c r="JV60" i="24"/>
  <c r="FS60" i="24" a="1"/>
  <c r="FS60" i="24" s="1"/>
  <c r="FT60" i="24" a="1"/>
  <c r="FT60" i="24" s="1"/>
  <c r="FU60" i="24" a="1"/>
  <c r="FU60" i="24" s="1"/>
  <c r="JW60" i="24"/>
  <c r="JT60" i="24"/>
  <c r="JU60" i="24"/>
  <c r="JS60" i="24"/>
  <c r="FW74" i="24" a="1"/>
  <c r="FW74" i="24" s="1"/>
  <c r="FX74" i="24" a="1"/>
  <c r="FX74" i="24" s="1"/>
  <c r="JW74" i="24"/>
  <c r="FS74" i="24" a="1"/>
  <c r="FS74" i="24" s="1"/>
  <c r="FU74" i="24" a="1"/>
  <c r="FU74" i="24" s="1"/>
  <c r="FV74" i="24" a="1"/>
  <c r="FV74" i="24" s="1"/>
  <c r="FT74" i="24" a="1"/>
  <c r="FT74" i="24" s="1"/>
  <c r="JV74" i="24"/>
  <c r="JS74" i="24"/>
  <c r="JT74" i="24"/>
  <c r="JU74" i="24"/>
  <c r="FT48" i="24" a="1"/>
  <c r="FT48" i="24" s="1"/>
  <c r="FU48" i="24" a="1"/>
  <c r="FU48" i="24" s="1"/>
  <c r="FV48" i="24" a="1"/>
  <c r="FV48" i="24" s="1"/>
  <c r="FW48" i="24" a="1"/>
  <c r="FW48" i="24" s="1"/>
  <c r="JV48" i="24"/>
  <c r="FX48" i="24" a="1"/>
  <c r="FX48" i="24" s="1"/>
  <c r="FS48" i="24" a="1"/>
  <c r="FS48" i="24" s="1"/>
  <c r="JW48" i="24"/>
  <c r="JU48" i="24"/>
  <c r="JS48" i="24"/>
  <c r="JT48" i="24"/>
  <c r="GP109" i="24" a="1"/>
  <c r="GP109" i="24" s="1"/>
  <c r="FY109" i="24" s="1"/>
  <c r="FV109" i="24" a="1"/>
  <c r="FV109" i="24" s="1"/>
  <c r="FW109" i="24" a="1"/>
  <c r="FW109" i="24" s="1"/>
  <c r="FX109" i="24" a="1"/>
  <c r="FX109" i="24" s="1"/>
  <c r="FS109" i="24" a="1"/>
  <c r="FS109" i="24" s="1"/>
  <c r="FT109" i="24" a="1"/>
  <c r="FT109" i="24" s="1"/>
  <c r="FU109" i="24" a="1"/>
  <c r="FU109" i="24" s="1"/>
  <c r="FT90" i="24" a="1"/>
  <c r="FT90" i="24" s="1"/>
  <c r="FS103" i="24" a="1"/>
  <c r="FS103" i="24" s="1"/>
  <c r="FT103" i="24" a="1"/>
  <c r="FT103" i="24" s="1"/>
  <c r="FU103" i="24" a="1"/>
  <c r="FU103" i="24" s="1"/>
  <c r="FW103" i="24" a="1"/>
  <c r="FW103" i="24" s="1"/>
  <c r="FX103" i="24" a="1"/>
  <c r="FX103" i="24" s="1"/>
  <c r="FV103" i="24" a="1"/>
  <c r="FV103" i="24" s="1"/>
  <c r="JV103" i="24"/>
  <c r="JW103" i="24"/>
  <c r="JS103" i="24"/>
  <c r="JT103" i="24"/>
  <c r="JU103" i="24"/>
  <c r="FS80" i="24" a="1"/>
  <c r="FS80" i="24" s="1"/>
  <c r="FT80" i="24" a="1"/>
  <c r="FT80" i="24" s="1"/>
  <c r="FU80" i="24" a="1"/>
  <c r="FU80" i="24" s="1"/>
  <c r="FV80" i="24" a="1"/>
  <c r="FV80" i="24" s="1"/>
  <c r="FW80" i="24" a="1"/>
  <c r="FW80" i="24" s="1"/>
  <c r="JV80" i="24"/>
  <c r="FX80" i="24" a="1"/>
  <c r="FX80" i="24" s="1"/>
  <c r="JW80" i="24"/>
  <c r="JT80" i="24"/>
  <c r="JU80" i="24"/>
  <c r="JS80" i="24"/>
  <c r="FX64" i="24" a="1"/>
  <c r="FX64" i="24" s="1"/>
  <c r="FS38" i="24" a="1"/>
  <c r="FS38" i="24" s="1"/>
  <c r="FU63" i="24" a="1"/>
  <c r="FU63" i="24" s="1"/>
  <c r="FV90" i="24" a="1"/>
  <c r="FV90" i="24" s="1"/>
  <c r="EE57" i="24"/>
  <c r="JW46" i="24"/>
  <c r="FS46" i="24" a="1"/>
  <c r="FS46" i="24" s="1"/>
  <c r="FT46" i="24" a="1"/>
  <c r="FT46" i="24" s="1"/>
  <c r="FU46" i="24" a="1"/>
  <c r="FU46" i="24" s="1"/>
  <c r="FV46" i="24" a="1"/>
  <c r="FV46" i="24" s="1"/>
  <c r="FW46" i="24" a="1"/>
  <c r="FW46" i="24" s="1"/>
  <c r="FX46" i="24" a="1"/>
  <c r="FX46" i="24" s="1"/>
  <c r="JV46" i="24"/>
  <c r="JS46" i="24"/>
  <c r="JT46" i="24"/>
  <c r="JU46" i="24"/>
  <c r="FS37" i="24" a="1"/>
  <c r="FS37" i="24" s="1"/>
  <c r="FT37" i="24" a="1"/>
  <c r="FT37" i="24" s="1"/>
  <c r="FU37" i="24" a="1"/>
  <c r="FU37" i="24" s="1"/>
  <c r="FV37" i="24" a="1"/>
  <c r="FV37" i="24" s="1"/>
  <c r="FW37" i="24" a="1"/>
  <c r="FW37" i="24" s="1"/>
  <c r="FX37" i="24" a="1"/>
  <c r="FX37" i="24" s="1"/>
  <c r="JV37" i="24"/>
  <c r="JW37" i="24"/>
  <c r="JU37" i="24"/>
  <c r="JS37" i="24"/>
  <c r="JT37" i="24"/>
  <c r="FX40" i="24" a="1"/>
  <c r="FX40" i="24" s="1"/>
  <c r="FS40" i="24" a="1"/>
  <c r="FS40" i="24" s="1"/>
  <c r="FT40" i="24" a="1"/>
  <c r="FT40" i="24" s="1"/>
  <c r="JV40" i="24"/>
  <c r="FU40" i="24" a="1"/>
  <c r="FU40" i="24" s="1"/>
  <c r="FV40" i="24" a="1"/>
  <c r="FV40" i="24" s="1"/>
  <c r="FW40" i="24" a="1"/>
  <c r="FW40" i="24" s="1"/>
  <c r="JW40" i="24"/>
  <c r="JT40" i="24"/>
  <c r="JU40" i="24"/>
  <c r="JS40" i="24"/>
  <c r="FU49" i="24" a="1"/>
  <c r="FU49" i="24" s="1"/>
  <c r="FV49" i="24" a="1"/>
  <c r="FV49" i="24" s="1"/>
  <c r="FW49" i="24" a="1"/>
  <c r="FW49" i="24" s="1"/>
  <c r="FX49" i="24" a="1"/>
  <c r="FX49" i="24" s="1"/>
  <c r="FS49" i="24" a="1"/>
  <c r="FS49" i="24" s="1"/>
  <c r="JV49" i="24"/>
  <c r="FT49" i="24" a="1"/>
  <c r="FT49" i="24" s="1"/>
  <c r="JW49" i="24"/>
  <c r="JU49" i="24"/>
  <c r="JS49" i="24"/>
  <c r="JT49" i="24"/>
  <c r="GS95" i="24" a="1"/>
  <c r="GS95" i="24" s="1"/>
  <c r="FS95" i="24" a="1"/>
  <c r="FS95" i="24" s="1"/>
  <c r="FT95" i="24" a="1"/>
  <c r="FT95" i="24" s="1"/>
  <c r="FU95" i="24" a="1"/>
  <c r="FU95" i="24" s="1"/>
  <c r="FW95" i="24" a="1"/>
  <c r="FW95" i="24" s="1"/>
  <c r="FX95" i="24" a="1"/>
  <c r="FX95" i="24" s="1"/>
  <c r="JV95" i="24"/>
  <c r="FV95" i="24" a="1"/>
  <c r="FV95" i="24" s="1"/>
  <c r="JW95" i="24"/>
  <c r="JS95" i="24"/>
  <c r="JT95" i="24"/>
  <c r="JU95" i="24"/>
  <c r="FX91" i="24" a="1"/>
  <c r="FX91" i="24" s="1"/>
  <c r="FW64" i="24" a="1"/>
  <c r="FW64" i="24" s="1"/>
  <c r="FX38" i="24" a="1"/>
  <c r="FX38" i="24" s="1"/>
  <c r="FT63" i="24" a="1"/>
  <c r="FT63" i="24" s="1"/>
  <c r="FU90" i="24" a="1"/>
  <c r="FU90" i="24" s="1"/>
  <c r="FU69" i="24" a="1"/>
  <c r="FU69" i="24" s="1"/>
  <c r="FV69" i="24" a="1"/>
  <c r="FV69" i="24" s="1"/>
  <c r="FW69" i="24" a="1"/>
  <c r="FW69" i="24" s="1"/>
  <c r="FX69" i="24" a="1"/>
  <c r="FX69" i="24" s="1"/>
  <c r="FS69" i="24" a="1"/>
  <c r="FS69" i="24" s="1"/>
  <c r="JV69" i="24"/>
  <c r="FT69" i="24" a="1"/>
  <c r="FT69" i="24" s="1"/>
  <c r="JW69" i="24"/>
  <c r="JU69" i="24"/>
  <c r="JS69" i="24"/>
  <c r="JT69" i="24"/>
  <c r="FS87" i="24" a="1"/>
  <c r="FS87" i="24" s="1"/>
  <c r="FT87" i="24" a="1"/>
  <c r="FT87" i="24" s="1"/>
  <c r="FU87" i="24" a="1"/>
  <c r="FU87" i="24" s="1"/>
  <c r="FW87" i="24" a="1"/>
  <c r="FW87" i="24" s="1"/>
  <c r="FX87" i="24" a="1"/>
  <c r="FX87" i="24" s="1"/>
  <c r="JW87" i="24"/>
  <c r="JV87" i="24"/>
  <c r="FV87" i="24" a="1"/>
  <c r="FV87" i="24" s="1"/>
  <c r="JS87" i="24"/>
  <c r="JT87" i="24"/>
  <c r="JU87" i="24"/>
  <c r="EE75" i="24"/>
  <c r="FS75" i="24" a="1"/>
  <c r="FS75" i="24" s="1"/>
  <c r="FT75" i="24" a="1"/>
  <c r="FT75" i="24" s="1"/>
  <c r="JW75" i="24"/>
  <c r="FU75" i="24" a="1"/>
  <c r="FU75" i="24" s="1"/>
  <c r="FW75" i="24" a="1"/>
  <c r="FW75" i="24" s="1"/>
  <c r="FX75" i="24" a="1"/>
  <c r="FX75" i="24" s="1"/>
  <c r="FV75" i="24" a="1"/>
  <c r="FV75" i="24" s="1"/>
  <c r="JV75" i="24"/>
  <c r="JU75" i="24"/>
  <c r="JS75" i="24"/>
  <c r="JT75" i="24"/>
  <c r="FS72" i="24" a="1"/>
  <c r="FS72" i="24" s="1"/>
  <c r="FT72" i="24" a="1"/>
  <c r="FT72" i="24" s="1"/>
  <c r="FU72" i="24" a="1"/>
  <c r="FU72" i="24" s="1"/>
  <c r="FV72" i="24" a="1"/>
  <c r="FV72" i="24" s="1"/>
  <c r="FW72" i="24" a="1"/>
  <c r="FW72" i="24" s="1"/>
  <c r="JV72" i="24"/>
  <c r="JW72" i="24"/>
  <c r="FX72" i="24" a="1"/>
  <c r="FX72" i="24" s="1"/>
  <c r="JT72" i="24"/>
  <c r="JU72" i="24"/>
  <c r="JS72" i="24"/>
  <c r="FS57" i="24" a="1"/>
  <c r="FS57" i="24" s="1"/>
  <c r="FT57" i="24" a="1"/>
  <c r="FT57" i="24" s="1"/>
  <c r="FU57" i="24" a="1"/>
  <c r="FU57" i="24" s="1"/>
  <c r="FV57" i="24" a="1"/>
  <c r="FV57" i="24" s="1"/>
  <c r="FW57" i="24" a="1"/>
  <c r="FW57" i="24" s="1"/>
  <c r="JV57" i="24"/>
  <c r="FX57" i="24" a="1"/>
  <c r="FX57" i="24" s="1"/>
  <c r="JW57" i="24"/>
  <c r="JU57" i="24"/>
  <c r="JS57" i="24"/>
  <c r="JT57" i="24"/>
  <c r="GO43" i="24" a="1"/>
  <c r="GO43" i="24" s="1"/>
  <c r="FT43" i="24" a="1"/>
  <c r="FT43" i="24" s="1"/>
  <c r="FU43" i="24" a="1"/>
  <c r="FU43" i="24" s="1"/>
  <c r="FV43" i="24" a="1"/>
  <c r="FV43" i="24" s="1"/>
  <c r="JV43" i="24"/>
  <c r="FW43" i="24" a="1"/>
  <c r="FW43" i="24" s="1"/>
  <c r="JW43" i="24"/>
  <c r="FX43" i="24" a="1"/>
  <c r="FX43" i="24" s="1"/>
  <c r="FS43" i="24" a="1"/>
  <c r="FS43" i="24" s="1"/>
  <c r="JU43" i="24"/>
  <c r="JS43" i="24"/>
  <c r="JT43" i="24"/>
  <c r="FV64" i="24" a="1"/>
  <c r="FV64" i="24" s="1"/>
  <c r="FS63" i="24" a="1"/>
  <c r="FS63" i="24" s="1"/>
  <c r="FS90" i="24" a="1"/>
  <c r="FS90" i="24" s="1"/>
  <c r="EE95" i="24"/>
  <c r="GR95" i="24" a="1"/>
  <c r="GR95" i="24" s="1"/>
  <c r="GT82" i="24" a="1"/>
  <c r="GT82" i="24" s="1"/>
  <c r="GO86" i="24" a="1"/>
  <c r="GO86" i="24" s="1"/>
  <c r="FH11" i="24"/>
  <c r="DE12" i="24"/>
  <c r="FM12" i="24"/>
  <c r="DT13" i="24"/>
  <c r="FP11" i="24"/>
  <c r="EC12" i="24"/>
  <c r="CV14" i="24"/>
  <c r="FE13" i="24"/>
  <c r="GP108" i="24" a="1"/>
  <c r="GP108" i="24" s="1"/>
  <c r="GR108" i="24" a="1"/>
  <c r="GR108" i="24" s="1"/>
  <c r="GR99" i="24" a="1"/>
  <c r="GR99" i="24" s="1"/>
  <c r="EE36" i="24"/>
  <c r="GP90" i="24" a="1"/>
  <c r="GP90" i="24" s="1"/>
  <c r="GQ90" i="24" a="1"/>
  <c r="GQ90" i="24" s="1"/>
  <c r="GP63" i="24" a="1"/>
  <c r="GP63" i="24" s="1"/>
  <c r="EE90" i="24"/>
  <c r="GP82" i="24" a="1"/>
  <c r="GP82" i="24" s="1"/>
  <c r="GQ91" i="24" a="1"/>
  <c r="GQ91" i="24" s="1"/>
  <c r="GS48" i="24" a="1"/>
  <c r="GS48" i="24" s="1"/>
  <c r="GS90" i="24" a="1"/>
  <c r="GS90" i="24" s="1"/>
  <c r="EE40" i="24"/>
  <c r="GO100" i="24" a="1"/>
  <c r="GO100" i="24" s="1"/>
  <c r="EE76" i="24"/>
  <c r="GR86" i="24" a="1"/>
  <c r="GR86" i="24" s="1"/>
  <c r="EE43" i="24"/>
  <c r="GS52" i="24" a="1"/>
  <c r="GS52" i="24" s="1"/>
  <c r="GR52" i="24" a="1"/>
  <c r="GR52" i="24" s="1"/>
  <c r="GQ97" i="24" a="1"/>
  <c r="GQ97" i="24" s="1"/>
  <c r="GO97" i="24" a="1"/>
  <c r="GO97" i="24" s="1"/>
  <c r="GS43" i="24" a="1"/>
  <c r="GS43" i="24" s="1"/>
  <c r="EE89" i="24"/>
  <c r="EE37" i="24"/>
  <c r="GQ109" i="24" a="1"/>
  <c r="GQ109" i="24" s="1"/>
  <c r="GR43" i="24" a="1"/>
  <c r="GR43" i="24" s="1"/>
  <c r="GQ100" i="24" a="1"/>
  <c r="GQ100" i="24" s="1"/>
  <c r="GP97" i="24" a="1"/>
  <c r="GP97" i="24" s="1"/>
  <c r="GT97" i="24" a="1"/>
  <c r="GT97" i="24" s="1"/>
  <c r="GT43" i="24" a="1"/>
  <c r="GT43" i="24" s="1"/>
  <c r="GQ48" i="24" a="1"/>
  <c r="GQ48" i="24" s="1"/>
  <c r="EE104" i="24"/>
  <c r="GO38" i="24" a="1"/>
  <c r="GO38" i="24" s="1"/>
  <c r="EE73" i="24"/>
  <c r="GS100" i="24" a="1"/>
  <c r="GS100" i="24" s="1"/>
  <c r="GT90" i="24" a="1"/>
  <c r="GT90" i="24" s="1"/>
  <c r="GR97" i="24" a="1"/>
  <c r="GR97" i="24" s="1"/>
  <c r="EE105" i="24"/>
  <c r="GP43" i="24" a="1"/>
  <c r="GP43" i="24" s="1"/>
  <c r="FY42" i="24"/>
  <c r="GO48" i="24" a="1"/>
  <c r="GO48" i="24" s="1"/>
  <c r="EE53" i="24"/>
  <c r="EE86" i="24"/>
  <c r="EE45" i="24"/>
  <c r="GP100" i="24" a="1"/>
  <c r="GP100" i="24" s="1"/>
  <c r="GS57" i="24" a="1"/>
  <c r="GS57" i="24" s="1"/>
  <c r="EE100" i="24"/>
  <c r="EE47" i="24"/>
  <c r="GO63" i="24" a="1"/>
  <c r="GO63" i="24" s="1"/>
  <c r="EX11" i="24"/>
  <c r="EX10" i="24"/>
  <c r="GT64" i="24" a="1"/>
  <c r="GT64" i="24" s="1"/>
  <c r="GP46" i="24" a="1"/>
  <c r="GP46" i="24" s="1"/>
  <c r="GQ46" i="24" a="1"/>
  <c r="GQ46" i="24" s="1"/>
  <c r="GT46" i="24" a="1"/>
  <c r="GT46" i="24" s="1"/>
  <c r="GR46" i="24" a="1"/>
  <c r="GR46" i="24" s="1"/>
  <c r="GS46" i="24" a="1"/>
  <c r="GS46" i="24" s="1"/>
  <c r="EE46" i="24"/>
  <c r="GO46" i="24" a="1"/>
  <c r="GO46" i="24" s="1"/>
  <c r="GR55" i="24" a="1"/>
  <c r="GR55" i="24" s="1"/>
  <c r="GQ55" i="24" a="1"/>
  <c r="GQ55" i="24" s="1"/>
  <c r="GO55" i="24" a="1"/>
  <c r="GO55" i="24" s="1"/>
  <c r="GT55" i="24" a="1"/>
  <c r="GT55" i="24" s="1"/>
  <c r="GP55" i="24" a="1"/>
  <c r="GP55" i="24" s="1"/>
  <c r="GS55" i="24" a="1"/>
  <c r="GS55" i="24" s="1"/>
  <c r="GR98" i="24" a="1"/>
  <c r="GR98" i="24" s="1"/>
  <c r="GS98" i="24" a="1"/>
  <c r="GS98" i="24" s="1"/>
  <c r="GO98" i="24" a="1"/>
  <c r="GO98" i="24" s="1"/>
  <c r="GT98" i="24" a="1"/>
  <c r="GT98" i="24" s="1"/>
  <c r="GP98" i="24" a="1"/>
  <c r="GP98" i="24" s="1"/>
  <c r="GQ98" i="24" a="1"/>
  <c r="GQ98" i="24" s="1"/>
  <c r="GQ75" i="24" a="1"/>
  <c r="GQ75" i="24" s="1"/>
  <c r="GR75" i="24" a="1"/>
  <c r="GR75" i="24" s="1"/>
  <c r="GT75" i="24" a="1"/>
  <c r="GT75" i="24" s="1"/>
  <c r="GP75" i="24" a="1"/>
  <c r="GP75" i="24" s="1"/>
  <c r="GS75" i="24" a="1"/>
  <c r="GS75" i="24" s="1"/>
  <c r="GO75" i="24" a="1"/>
  <c r="GO75" i="24" s="1"/>
  <c r="EE64" i="24"/>
  <c r="GS53" i="24" a="1"/>
  <c r="GS53" i="24" s="1"/>
  <c r="GQ68" i="24" a="1"/>
  <c r="GQ68" i="24" s="1"/>
  <c r="GP68" i="24" a="1"/>
  <c r="GP68" i="24" s="1"/>
  <c r="GT68" i="24" a="1"/>
  <c r="GT68" i="24" s="1"/>
  <c r="GS68" i="24" a="1"/>
  <c r="GS68" i="24" s="1"/>
  <c r="GO68" i="24" a="1"/>
  <c r="GO68" i="24" s="1"/>
  <c r="GR68" i="24" a="1"/>
  <c r="GR68" i="24" s="1"/>
  <c r="GQ35" i="24" a="1"/>
  <c r="GQ35" i="24" s="1"/>
  <c r="GT35" i="24" a="1"/>
  <c r="GT35" i="24" s="1"/>
  <c r="GR35" i="24" a="1"/>
  <c r="GR35" i="24" s="1"/>
  <c r="GP35" i="24" a="1"/>
  <c r="GP35" i="24" s="1"/>
  <c r="GS35" i="24" a="1"/>
  <c r="GS35" i="24" s="1"/>
  <c r="GO35" i="24" a="1"/>
  <c r="GO35" i="24" s="1"/>
  <c r="GP77" i="24" a="1"/>
  <c r="GP77" i="24" s="1"/>
  <c r="GQ77" i="24" a="1"/>
  <c r="GQ77" i="24" s="1"/>
  <c r="GT77" i="24" a="1"/>
  <c r="GT77" i="24" s="1"/>
  <c r="GR77" i="24" a="1"/>
  <c r="GR77" i="24" s="1"/>
  <c r="GO77" i="24" a="1"/>
  <c r="GO77" i="24" s="1"/>
  <c r="GS77" i="24" a="1"/>
  <c r="GS77" i="24" s="1"/>
  <c r="GT39" i="24" a="1"/>
  <c r="GT39" i="24" s="1"/>
  <c r="GP39" i="24" a="1"/>
  <c r="GP39" i="24" s="1"/>
  <c r="GR39" i="24" a="1"/>
  <c r="GR39" i="24" s="1"/>
  <c r="GQ39" i="24" a="1"/>
  <c r="GQ39" i="24" s="1"/>
  <c r="GO39" i="24" a="1"/>
  <c r="GO39" i="24" s="1"/>
  <c r="GS39" i="24" a="1"/>
  <c r="GS39" i="24" s="1"/>
  <c r="GP56" i="24" a="1"/>
  <c r="GP56" i="24" s="1"/>
  <c r="GR56" i="24" a="1"/>
  <c r="GR56" i="24" s="1"/>
  <c r="GQ56" i="24" a="1"/>
  <c r="GQ56" i="24" s="1"/>
  <c r="GT56" i="24" a="1"/>
  <c r="GT56" i="24" s="1"/>
  <c r="GO56" i="24" a="1"/>
  <c r="GO56" i="24" s="1"/>
  <c r="GS56" i="24" a="1"/>
  <c r="GS56" i="24" s="1"/>
  <c r="GO64" i="24" a="1"/>
  <c r="GO64" i="24" s="1"/>
  <c r="GO52" i="24" a="1"/>
  <c r="GO52" i="24" s="1"/>
  <c r="GP38" i="24" a="1"/>
  <c r="GP38" i="24" s="1"/>
  <c r="GO69" i="24" a="1"/>
  <c r="GO69" i="24" s="1"/>
  <c r="GS69" i="24" a="1"/>
  <c r="GS69" i="24" s="1"/>
  <c r="GR69" i="24" a="1"/>
  <c r="GR69" i="24" s="1"/>
  <c r="GQ69" i="24" a="1"/>
  <c r="GQ69" i="24" s="1"/>
  <c r="GP69" i="24" a="1"/>
  <c r="GP69" i="24" s="1"/>
  <c r="GT69" i="24" a="1"/>
  <c r="GT69" i="24" s="1"/>
  <c r="GP94" i="24" a="1"/>
  <c r="GP94" i="24" s="1"/>
  <c r="GO94" i="24" a="1"/>
  <c r="GO94" i="24" s="1"/>
  <c r="GT94" i="24" a="1"/>
  <c r="GT94" i="24" s="1"/>
  <c r="GS94" i="24" a="1"/>
  <c r="GS94" i="24" s="1"/>
  <c r="GR94" i="24" a="1"/>
  <c r="GR94" i="24" s="1"/>
  <c r="GQ94" i="24" a="1"/>
  <c r="GQ94" i="24" s="1"/>
  <c r="GT106" i="24" a="1"/>
  <c r="GT106" i="24" s="1"/>
  <c r="GR106" i="24" a="1"/>
  <c r="GR106" i="24" s="1"/>
  <c r="GP106" i="24" a="1"/>
  <c r="GP106" i="24" s="1"/>
  <c r="GO106" i="24" a="1"/>
  <c r="GO106" i="24" s="1"/>
  <c r="GQ106" i="24" a="1"/>
  <c r="GQ106" i="24" s="1"/>
  <c r="GS106" i="24" a="1"/>
  <c r="GS106" i="24" s="1"/>
  <c r="GR49" i="24" a="1"/>
  <c r="GR49" i="24" s="1"/>
  <c r="GT49" i="24" a="1"/>
  <c r="GT49" i="24" s="1"/>
  <c r="GS49" i="24" a="1"/>
  <c r="GS49" i="24" s="1"/>
  <c r="GO49" i="24" a="1"/>
  <c r="GO49" i="24" s="1"/>
  <c r="GP49" i="24" a="1"/>
  <c r="GP49" i="24" s="1"/>
  <c r="GQ49" i="24" a="1"/>
  <c r="GQ49" i="24" s="1"/>
  <c r="GT103" i="24" a="1"/>
  <c r="GT103" i="24" s="1"/>
  <c r="GP103" i="24" a="1"/>
  <c r="GP103" i="24" s="1"/>
  <c r="GS103" i="24" a="1"/>
  <c r="GS103" i="24" s="1"/>
  <c r="GO103" i="24" a="1"/>
  <c r="GO103" i="24" s="1"/>
  <c r="GT60" i="24" a="1"/>
  <c r="GT60" i="24" s="1"/>
  <c r="GR60" i="24" a="1"/>
  <c r="GR60" i="24" s="1"/>
  <c r="GQ60" i="24" a="1"/>
  <c r="GQ60" i="24" s="1"/>
  <c r="GP60" i="24" a="1"/>
  <c r="GP60" i="24" s="1"/>
  <c r="GO60" i="24" a="1"/>
  <c r="GO60" i="24" s="1"/>
  <c r="GS60" i="24" a="1"/>
  <c r="GS60" i="24" s="1"/>
  <c r="GR63" i="24" a="1"/>
  <c r="GR63" i="24" s="1"/>
  <c r="GP57" i="24" a="1"/>
  <c r="GP57" i="24" s="1"/>
  <c r="GR103" i="24" a="1"/>
  <c r="GR103" i="24" s="1"/>
  <c r="GT71" i="24" a="1"/>
  <c r="GT71" i="24" s="1"/>
  <c r="GP71" i="24" a="1"/>
  <c r="GP71" i="24" s="1"/>
  <c r="GS71" i="24" a="1"/>
  <c r="GS71" i="24" s="1"/>
  <c r="GO71" i="24" a="1"/>
  <c r="GO71" i="24" s="1"/>
  <c r="GR71" i="24" a="1"/>
  <c r="GR71" i="24" s="1"/>
  <c r="GQ71" i="24" a="1"/>
  <c r="GQ71" i="24" s="1"/>
  <c r="GR84" i="24" a="1"/>
  <c r="GR84" i="24" s="1"/>
  <c r="GQ84" i="24" a="1"/>
  <c r="GQ84" i="24" s="1"/>
  <c r="GS84" i="24" a="1"/>
  <c r="GS84" i="24" s="1"/>
  <c r="GO84" i="24" a="1"/>
  <c r="GO84" i="24" s="1"/>
  <c r="GP84" i="24" a="1"/>
  <c r="GP84" i="24" s="1"/>
  <c r="GT84" i="24" a="1"/>
  <c r="GT84" i="24" s="1"/>
  <c r="GR96" i="24" a="1"/>
  <c r="GR96" i="24" s="1"/>
  <c r="GQ96" i="24" a="1"/>
  <c r="GQ96" i="24" s="1"/>
  <c r="GO96" i="24" a="1"/>
  <c r="GO96" i="24" s="1"/>
  <c r="GS96" i="24" a="1"/>
  <c r="GS96" i="24" s="1"/>
  <c r="GT96" i="24" a="1"/>
  <c r="GT96" i="24" s="1"/>
  <c r="GP96" i="24" a="1"/>
  <c r="GP96" i="24" s="1"/>
  <c r="GT52" i="24" a="1"/>
  <c r="GT52" i="24" s="1"/>
  <c r="GR102" i="24" a="1"/>
  <c r="GR102" i="24" s="1"/>
  <c r="GT38" i="24" a="1"/>
  <c r="GT38" i="24" s="1"/>
  <c r="GR107" i="24" a="1"/>
  <c r="GR107" i="24" s="1"/>
  <c r="GQ107" i="24" a="1"/>
  <c r="GQ107" i="24" s="1"/>
  <c r="GS107" i="24" a="1"/>
  <c r="GS107" i="24" s="1"/>
  <c r="GO107" i="24" a="1"/>
  <c r="GO107" i="24" s="1"/>
  <c r="GT107" i="24" a="1"/>
  <c r="GT107" i="24" s="1"/>
  <c r="GP107" i="24" a="1"/>
  <c r="GP107" i="24" s="1"/>
  <c r="GT63" i="24" a="1"/>
  <c r="GT63" i="24" s="1"/>
  <c r="EE60" i="24"/>
  <c r="GQ63" i="24" a="1"/>
  <c r="GQ63" i="24" s="1"/>
  <c r="GQ103" i="24" a="1"/>
  <c r="GQ103" i="24" s="1"/>
  <c r="EE106" i="24"/>
  <c r="GP51" i="24" a="1"/>
  <c r="GP51" i="24" s="1"/>
  <c r="GQ51" i="24" a="1"/>
  <c r="GQ51" i="24" s="1"/>
  <c r="GO51" i="24" a="1"/>
  <c r="GO51" i="24" s="1"/>
  <c r="GT51" i="24" a="1"/>
  <c r="GT51" i="24" s="1"/>
  <c r="GS51" i="24" a="1"/>
  <c r="GS51" i="24" s="1"/>
  <c r="GR51" i="24" a="1"/>
  <c r="GR51" i="24" s="1"/>
  <c r="GO57" i="24" a="1"/>
  <c r="GO57" i="24" s="1"/>
  <c r="GQ37" i="24" a="1"/>
  <c r="GQ37" i="24" s="1"/>
  <c r="GT37" i="24" a="1"/>
  <c r="GT37" i="24" s="1"/>
  <c r="GS37" i="24" a="1"/>
  <c r="GS37" i="24" s="1"/>
  <c r="GO37" i="24" a="1"/>
  <c r="GO37" i="24" s="1"/>
  <c r="GP37" i="24" a="1"/>
  <c r="GP37" i="24" s="1"/>
  <c r="GR37" i="24" a="1"/>
  <c r="GR37" i="24" s="1"/>
  <c r="GP52" i="24" a="1"/>
  <c r="GP52" i="24" s="1"/>
  <c r="EE63" i="24"/>
  <c r="EE71" i="24"/>
  <c r="GT87" i="24" a="1"/>
  <c r="GT87" i="24" s="1"/>
  <c r="GQ87" i="24" a="1"/>
  <c r="GQ87" i="24" s="1"/>
  <c r="GP87" i="24" a="1"/>
  <c r="GP87" i="24" s="1"/>
  <c r="GR87" i="24" a="1"/>
  <c r="GR87" i="24" s="1"/>
  <c r="GO87" i="24" a="1"/>
  <c r="GO87" i="24" s="1"/>
  <c r="GS87" i="24" a="1"/>
  <c r="GS87" i="24" s="1"/>
  <c r="GT48" i="24" a="1"/>
  <c r="GT48" i="24" s="1"/>
  <c r="GP48" i="24" a="1"/>
  <c r="GP48" i="24" s="1"/>
  <c r="GR48" i="24" a="1"/>
  <c r="GR48" i="24" s="1"/>
  <c r="GT50" i="24" a="1"/>
  <c r="GT50" i="24" s="1"/>
  <c r="GQ50" i="24" a="1"/>
  <c r="GQ50" i="24" s="1"/>
  <c r="GP50" i="24" a="1"/>
  <c r="GP50" i="24" s="1"/>
  <c r="GR50" i="24" a="1"/>
  <c r="GR50" i="24" s="1"/>
  <c r="GS50" i="24" a="1"/>
  <c r="GS50" i="24" s="1"/>
  <c r="GO50" i="24" a="1"/>
  <c r="GO50" i="24" s="1"/>
  <c r="EE49" i="24"/>
  <c r="GS76" i="24" a="1"/>
  <c r="GS76" i="24" s="1"/>
  <c r="GP76" i="24" a="1"/>
  <c r="GP76" i="24" s="1"/>
  <c r="GO76" i="24" a="1"/>
  <c r="GO76" i="24" s="1"/>
  <c r="GR76" i="24" a="1"/>
  <c r="GR76" i="24" s="1"/>
  <c r="GQ76" i="24" a="1"/>
  <c r="GQ76" i="24" s="1"/>
  <c r="GT76" i="24" a="1"/>
  <c r="GT76" i="24" s="1"/>
  <c r="GQ85" i="24" a="1"/>
  <c r="GQ85" i="24" s="1"/>
  <c r="GT85" i="24" a="1"/>
  <c r="GT85" i="24" s="1"/>
  <c r="GP85" i="24" a="1"/>
  <c r="GP85" i="24" s="1"/>
  <c r="GS85" i="24" a="1"/>
  <c r="GS85" i="24" s="1"/>
  <c r="GO85" i="24" a="1"/>
  <c r="GO85" i="24" s="1"/>
  <c r="GR85" i="24" a="1"/>
  <c r="GR85" i="24" s="1"/>
  <c r="EE107" i="24"/>
  <c r="EE85" i="24"/>
  <c r="GR45" i="24" a="1"/>
  <c r="GR45" i="24" s="1"/>
  <c r="GQ45" i="24" a="1"/>
  <c r="GQ45" i="24" s="1"/>
  <c r="GO45" i="24" a="1"/>
  <c r="GO45" i="24" s="1"/>
  <c r="GT45" i="24" a="1"/>
  <c r="GT45" i="24" s="1"/>
  <c r="GP45" i="24" a="1"/>
  <c r="GP45" i="24" s="1"/>
  <c r="GS45" i="24" a="1"/>
  <c r="GS45" i="24" s="1"/>
  <c r="GQ58" i="24" a="1"/>
  <c r="GQ58" i="24" s="1"/>
  <c r="GP58" i="24" a="1"/>
  <c r="GP58" i="24" s="1"/>
  <c r="GT58" i="24" a="1"/>
  <c r="GT58" i="24" s="1"/>
  <c r="GO58" i="24" a="1"/>
  <c r="GO58" i="24" s="1"/>
  <c r="GR58" i="24" a="1"/>
  <c r="GR58" i="24" s="1"/>
  <c r="GS58" i="24" a="1"/>
  <c r="GS58" i="24" s="1"/>
  <c r="GT73" i="24" a="1"/>
  <c r="GT73" i="24" s="1"/>
  <c r="GP73" i="24" a="1"/>
  <c r="GP73" i="24" s="1"/>
  <c r="GS73" i="24" a="1"/>
  <c r="GS73" i="24" s="1"/>
  <c r="GO73" i="24" a="1"/>
  <c r="GO73" i="24" s="1"/>
  <c r="GQ73" i="24" a="1"/>
  <c r="GQ73" i="24" s="1"/>
  <c r="GR73" i="24" a="1"/>
  <c r="GR73" i="24" s="1"/>
  <c r="GP93" i="24" a="1"/>
  <c r="GP93" i="24" s="1"/>
  <c r="GT93" i="24" a="1"/>
  <c r="GT93" i="24" s="1"/>
  <c r="GS93" i="24" a="1"/>
  <c r="GS93" i="24" s="1"/>
  <c r="GR93" i="24" a="1"/>
  <c r="GR93" i="24" s="1"/>
  <c r="GQ93" i="24" a="1"/>
  <c r="GQ93" i="24" s="1"/>
  <c r="GO93" i="24" a="1"/>
  <c r="GO93" i="24" s="1"/>
  <c r="EE39" i="24"/>
  <c r="EE52" i="24"/>
  <c r="GR100" i="24" a="1"/>
  <c r="GR100" i="24" s="1"/>
  <c r="GT100" i="24" a="1"/>
  <c r="GT100" i="24" s="1"/>
  <c r="JH12" i="24"/>
  <c r="JG12" i="24"/>
  <c r="IM12" i="24"/>
  <c r="EE50" i="24"/>
  <c r="EE58" i="24"/>
  <c r="EE87" i="24"/>
  <c r="GQ101" i="24" a="1"/>
  <c r="GQ101" i="24" s="1"/>
  <c r="GO101" i="24" a="1"/>
  <c r="GO101" i="24" s="1"/>
  <c r="GT101" i="24" a="1"/>
  <c r="GT101" i="24" s="1"/>
  <c r="GS101" i="24" a="1"/>
  <c r="GS101" i="24" s="1"/>
  <c r="GR101" i="24" a="1"/>
  <c r="GR101" i="24" s="1"/>
  <c r="GP101" i="24" a="1"/>
  <c r="GP101" i="24" s="1"/>
  <c r="EE69" i="24"/>
  <c r="GO90" i="24" a="1"/>
  <c r="GO90" i="24" s="1"/>
  <c r="GT57" i="24" a="1"/>
  <c r="GT57" i="24" s="1"/>
  <c r="GR34" i="24" a="1"/>
  <c r="GR34" i="24" s="1"/>
  <c r="GQ34" i="24" a="1"/>
  <c r="GQ34" i="24" s="1"/>
  <c r="GP34" i="24" a="1"/>
  <c r="GP34" i="24" s="1"/>
  <c r="GT34" i="24" a="1"/>
  <c r="GT34" i="24" s="1"/>
  <c r="GO34" i="24" a="1"/>
  <c r="GO34" i="24" s="1"/>
  <c r="GS34" i="24" a="1"/>
  <c r="GS34" i="24" s="1"/>
  <c r="GP92" i="24" a="1"/>
  <c r="GP92" i="24" s="1"/>
  <c r="GS92" i="24" a="1"/>
  <c r="GS92" i="24" s="1"/>
  <c r="GQ92" i="24" a="1"/>
  <c r="GQ92" i="24" s="1"/>
  <c r="GO92" i="24" a="1"/>
  <c r="GO92" i="24" s="1"/>
  <c r="GR92" i="24" a="1"/>
  <c r="GR92" i="24" s="1"/>
  <c r="GT92" i="24" a="1"/>
  <c r="GT92" i="24" s="1"/>
  <c r="GR62" i="24" a="1"/>
  <c r="GR62" i="24" s="1"/>
  <c r="GP62" i="24" a="1"/>
  <c r="GP62" i="24" s="1"/>
  <c r="GO62" i="24" a="1"/>
  <c r="GO62" i="24" s="1"/>
  <c r="GT62" i="24" a="1"/>
  <c r="GT62" i="24" s="1"/>
  <c r="GQ62" i="24" a="1"/>
  <c r="GQ62" i="24" s="1"/>
  <c r="GS62" i="24" a="1"/>
  <c r="GS62" i="24" s="1"/>
  <c r="EE102" i="24"/>
  <c r="EE77" i="24"/>
  <c r="GQ61" i="24" a="1"/>
  <c r="GQ61" i="24" s="1"/>
  <c r="GP61" i="24" a="1"/>
  <c r="GP61" i="24" s="1"/>
  <c r="GT61" i="24" a="1"/>
  <c r="GT61" i="24" s="1"/>
  <c r="GS61" i="24" a="1"/>
  <c r="GS61" i="24" s="1"/>
  <c r="GR61" i="24" a="1"/>
  <c r="GR61" i="24" s="1"/>
  <c r="GO61" i="24" a="1"/>
  <c r="GO61" i="24" s="1"/>
  <c r="GS74" i="24" a="1"/>
  <c r="GS74" i="24" s="1"/>
  <c r="GR74" i="24" a="1"/>
  <c r="GR74" i="24" s="1"/>
  <c r="GP74" i="24" a="1"/>
  <c r="GP74" i="24" s="1"/>
  <c r="GO74" i="24" a="1"/>
  <c r="GO74" i="24" s="1"/>
  <c r="EE74" i="24"/>
  <c r="GT74" i="24" a="1"/>
  <c r="GT74" i="24" s="1"/>
  <c r="GQ74" i="24" a="1"/>
  <c r="GQ74" i="24" s="1"/>
  <c r="GQ53" i="24" a="1"/>
  <c r="GQ53" i="24" s="1"/>
  <c r="GO81" i="24" a="1"/>
  <c r="GO81" i="24" s="1"/>
  <c r="GT81" i="24" a="1"/>
  <c r="GT81" i="24" s="1"/>
  <c r="GP81" i="24" a="1"/>
  <c r="GP81" i="24" s="1"/>
  <c r="GS81" i="24" a="1"/>
  <c r="GS81" i="24" s="1"/>
  <c r="GR81" i="24" a="1"/>
  <c r="GR81" i="24" s="1"/>
  <c r="GQ81" i="24" a="1"/>
  <c r="GQ81" i="24" s="1"/>
  <c r="GT66" i="24" a="1"/>
  <c r="GT66" i="24" s="1"/>
  <c r="GQ66" i="24" a="1"/>
  <c r="GQ66" i="24" s="1"/>
  <c r="GP66" i="24" a="1"/>
  <c r="GP66" i="24" s="1"/>
  <c r="GS66" i="24" a="1"/>
  <c r="GS66" i="24" s="1"/>
  <c r="GR66" i="24" a="1"/>
  <c r="GR66" i="24" s="1"/>
  <c r="GO66" i="24" a="1"/>
  <c r="GO66" i="24" s="1"/>
  <c r="GS83" i="24" a="1"/>
  <c r="GS83" i="24" s="1"/>
  <c r="GR83" i="24" a="1"/>
  <c r="GR83" i="24" s="1"/>
  <c r="GO83" i="24" a="1"/>
  <c r="GO83" i="24" s="1"/>
  <c r="EE83" i="24"/>
  <c r="GQ83" i="24" a="1"/>
  <c r="GQ83" i="24" s="1"/>
  <c r="GT83" i="24" a="1"/>
  <c r="GT83" i="24" s="1"/>
  <c r="GP83" i="24" a="1"/>
  <c r="GP83" i="24" s="1"/>
  <c r="GO104" i="24" a="1"/>
  <c r="GO104" i="24" s="1"/>
  <c r="GS104" i="24" a="1"/>
  <c r="GS104" i="24" s="1"/>
  <c r="GR104" i="24" a="1"/>
  <c r="GR104" i="24" s="1"/>
  <c r="GT104" i="24" a="1"/>
  <c r="GT104" i="24" s="1"/>
  <c r="GQ104" i="24" a="1"/>
  <c r="GQ104" i="24" s="1"/>
  <c r="GP104" i="24" a="1"/>
  <c r="GP104" i="24" s="1"/>
  <c r="GQ38" i="24" a="1"/>
  <c r="GQ38" i="24" s="1"/>
  <c r="GS41" i="24" a="1"/>
  <c r="GS41" i="24" s="1"/>
  <c r="GO41" i="24" a="1"/>
  <c r="GO41" i="24" s="1"/>
  <c r="GR41" i="24" a="1"/>
  <c r="GR41" i="24" s="1"/>
  <c r="GQ41" i="24" a="1"/>
  <c r="GQ41" i="24" s="1"/>
  <c r="GP41" i="24" a="1"/>
  <c r="GP41" i="24" s="1"/>
  <c r="GT41" i="24" a="1"/>
  <c r="GT41" i="24" s="1"/>
  <c r="GQ86" i="24" a="1"/>
  <c r="GQ86" i="24" s="1"/>
  <c r="GT86" i="24" a="1"/>
  <c r="GT86" i="24" s="1"/>
  <c r="GS86" i="24" a="1"/>
  <c r="GS86" i="24" s="1"/>
  <c r="GT53" i="24" a="1"/>
  <c r="GT53" i="24" s="1"/>
  <c r="GS38" i="24" a="1"/>
  <c r="GS38" i="24" s="1"/>
  <c r="GP65" i="24" a="1"/>
  <c r="GP65" i="24" s="1"/>
  <c r="GT65" i="24" a="1"/>
  <c r="GT65" i="24" s="1"/>
  <c r="GO65" i="24" a="1"/>
  <c r="GO65" i="24" s="1"/>
  <c r="GS65" i="24" a="1"/>
  <c r="GS65" i="24" s="1"/>
  <c r="GR65" i="24" a="1"/>
  <c r="GR65" i="24" s="1"/>
  <c r="GQ65" i="24" a="1"/>
  <c r="GQ65" i="24" s="1"/>
  <c r="GQ102" i="24" a="1"/>
  <c r="GQ102" i="24" s="1"/>
  <c r="GT102" i="24" a="1"/>
  <c r="GT102" i="24" s="1"/>
  <c r="GS102" i="24" a="1"/>
  <c r="GS102" i="24" s="1"/>
  <c r="EE34" i="24"/>
  <c r="GR64" i="24" a="1"/>
  <c r="GR64" i="24" s="1"/>
  <c r="GQ64" i="24" a="1"/>
  <c r="GQ64" i="24" s="1"/>
  <c r="GS64" i="24" a="1"/>
  <c r="GS64" i="24" s="1"/>
  <c r="GS40" i="24" a="1"/>
  <c r="GS40" i="24" s="1"/>
  <c r="GO40" i="24" a="1"/>
  <c r="GO40" i="24" s="1"/>
  <c r="GR40" i="24" a="1"/>
  <c r="GR40" i="24" s="1"/>
  <c r="GQ40" i="24" a="1"/>
  <c r="GQ40" i="24" s="1"/>
  <c r="GT40" i="24" a="1"/>
  <c r="GT40" i="24" s="1"/>
  <c r="GP40" i="24" a="1"/>
  <c r="GP40" i="24" s="1"/>
  <c r="GR38" i="24" a="1"/>
  <c r="GR38" i="24" s="1"/>
  <c r="EE81" i="24"/>
  <c r="EE55" i="24"/>
  <c r="GT36" i="24" a="1"/>
  <c r="GT36" i="24" s="1"/>
  <c r="GQ36" i="24" a="1"/>
  <c r="GQ36" i="24" s="1"/>
  <c r="GP36" i="24" a="1"/>
  <c r="GP36" i="24" s="1"/>
  <c r="GS36" i="24" a="1"/>
  <c r="GS36" i="24" s="1"/>
  <c r="GR36" i="24" a="1"/>
  <c r="GR36" i="24" s="1"/>
  <c r="GO36" i="24" a="1"/>
  <c r="GO36" i="24" s="1"/>
  <c r="EE72" i="24"/>
  <c r="GQ72" i="24" a="1"/>
  <c r="GQ72" i="24" s="1"/>
  <c r="GR72" i="24" a="1"/>
  <c r="GR72" i="24" s="1"/>
  <c r="GT72" i="24" a="1"/>
  <c r="GT72" i="24" s="1"/>
  <c r="GP72" i="24" a="1"/>
  <c r="GP72" i="24" s="1"/>
  <c r="GS72" i="24" a="1"/>
  <c r="GS72" i="24" s="1"/>
  <c r="GO72" i="24" a="1"/>
  <c r="GO72" i="24" s="1"/>
  <c r="GP53" i="24" a="1"/>
  <c r="GP53" i="24" s="1"/>
  <c r="GT89" i="24" a="1"/>
  <c r="GT89" i="24" s="1"/>
  <c r="GO89" i="24" a="1"/>
  <c r="GO89" i="24" s="1"/>
  <c r="GS89" i="24" a="1"/>
  <c r="GS89" i="24" s="1"/>
  <c r="GR89" i="24" a="1"/>
  <c r="GR89" i="24" s="1"/>
  <c r="GQ89" i="24" a="1"/>
  <c r="GQ89" i="24" s="1"/>
  <c r="GP89" i="24" a="1"/>
  <c r="GP89" i="24" s="1"/>
  <c r="EE56" i="24"/>
  <c r="EE38" i="24"/>
  <c r="GP47" i="24" a="1"/>
  <c r="GP47" i="24" s="1"/>
  <c r="GQ47" i="24" a="1"/>
  <c r="GQ47" i="24" s="1"/>
  <c r="GO47" i="24" a="1"/>
  <c r="GO47" i="24" s="1"/>
  <c r="GS47" i="24" a="1"/>
  <c r="GS47" i="24" s="1"/>
  <c r="GT47" i="24" a="1"/>
  <c r="GT47" i="24" s="1"/>
  <c r="GR47" i="24" a="1"/>
  <c r="GR47" i="24" s="1"/>
  <c r="GO54" i="24" a="1"/>
  <c r="GO54" i="24" s="1"/>
  <c r="GQ54" i="24" a="1"/>
  <c r="GQ54" i="24" s="1"/>
  <c r="GP54" i="24" a="1"/>
  <c r="GP54" i="24" s="1"/>
  <c r="GT54" i="24" a="1"/>
  <c r="GT54" i="24" s="1"/>
  <c r="GS54" i="24" a="1"/>
  <c r="GS54" i="24" s="1"/>
  <c r="GR54" i="24" a="1"/>
  <c r="GR54" i="24" s="1"/>
  <c r="GZ12" i="24"/>
  <c r="EE41" i="24"/>
  <c r="GR59" i="24" a="1"/>
  <c r="GR59" i="24" s="1"/>
  <c r="GS59" i="24" a="1"/>
  <c r="GS59" i="24" s="1"/>
  <c r="GO59" i="24" a="1"/>
  <c r="GO59" i="24" s="1"/>
  <c r="GP59" i="24" a="1"/>
  <c r="GP59" i="24" s="1"/>
  <c r="GQ59" i="24" a="1"/>
  <c r="GQ59" i="24" s="1"/>
  <c r="GT59" i="24" a="1"/>
  <c r="GT59" i="24" s="1"/>
  <c r="FY44" i="24"/>
  <c r="GR53" i="24" a="1"/>
  <c r="GR53" i="24" s="1"/>
  <c r="GT67" i="24" a="1"/>
  <c r="GT67" i="24" s="1"/>
  <c r="GP67" i="24" a="1"/>
  <c r="GP67" i="24" s="1"/>
  <c r="GQ67" i="24" a="1"/>
  <c r="GQ67" i="24" s="1"/>
  <c r="GS67" i="24" a="1"/>
  <c r="GS67" i="24" s="1"/>
  <c r="GR67" i="24" a="1"/>
  <c r="GR67" i="24" s="1"/>
  <c r="GO67" i="24" a="1"/>
  <c r="GO67" i="24" s="1"/>
  <c r="GQ88" i="24" a="1"/>
  <c r="GQ88" i="24" s="1"/>
  <c r="GT88" i="24" a="1"/>
  <c r="GT88" i="24" s="1"/>
  <c r="GR88" i="24" a="1"/>
  <c r="GR88" i="24" s="1"/>
  <c r="GP88" i="24" a="1"/>
  <c r="GP88" i="24" s="1"/>
  <c r="GS88" i="24" a="1"/>
  <c r="GS88" i="24" s="1"/>
  <c r="GO88" i="24" a="1"/>
  <c r="GO88" i="24" s="1"/>
  <c r="GP105" i="24" a="1"/>
  <c r="GP105" i="24" s="1"/>
  <c r="GQ105" i="24" a="1"/>
  <c r="GQ105" i="24" s="1"/>
  <c r="GT105" i="24" a="1"/>
  <c r="GT105" i="24" s="1"/>
  <c r="GS105" i="24" a="1"/>
  <c r="GS105" i="24" s="1"/>
  <c r="GO105" i="24" a="1"/>
  <c r="GO105" i="24" s="1"/>
  <c r="GR105" i="24" a="1"/>
  <c r="GR105" i="24" s="1"/>
  <c r="GO79" i="24" a="1"/>
  <c r="GO79" i="24" s="1"/>
  <c r="GT79" i="24" a="1"/>
  <c r="GT79" i="24" s="1"/>
  <c r="GS79" i="24" a="1"/>
  <c r="GS79" i="24" s="1"/>
  <c r="GP79" i="24" a="1"/>
  <c r="GP79" i="24" s="1"/>
  <c r="GQ79" i="24" a="1"/>
  <c r="GQ79" i="24" s="1"/>
  <c r="GR79" i="24" a="1"/>
  <c r="GR79" i="24" s="1"/>
  <c r="GP78" i="24" a="1"/>
  <c r="GP78" i="24" s="1"/>
  <c r="GT78" i="24" a="1"/>
  <c r="GT78" i="24" s="1"/>
  <c r="GS78" i="24" a="1"/>
  <c r="GS78" i="24" s="1"/>
  <c r="GR78" i="24" a="1"/>
  <c r="GR78" i="24" s="1"/>
  <c r="GO78" i="24" a="1"/>
  <c r="GO78" i="24" s="1"/>
  <c r="GQ78" i="24" a="1"/>
  <c r="GQ78" i="24" s="1"/>
  <c r="GQ57" i="24" a="1"/>
  <c r="GQ57" i="24" s="1"/>
  <c r="GR57" i="24" a="1"/>
  <c r="GR57" i="24" s="1"/>
  <c r="GP86" i="24" a="1"/>
  <c r="GP86" i="24" s="1"/>
  <c r="EE35" i="24"/>
  <c r="GP102" i="24" a="1"/>
  <c r="GP102" i="24" s="1"/>
  <c r="BF11" i="24"/>
  <c r="BB10" i="24"/>
  <c r="BD12" i="24"/>
  <c r="BD11" i="24"/>
  <c r="BB11" i="24"/>
  <c r="BF10" i="24"/>
  <c r="BA16" i="24"/>
  <c r="BA17" i="24" s="1"/>
  <c r="BA18" i="24" s="1"/>
  <c r="BA19" i="24" s="1"/>
  <c r="BA20" i="24" s="1"/>
  <c r="BA21" i="24" s="1"/>
  <c r="BF12" i="24"/>
  <c r="BE11" i="1"/>
  <c r="BE16" i="24"/>
  <c r="BC16" i="24"/>
  <c r="AZ12" i="24"/>
  <c r="BB12" i="24"/>
  <c r="DP133" i="1"/>
  <c r="DQ133" i="1" s="1"/>
  <c r="DR133" i="1" s="1"/>
  <c r="DP131" i="1"/>
  <c r="DQ131" i="1" s="1"/>
  <c r="DR131" i="1" s="1"/>
  <c r="DP129" i="1"/>
  <c r="DA130" i="1" s="1"/>
  <c r="DP127" i="1"/>
  <c r="DA128" i="1" s="1"/>
  <c r="DP125" i="1"/>
  <c r="DA126" i="1" s="1"/>
  <c r="DP123" i="1"/>
  <c r="DA124" i="1" s="1"/>
  <c r="DP121" i="1"/>
  <c r="DA122" i="1" s="1"/>
  <c r="DP119" i="1"/>
  <c r="DA120" i="1" s="1"/>
  <c r="DP117" i="1"/>
  <c r="DA118" i="1" s="1"/>
  <c r="DP115" i="1"/>
  <c r="DA116" i="1" s="1"/>
  <c r="DP113" i="1"/>
  <c r="DA114" i="1" s="1"/>
  <c r="DP111" i="1"/>
  <c r="DA112" i="1" s="1"/>
  <c r="DP126" i="1"/>
  <c r="DA127" i="1" s="1"/>
  <c r="DP118" i="1"/>
  <c r="DA119" i="1" s="1"/>
  <c r="DP112" i="1"/>
  <c r="DA113" i="1" s="1"/>
  <c r="DP132" i="1"/>
  <c r="DQ132" i="1" s="1"/>
  <c r="DR132" i="1" s="1"/>
  <c r="DP124" i="1"/>
  <c r="DA125" i="1" s="1"/>
  <c r="DP116" i="1"/>
  <c r="DA117" i="1" s="1"/>
  <c r="DP130" i="1"/>
  <c r="DP120" i="1"/>
  <c r="DA121" i="1" s="1"/>
  <c r="DP128" i="1"/>
  <c r="DA129" i="1" s="1"/>
  <c r="DP122" i="1"/>
  <c r="DA123" i="1" s="1"/>
  <c r="DP114" i="1"/>
  <c r="DA115" i="1" s="1"/>
  <c r="FK12" i="24" l="1"/>
  <c r="DW12" i="24"/>
  <c r="FN11" i="24"/>
  <c r="FY99" i="24"/>
  <c r="CS12" i="24"/>
  <c r="FD11" i="24"/>
  <c r="DK13" i="24"/>
  <c r="FJ12" i="24"/>
  <c r="ER12" i="24" s="1"/>
  <c r="ER11" i="24"/>
  <c r="FG10" i="24"/>
  <c r="DB11" i="24"/>
  <c r="DH13" i="24"/>
  <c r="FI12" i="24"/>
  <c r="DQ13" i="24"/>
  <c r="FL12" i="24"/>
  <c r="ET12" i="24" s="1"/>
  <c r="FO13" i="24"/>
  <c r="EW13" i="24" s="1"/>
  <c r="DZ14" i="24"/>
  <c r="ET11" i="24"/>
  <c r="FY70" i="24"/>
  <c r="FY91" i="24"/>
  <c r="EI11" i="24"/>
  <c r="FY95" i="24"/>
  <c r="FY80" i="24"/>
  <c r="FY64" i="24"/>
  <c r="HM10" i="24"/>
  <c r="HM11" i="24"/>
  <c r="HN10" i="24"/>
  <c r="CG10" i="24" s="1"/>
  <c r="HN11" i="24"/>
  <c r="CN12" i="24"/>
  <c r="CW11" i="24"/>
  <c r="CX11" i="24" s="1"/>
  <c r="HT11" i="24" s="1"/>
  <c r="CY11" i="24" s="1"/>
  <c r="CO11" i="24"/>
  <c r="HQ11" i="24" s="1"/>
  <c r="CP11" i="24" s="1"/>
  <c r="EJ11" i="24"/>
  <c r="EJ10" i="24"/>
  <c r="AE10" i="24"/>
  <c r="D10" i="24" s="1"/>
  <c r="DX10" i="1" s="1"/>
  <c r="AF10" i="24"/>
  <c r="E10" i="24" s="1"/>
  <c r="FY82" i="24"/>
  <c r="FY43" i="24"/>
  <c r="GK70" i="24"/>
  <c r="GL70" i="24"/>
  <c r="GJ70" i="24"/>
  <c r="FY102" i="24"/>
  <c r="CB15" i="24"/>
  <c r="CC15" i="24" s="1"/>
  <c r="CE15" i="24"/>
  <c r="CF15" i="24" s="1"/>
  <c r="CE14" i="24"/>
  <c r="CF14" i="24" s="1"/>
  <c r="CB14" i="24"/>
  <c r="CC14" i="24" s="1"/>
  <c r="CK13" i="24"/>
  <c r="CL13" i="24" s="1"/>
  <c r="CH13" i="24"/>
  <c r="CI13" i="24" s="1"/>
  <c r="CE16" i="24"/>
  <c r="CF16" i="24" s="1"/>
  <c r="CB16" i="24"/>
  <c r="CC16" i="24" s="1"/>
  <c r="CH14" i="24"/>
  <c r="CI14" i="24" s="1"/>
  <c r="CK14" i="24"/>
  <c r="CL14" i="24" s="1"/>
  <c r="CB13" i="24"/>
  <c r="CC13" i="24" s="1"/>
  <c r="CE13" i="24"/>
  <c r="CF13" i="24" s="1"/>
  <c r="CK12" i="24"/>
  <c r="CL12" i="24" s="1"/>
  <c r="CH12" i="24"/>
  <c r="CI12" i="24" s="1"/>
  <c r="CE12" i="24"/>
  <c r="CF12" i="24" s="1"/>
  <c r="CB12" i="24"/>
  <c r="CC12" i="24" s="1"/>
  <c r="FY53" i="24"/>
  <c r="GU42" i="24"/>
  <c r="FZ43" i="24" s="1"/>
  <c r="GU44" i="24"/>
  <c r="FZ45" i="24" s="1"/>
  <c r="FY108" i="24"/>
  <c r="GM91" i="24"/>
  <c r="GM60" i="24"/>
  <c r="GN37" i="24"/>
  <c r="GK48" i="24"/>
  <c r="GJ64" i="24"/>
  <c r="GI66" i="24"/>
  <c r="GJ82" i="24"/>
  <c r="GK50" i="24"/>
  <c r="GM35" i="24"/>
  <c r="GI52" i="24"/>
  <c r="GL67" i="24"/>
  <c r="GL98" i="24"/>
  <c r="GN81" i="24"/>
  <c r="GK79" i="24"/>
  <c r="GN43" i="24"/>
  <c r="GK57" i="24"/>
  <c r="GI75" i="24"/>
  <c r="GN87" i="24"/>
  <c r="GK90" i="24"/>
  <c r="GJ49" i="24"/>
  <c r="GI40" i="24"/>
  <c r="GM37" i="24"/>
  <c r="GK103" i="24"/>
  <c r="GJ109" i="24"/>
  <c r="GJ48" i="24"/>
  <c r="GI74" i="24"/>
  <c r="GK60" i="24"/>
  <c r="GJ38" i="24"/>
  <c r="GI91" i="24"/>
  <c r="GN85" i="24"/>
  <c r="GK108" i="24"/>
  <c r="GI100" i="24"/>
  <c r="GK97" i="24"/>
  <c r="GL47" i="24"/>
  <c r="GL83" i="24"/>
  <c r="GL62" i="24"/>
  <c r="GI51" i="24"/>
  <c r="GI56" i="24"/>
  <c r="GI39" i="24"/>
  <c r="GL105" i="24"/>
  <c r="GN34" i="24"/>
  <c r="GK102" i="24"/>
  <c r="GL82" i="24"/>
  <c r="GI86" i="24"/>
  <c r="GK101" i="24"/>
  <c r="GK76" i="24"/>
  <c r="GJ50" i="24"/>
  <c r="GJ54" i="24"/>
  <c r="GM41" i="24"/>
  <c r="GJ94" i="24"/>
  <c r="GL88" i="24"/>
  <c r="GL104" i="24"/>
  <c r="GL35" i="24"/>
  <c r="GJ107" i="24"/>
  <c r="GN61" i="24"/>
  <c r="GN52" i="24"/>
  <c r="GN106" i="24"/>
  <c r="GL92" i="24"/>
  <c r="GN89" i="24"/>
  <c r="GN67" i="24"/>
  <c r="GN53" i="24"/>
  <c r="GL93" i="24"/>
  <c r="GK65" i="24"/>
  <c r="GK98" i="24"/>
  <c r="GK77" i="24"/>
  <c r="GN55" i="24"/>
  <c r="GM81" i="24"/>
  <c r="GM58" i="24"/>
  <c r="GI68" i="24"/>
  <c r="GK45" i="24"/>
  <c r="GL87" i="24"/>
  <c r="GK40" i="24"/>
  <c r="GM90" i="24"/>
  <c r="GK69" i="24"/>
  <c r="GK109" i="24"/>
  <c r="GM59" i="24"/>
  <c r="GL97" i="24"/>
  <c r="GM105" i="24"/>
  <c r="GM88" i="24"/>
  <c r="GI89" i="24"/>
  <c r="GJ68" i="24"/>
  <c r="GI90" i="24"/>
  <c r="GJ57" i="24"/>
  <c r="GM72" i="24"/>
  <c r="GM87" i="24"/>
  <c r="GJ69" i="24"/>
  <c r="GJ63" i="24"/>
  <c r="GL95" i="24"/>
  <c r="GN40" i="24"/>
  <c r="GL37" i="24"/>
  <c r="GN46" i="24"/>
  <c r="GL90" i="24"/>
  <c r="GN80" i="24"/>
  <c r="GJ103" i="24"/>
  <c r="GI109" i="24"/>
  <c r="GJ60" i="24"/>
  <c r="GI64" i="24"/>
  <c r="GN99" i="24"/>
  <c r="GL59" i="24"/>
  <c r="GM85" i="24"/>
  <c r="GJ108" i="24"/>
  <c r="GN66" i="24"/>
  <c r="GN62" i="24"/>
  <c r="GL78" i="24"/>
  <c r="GN56" i="24"/>
  <c r="GI102" i="24"/>
  <c r="GK82" i="24"/>
  <c r="GJ101" i="24"/>
  <c r="GJ76" i="24"/>
  <c r="GI50" i="24"/>
  <c r="GL41" i="24"/>
  <c r="GK88" i="24"/>
  <c r="GN36" i="24"/>
  <c r="GK104" i="24"/>
  <c r="GK35" i="24"/>
  <c r="GI107" i="24"/>
  <c r="GM61" i="24"/>
  <c r="GK92" i="24"/>
  <c r="GN96" i="24"/>
  <c r="GM89" i="24"/>
  <c r="GM67" i="24"/>
  <c r="GM53" i="24"/>
  <c r="GK93" i="24"/>
  <c r="GI71" i="24"/>
  <c r="GI98" i="24"/>
  <c r="GL81" i="24"/>
  <c r="GL58" i="24"/>
  <c r="GJ45" i="24"/>
  <c r="GJ73" i="24"/>
  <c r="GJ79" i="24"/>
  <c r="GK43" i="24"/>
  <c r="GK95" i="24"/>
  <c r="GL103" i="24"/>
  <c r="GN59" i="24"/>
  <c r="GL57" i="24"/>
  <c r="GJ40" i="24"/>
  <c r="GK74" i="24"/>
  <c r="GN100" i="24"/>
  <c r="GJ39" i="24"/>
  <c r="GK91" i="24"/>
  <c r="GK54" i="24"/>
  <c r="GI36" i="24"/>
  <c r="GI61" i="24"/>
  <c r="GM92" i="24"/>
  <c r="GN84" i="24"/>
  <c r="GI63" i="24"/>
  <c r="GM43" i="24"/>
  <c r="GI57" i="24"/>
  <c r="GL72" i="24"/>
  <c r="GL75" i="24"/>
  <c r="GK87" i="24"/>
  <c r="GN38" i="24"/>
  <c r="GI49" i="24"/>
  <c r="GK37" i="24"/>
  <c r="GM46" i="24"/>
  <c r="GK63" i="24"/>
  <c r="GI103" i="24"/>
  <c r="GN109" i="24"/>
  <c r="GI48" i="24"/>
  <c r="GN74" i="24"/>
  <c r="GI60" i="24"/>
  <c r="GL91" i="24"/>
  <c r="GM99" i="24"/>
  <c r="GK59" i="24"/>
  <c r="GL85" i="24"/>
  <c r="GI108" i="24"/>
  <c r="GM100" i="24"/>
  <c r="GJ97" i="24"/>
  <c r="GK47" i="24"/>
  <c r="GN83" i="24"/>
  <c r="GM66" i="24"/>
  <c r="GM62" i="24"/>
  <c r="GN51" i="24"/>
  <c r="GK78" i="24"/>
  <c r="GM56" i="24"/>
  <c r="GM34" i="24"/>
  <c r="GN102" i="24"/>
  <c r="GI82" i="24"/>
  <c r="GN86" i="24"/>
  <c r="GI76" i="24"/>
  <c r="GN50" i="24"/>
  <c r="GI54" i="24"/>
  <c r="GK41" i="24"/>
  <c r="GL94" i="24"/>
  <c r="GJ88" i="24"/>
  <c r="GM36" i="24"/>
  <c r="GJ104" i="24"/>
  <c r="GJ35" i="24"/>
  <c r="GJ61" i="24"/>
  <c r="GM106" i="24"/>
  <c r="GJ92" i="24"/>
  <c r="GL89" i="24"/>
  <c r="GK67" i="24"/>
  <c r="GL53" i="24"/>
  <c r="GJ65" i="24"/>
  <c r="GL71" i="24"/>
  <c r="GJ77" i="24"/>
  <c r="GM55" i="24"/>
  <c r="GM84" i="24"/>
  <c r="GK81" i="24"/>
  <c r="GK58" i="24"/>
  <c r="GN68" i="24"/>
  <c r="GI45" i="24"/>
  <c r="GI79" i="24"/>
  <c r="GK75" i="24"/>
  <c r="GK80" i="24"/>
  <c r="GJ74" i="24"/>
  <c r="GJ75" i="24"/>
  <c r="GI80" i="24"/>
  <c r="GL63" i="24"/>
  <c r="GL108" i="24"/>
  <c r="GJ78" i="24"/>
  <c r="GL102" i="24"/>
  <c r="GL76" i="24"/>
  <c r="GM104" i="24"/>
  <c r="GI96" i="24"/>
  <c r="GJ71" i="24"/>
  <c r="GN58" i="24"/>
  <c r="GK73" i="24"/>
  <c r="GL64" i="24"/>
  <c r="GK72" i="24"/>
  <c r="GN75" i="24"/>
  <c r="GJ87" i="24"/>
  <c r="GI69" i="24"/>
  <c r="GM64" i="24"/>
  <c r="GN95" i="24"/>
  <c r="GN49" i="24"/>
  <c r="GM40" i="24"/>
  <c r="GJ37" i="24"/>
  <c r="GL46" i="24"/>
  <c r="GI38" i="24"/>
  <c r="GM80" i="24"/>
  <c r="GJ90" i="24"/>
  <c r="GM109" i="24"/>
  <c r="GN48" i="24"/>
  <c r="GM74" i="24"/>
  <c r="GK99" i="24"/>
  <c r="GJ59" i="24"/>
  <c r="GK85" i="24"/>
  <c r="GL100" i="24"/>
  <c r="GJ47" i="24"/>
  <c r="GM83" i="24"/>
  <c r="GK62" i="24"/>
  <c r="GM51" i="24"/>
  <c r="GI78" i="24"/>
  <c r="GN39" i="24"/>
  <c r="GK105" i="24"/>
  <c r="GL34" i="24"/>
  <c r="GM102" i="24"/>
  <c r="GM86" i="24"/>
  <c r="GI101" i="24"/>
  <c r="GN76" i="24"/>
  <c r="GN54" i="24"/>
  <c r="GJ41" i="24"/>
  <c r="GK94" i="24"/>
  <c r="GI88" i="24"/>
  <c r="GL36" i="24"/>
  <c r="GN104" i="24"/>
  <c r="GL107" i="24"/>
  <c r="GM52" i="24"/>
  <c r="GJ106" i="24"/>
  <c r="GI92" i="24"/>
  <c r="GM96" i="24"/>
  <c r="GK89" i="24"/>
  <c r="GK53" i="24"/>
  <c r="GJ93" i="24"/>
  <c r="GN65" i="24"/>
  <c r="GN71" i="24"/>
  <c r="GN98" i="24"/>
  <c r="GL55" i="24"/>
  <c r="GL84" i="24"/>
  <c r="GN45" i="24"/>
  <c r="GI73" i="24"/>
  <c r="GI72" i="24"/>
  <c r="GL49" i="24"/>
  <c r="GJ85" i="24"/>
  <c r="GI43" i="24"/>
  <c r="GI95" i="24"/>
  <c r="GM103" i="24"/>
  <c r="GI85" i="24"/>
  <c r="GI83" i="24"/>
  <c r="GI34" i="24"/>
  <c r="GK86" i="24"/>
  <c r="GM94" i="24"/>
  <c r="GK107" i="24"/>
  <c r="GI106" i="24"/>
  <c r="GM93" i="24"/>
  <c r="GL77" i="24"/>
  <c r="GL43" i="24"/>
  <c r="GN57" i="24"/>
  <c r="GJ72" i="24"/>
  <c r="GM75" i="24"/>
  <c r="GI87" i="24"/>
  <c r="GN69" i="24"/>
  <c r="GN91" i="24"/>
  <c r="GM95" i="24"/>
  <c r="GM49" i="24"/>
  <c r="GL40" i="24"/>
  <c r="GI37" i="24"/>
  <c r="GK46" i="24"/>
  <c r="GN64" i="24"/>
  <c r="GL80" i="24"/>
  <c r="GL109" i="24"/>
  <c r="GN60" i="24"/>
  <c r="GJ99" i="24"/>
  <c r="GI59" i="24"/>
  <c r="GN90" i="24"/>
  <c r="GN108" i="24"/>
  <c r="GK100" i="24"/>
  <c r="GI97" i="24"/>
  <c r="GI47" i="24"/>
  <c r="GK83" i="24"/>
  <c r="GL66" i="24"/>
  <c r="GJ62" i="24"/>
  <c r="GL51" i="24"/>
  <c r="GL56" i="24"/>
  <c r="GM39" i="24"/>
  <c r="GJ105" i="24"/>
  <c r="GN63" i="24"/>
  <c r="GN82" i="24"/>
  <c r="GJ86" i="24"/>
  <c r="GN101" i="24"/>
  <c r="GM50" i="24"/>
  <c r="GM54" i="24"/>
  <c r="GI41" i="24"/>
  <c r="GI94" i="24"/>
  <c r="GN88" i="24"/>
  <c r="GI104" i="24"/>
  <c r="GI35" i="24"/>
  <c r="GL61" i="24"/>
  <c r="GL52" i="24"/>
  <c r="GN92" i="24"/>
  <c r="GL96" i="24"/>
  <c r="GJ67" i="24"/>
  <c r="GJ53" i="24"/>
  <c r="GM65" i="24"/>
  <c r="GM71" i="24"/>
  <c r="GM98" i="24"/>
  <c r="GI77" i="24"/>
  <c r="GK55" i="24"/>
  <c r="GK84" i="24"/>
  <c r="GJ81" i="24"/>
  <c r="GJ58" i="24"/>
  <c r="GM68" i="24"/>
  <c r="GM45" i="24"/>
  <c r="GN73" i="24"/>
  <c r="GL79" i="24"/>
  <c r="GL106" i="24"/>
  <c r="GK96" i="24"/>
  <c r="GJ89" i="24"/>
  <c r="GI53" i="24"/>
  <c r="GI93" i="24"/>
  <c r="GL65" i="24"/>
  <c r="GK71" i="24"/>
  <c r="GN77" i="24"/>
  <c r="GJ55" i="24"/>
  <c r="GJ84" i="24"/>
  <c r="GI58" i="24"/>
  <c r="GL68" i="24"/>
  <c r="GM73" i="24"/>
  <c r="GN79" i="24"/>
  <c r="GM69" i="24"/>
  <c r="GJ46" i="24"/>
  <c r="GM48" i="24"/>
  <c r="GI99" i="24"/>
  <c r="GM63" i="24"/>
  <c r="GJ100" i="24"/>
  <c r="GN97" i="24"/>
  <c r="GN47" i="24"/>
  <c r="GK66" i="24"/>
  <c r="GI62" i="24"/>
  <c r="GK51" i="24"/>
  <c r="GN78" i="24"/>
  <c r="GK56" i="24"/>
  <c r="GL39" i="24"/>
  <c r="GI105" i="24"/>
  <c r="GK34" i="24"/>
  <c r="GL38" i="24"/>
  <c r="GJ102" i="24"/>
  <c r="GM82" i="24"/>
  <c r="GM101" i="24"/>
  <c r="GL50" i="24"/>
  <c r="GL54" i="24"/>
  <c r="GK36" i="24"/>
  <c r="GN107" i="24"/>
  <c r="GK52" i="24"/>
  <c r="GJ43" i="24"/>
  <c r="GM57" i="24"/>
  <c r="GN72" i="24"/>
  <c r="GL69" i="24"/>
  <c r="GJ95" i="24"/>
  <c r="GK49" i="24"/>
  <c r="GI46" i="24"/>
  <c r="GJ80" i="24"/>
  <c r="GN103" i="24"/>
  <c r="GL48" i="24"/>
  <c r="GL74" i="24"/>
  <c r="GL60" i="24"/>
  <c r="GL99" i="24"/>
  <c r="GK38" i="24"/>
  <c r="GJ91" i="24"/>
  <c r="GM108" i="24"/>
  <c r="GM97" i="24"/>
  <c r="GM47" i="24"/>
  <c r="GJ83" i="24"/>
  <c r="GJ66" i="24"/>
  <c r="GJ51" i="24"/>
  <c r="GM78" i="24"/>
  <c r="GJ56" i="24"/>
  <c r="GK39" i="24"/>
  <c r="GN105" i="24"/>
  <c r="GJ34" i="24"/>
  <c r="GK64" i="24"/>
  <c r="GL86" i="24"/>
  <c r="GL101" i="24"/>
  <c r="GM76" i="24"/>
  <c r="GN41" i="24"/>
  <c r="GN94" i="24"/>
  <c r="GJ36" i="24"/>
  <c r="GN35" i="24"/>
  <c r="GM107" i="24"/>
  <c r="GK61" i="24"/>
  <c r="GJ52" i="24"/>
  <c r="GK106" i="24"/>
  <c r="GJ96" i="24"/>
  <c r="GI67" i="24"/>
  <c r="GN93" i="24"/>
  <c r="GI65" i="24"/>
  <c r="GJ98" i="24"/>
  <c r="GM77" i="24"/>
  <c r="GI55" i="24"/>
  <c r="GI84" i="24"/>
  <c r="GI81" i="24"/>
  <c r="GK68" i="24"/>
  <c r="GL45" i="24"/>
  <c r="GL73" i="24"/>
  <c r="GM79" i="24"/>
  <c r="FY100" i="24"/>
  <c r="FY86" i="24"/>
  <c r="FY63" i="24"/>
  <c r="ES12" i="24"/>
  <c r="DT14" i="24"/>
  <c r="FM13" i="24"/>
  <c r="DE13" i="24"/>
  <c r="FH12" i="24"/>
  <c r="EP12" i="24" s="1"/>
  <c r="FY90" i="24"/>
  <c r="FK13" i="24"/>
  <c r="ES13" i="24" s="1"/>
  <c r="DN14" i="24"/>
  <c r="EU12" i="24"/>
  <c r="EP11" i="24"/>
  <c r="EM13" i="24"/>
  <c r="CV15" i="24"/>
  <c r="FE14" i="24"/>
  <c r="EC13" i="24"/>
  <c r="FP12" i="24"/>
  <c r="EX12" i="24" s="1"/>
  <c r="FY97" i="24"/>
  <c r="FY52" i="24"/>
  <c r="FY54" i="24"/>
  <c r="FY38" i="24"/>
  <c r="FY72" i="24"/>
  <c r="FY55" i="24"/>
  <c r="FY87" i="24"/>
  <c r="FY68" i="24"/>
  <c r="FY56" i="24"/>
  <c r="FY78" i="24"/>
  <c r="FY45" i="24"/>
  <c r="FY60" i="24"/>
  <c r="FY34" i="24"/>
  <c r="FY62" i="24"/>
  <c r="FY106" i="24"/>
  <c r="FY65" i="24"/>
  <c r="FY48" i="24"/>
  <c r="FY84" i="24"/>
  <c r="FY69" i="24"/>
  <c r="FY79" i="24"/>
  <c r="FY41" i="24"/>
  <c r="FY50" i="24"/>
  <c r="FY49" i="24"/>
  <c r="FY107" i="24"/>
  <c r="FY46" i="24"/>
  <c r="FY74" i="24"/>
  <c r="FY94" i="24"/>
  <c r="FY39" i="24"/>
  <c r="FY93" i="24"/>
  <c r="FY96" i="24"/>
  <c r="FY71" i="24"/>
  <c r="FY103" i="24"/>
  <c r="FY59" i="24"/>
  <c r="FY89" i="24"/>
  <c r="FY81" i="24"/>
  <c r="FY92" i="24"/>
  <c r="IM13" i="24"/>
  <c r="FY85" i="24"/>
  <c r="FY37" i="24"/>
  <c r="FY77" i="24"/>
  <c r="FY35" i="24"/>
  <c r="FY75" i="24"/>
  <c r="FY105" i="24"/>
  <c r="FY40" i="24"/>
  <c r="FY83" i="24"/>
  <c r="FY61" i="24"/>
  <c r="IP12" i="24"/>
  <c r="IO12" i="24"/>
  <c r="FY47" i="24"/>
  <c r="FY58" i="24"/>
  <c r="FY76" i="24"/>
  <c r="GZ13" i="24"/>
  <c r="FY36" i="24"/>
  <c r="FY104" i="24"/>
  <c r="FY66" i="24"/>
  <c r="FY98" i="24"/>
  <c r="FY88" i="24"/>
  <c r="FY67" i="24"/>
  <c r="FY101" i="24"/>
  <c r="FY73" i="24"/>
  <c r="FY51" i="24"/>
  <c r="FY57" i="24"/>
  <c r="BE19" i="24"/>
  <c r="BC21" i="24"/>
  <c r="BE21" i="24"/>
  <c r="BE22" i="24"/>
  <c r="BC19" i="24"/>
  <c r="BE18" i="24"/>
  <c r="BC20" i="24"/>
  <c r="BC17" i="24"/>
  <c r="BC22" i="24"/>
  <c r="BC18" i="24"/>
  <c r="BA22" i="24"/>
  <c r="BE20" i="24"/>
  <c r="BE17" i="24"/>
  <c r="AZ13" i="24"/>
  <c r="AZ14" i="24" s="1"/>
  <c r="AZ15" i="24" s="1"/>
  <c r="AZ16" i="24" s="1"/>
  <c r="AZ17" i="24" s="1"/>
  <c r="AZ18" i="24" s="1"/>
  <c r="AZ19" i="24" s="1"/>
  <c r="AZ20" i="24" s="1"/>
  <c r="AZ21" i="24" s="1"/>
  <c r="BB13" i="24"/>
  <c r="BD13" i="24"/>
  <c r="BF13" i="24"/>
  <c r="DQ122" i="1"/>
  <c r="DR122" i="1" s="1"/>
  <c r="DQ124" i="1"/>
  <c r="DR124" i="1" s="1"/>
  <c r="DQ121" i="1"/>
  <c r="DR121" i="1" s="1"/>
  <c r="DQ116" i="1"/>
  <c r="DR116" i="1" s="1"/>
  <c r="DQ119" i="1"/>
  <c r="DR119" i="1" s="1"/>
  <c r="DQ128" i="1"/>
  <c r="DR128" i="1" s="1"/>
  <c r="DQ112" i="1"/>
  <c r="DR112" i="1" s="1"/>
  <c r="DQ123" i="1"/>
  <c r="DR123" i="1" s="1"/>
  <c r="DQ118" i="1"/>
  <c r="DR118" i="1" s="1"/>
  <c r="DQ125" i="1"/>
  <c r="DR125" i="1" s="1"/>
  <c r="DQ126" i="1"/>
  <c r="DR126" i="1" s="1"/>
  <c r="DQ111" i="1"/>
  <c r="DR111" i="1" s="1"/>
  <c r="DQ127" i="1"/>
  <c r="DR127" i="1" s="1"/>
  <c r="DQ113" i="1"/>
  <c r="DR113" i="1" s="1"/>
  <c r="DQ129" i="1"/>
  <c r="DR129" i="1" s="1"/>
  <c r="DQ120" i="1"/>
  <c r="DR120" i="1" s="1"/>
  <c r="DQ115" i="1"/>
  <c r="DR115" i="1" s="1"/>
  <c r="DQ114" i="1"/>
  <c r="DR114" i="1" s="1"/>
  <c r="DQ130" i="1"/>
  <c r="DR130" i="1" s="1"/>
  <c r="DQ117" i="1"/>
  <c r="DR117" i="1" s="1"/>
  <c r="EV11" i="24" l="1"/>
  <c r="FO14" i="24"/>
  <c r="EW14" i="24" s="1"/>
  <c r="DZ15" i="24"/>
  <c r="DW13" i="24"/>
  <c r="FN12" i="24"/>
  <c r="EQ12" i="24"/>
  <c r="FJ13" i="24"/>
  <c r="DK14" i="24"/>
  <c r="DH14" i="24"/>
  <c r="FI13" i="24"/>
  <c r="EQ13" i="24" s="1"/>
  <c r="DB12" i="24"/>
  <c r="FG11" i="24"/>
  <c r="EO11" i="24" s="1"/>
  <c r="EL11" i="24"/>
  <c r="EO10" i="24"/>
  <c r="CS13" i="24"/>
  <c r="FD12" i="24"/>
  <c r="DQ14" i="24"/>
  <c r="FL13" i="24"/>
  <c r="FC11" i="24"/>
  <c r="EK11" i="24" s="1"/>
  <c r="FF11" i="24"/>
  <c r="DY10" i="1"/>
  <c r="F10" i="24"/>
  <c r="CW12" i="24"/>
  <c r="CX12" i="24" s="1"/>
  <c r="HT12" i="24" s="1"/>
  <c r="CY12" i="24" s="1"/>
  <c r="CN13" i="24"/>
  <c r="CO12" i="24"/>
  <c r="HQ12" i="24" s="1"/>
  <c r="CP12" i="24" s="1"/>
  <c r="EZ10" i="24"/>
  <c r="EH10" i="24" s="1"/>
  <c r="CG11" i="24"/>
  <c r="CD10" i="24"/>
  <c r="HL10" i="24"/>
  <c r="GU70" i="24"/>
  <c r="FZ71" i="24" s="1"/>
  <c r="HM12" i="24"/>
  <c r="HM17" i="24"/>
  <c r="HN12" i="24"/>
  <c r="CG12" i="24" s="1"/>
  <c r="HN17" i="24"/>
  <c r="HO12" i="24"/>
  <c r="CJ12" i="24" s="1"/>
  <c r="HO17" i="24"/>
  <c r="HO15" i="24"/>
  <c r="HO16" i="24"/>
  <c r="HP12" i="24"/>
  <c r="CM12" i="24" s="1"/>
  <c r="HP17" i="24"/>
  <c r="HP15" i="24"/>
  <c r="HP16" i="24"/>
  <c r="HN13" i="24"/>
  <c r="HN18" i="24"/>
  <c r="HM13" i="24"/>
  <c r="HM18" i="24"/>
  <c r="HP14" i="24"/>
  <c r="HP19" i="24"/>
  <c r="HO14" i="24"/>
  <c r="HO19" i="24"/>
  <c r="HM16" i="24"/>
  <c r="HM21" i="24"/>
  <c r="HN16" i="24"/>
  <c r="HN21" i="24"/>
  <c r="HO13" i="24"/>
  <c r="HO18" i="24"/>
  <c r="HP13" i="24"/>
  <c r="HP18" i="24"/>
  <c r="HM14" i="24"/>
  <c r="HM19" i="24"/>
  <c r="HN14" i="24"/>
  <c r="HN19" i="24"/>
  <c r="HN15" i="24"/>
  <c r="HN20" i="24"/>
  <c r="HM15" i="24"/>
  <c r="HM20" i="24"/>
  <c r="GU62" i="24"/>
  <c r="FZ63" i="24" s="1"/>
  <c r="GU80" i="24"/>
  <c r="FZ81" i="24" s="1"/>
  <c r="GU61" i="24"/>
  <c r="FZ62" i="24" s="1"/>
  <c r="GU53" i="24"/>
  <c r="FZ54" i="24" s="1"/>
  <c r="GU41" i="24"/>
  <c r="FZ42" i="24" s="1"/>
  <c r="GU78" i="24"/>
  <c r="FZ79" i="24" s="1"/>
  <c r="GU96" i="24"/>
  <c r="FZ97" i="24" s="1"/>
  <c r="GU60" i="24"/>
  <c r="FZ61" i="24" s="1"/>
  <c r="GU84" i="24"/>
  <c r="FZ85" i="24" s="1"/>
  <c r="GU65" i="24"/>
  <c r="FZ66" i="24" s="1"/>
  <c r="GU46" i="24"/>
  <c r="FZ47" i="24" s="1"/>
  <c r="GU35" i="24"/>
  <c r="FZ36" i="24" s="1"/>
  <c r="GU59" i="24"/>
  <c r="FZ60" i="24" s="1"/>
  <c r="GU38" i="24"/>
  <c r="FZ39" i="24" s="1"/>
  <c r="GU63" i="24"/>
  <c r="FZ64" i="24" s="1"/>
  <c r="GU88" i="24"/>
  <c r="FZ89" i="24" s="1"/>
  <c r="GU55" i="24"/>
  <c r="FZ56" i="24" s="1"/>
  <c r="GU39" i="24"/>
  <c r="FZ40" i="24" s="1"/>
  <c r="GU66" i="24"/>
  <c r="FZ67" i="24" s="1"/>
  <c r="GU64" i="24"/>
  <c r="FZ65" i="24" s="1"/>
  <c r="GU90" i="24"/>
  <c r="FZ91" i="24" s="1"/>
  <c r="GU79" i="24"/>
  <c r="FZ80" i="24" s="1"/>
  <c r="GU56" i="24"/>
  <c r="FZ57" i="24" s="1"/>
  <c r="GU75" i="24"/>
  <c r="FZ76" i="24" s="1"/>
  <c r="GU86" i="24"/>
  <c r="FZ87" i="24" s="1"/>
  <c r="GU51" i="24"/>
  <c r="FZ52" i="24" s="1"/>
  <c r="GU74" i="24"/>
  <c r="FZ75" i="24" s="1"/>
  <c r="GU91" i="24"/>
  <c r="FZ92" i="24" s="1"/>
  <c r="GU57" i="24"/>
  <c r="FZ58" i="24" s="1"/>
  <c r="GU71" i="24"/>
  <c r="FZ72" i="24" s="1"/>
  <c r="GU102" i="24"/>
  <c r="FZ103" i="24" s="1"/>
  <c r="GU109" i="24"/>
  <c r="GU89" i="24"/>
  <c r="FZ90" i="24" s="1"/>
  <c r="GU100" i="24"/>
  <c r="FZ101" i="24" s="1"/>
  <c r="GU77" i="24"/>
  <c r="FZ78" i="24" s="1"/>
  <c r="GU69" i="24"/>
  <c r="FZ70" i="24" s="1"/>
  <c r="GU107" i="24"/>
  <c r="FZ108" i="24" s="1"/>
  <c r="GU58" i="24"/>
  <c r="FZ59" i="24" s="1"/>
  <c r="GU104" i="24"/>
  <c r="FZ105" i="24" s="1"/>
  <c r="GU37" i="24"/>
  <c r="FZ38" i="24" s="1"/>
  <c r="GU54" i="24"/>
  <c r="FZ55" i="24" s="1"/>
  <c r="GU103" i="24"/>
  <c r="FZ104" i="24" s="1"/>
  <c r="GU49" i="24"/>
  <c r="FZ50" i="24" s="1"/>
  <c r="GU36" i="24"/>
  <c r="FZ37" i="24" s="1"/>
  <c r="GU106" i="24"/>
  <c r="FZ107" i="24" s="1"/>
  <c r="GU34" i="24"/>
  <c r="FZ35" i="24" s="1"/>
  <c r="GU95" i="24"/>
  <c r="FZ96" i="24" s="1"/>
  <c r="GU92" i="24"/>
  <c r="FZ93" i="24" s="1"/>
  <c r="GU82" i="24"/>
  <c r="FZ83" i="24" s="1"/>
  <c r="GU98" i="24"/>
  <c r="FZ99" i="24" s="1"/>
  <c r="GU67" i="24"/>
  <c r="FZ68" i="24" s="1"/>
  <c r="GU99" i="24"/>
  <c r="FZ100" i="24" s="1"/>
  <c r="GU72" i="24"/>
  <c r="FZ73" i="24" s="1"/>
  <c r="GU101" i="24"/>
  <c r="FZ102" i="24" s="1"/>
  <c r="GU45" i="24"/>
  <c r="FZ46" i="24" s="1"/>
  <c r="GU108" i="24"/>
  <c r="FZ109" i="24" s="1"/>
  <c r="GU48" i="24"/>
  <c r="FZ49" i="24" s="1"/>
  <c r="GU81" i="24"/>
  <c r="FZ82" i="24" s="1"/>
  <c r="GU105" i="24"/>
  <c r="FZ106" i="24" s="1"/>
  <c r="GU93" i="24"/>
  <c r="FZ94" i="24" s="1"/>
  <c r="GU94" i="24"/>
  <c r="FZ95" i="24" s="1"/>
  <c r="GU47" i="24"/>
  <c r="FZ48" i="24" s="1"/>
  <c r="GU83" i="24"/>
  <c r="FZ84" i="24" s="1"/>
  <c r="GU43" i="24"/>
  <c r="FZ44" i="24" s="1"/>
  <c r="GU73" i="24"/>
  <c r="FZ74" i="24" s="1"/>
  <c r="GU87" i="24"/>
  <c r="FZ88" i="24" s="1"/>
  <c r="GU76" i="24"/>
  <c r="FZ77" i="24" s="1"/>
  <c r="GU50" i="24"/>
  <c r="FZ51" i="24" s="1"/>
  <c r="GU97" i="24"/>
  <c r="FZ98" i="24" s="1"/>
  <c r="GU85" i="24"/>
  <c r="FZ86" i="24" s="1"/>
  <c r="GU68" i="24"/>
  <c r="FZ69" i="24" s="1"/>
  <c r="GU40" i="24"/>
  <c r="FZ41" i="24" s="1"/>
  <c r="GU52" i="24"/>
  <c r="FZ53" i="24" s="1"/>
  <c r="EU13" i="24"/>
  <c r="FM14" i="24"/>
  <c r="DT15" i="24"/>
  <c r="DN15" i="24"/>
  <c r="FK14" i="24"/>
  <c r="ES14" i="24" s="1"/>
  <c r="EC14" i="24"/>
  <c r="FP13" i="24"/>
  <c r="EM14" i="24"/>
  <c r="FE15" i="24"/>
  <c r="EM15" i="24" s="1"/>
  <c r="CV16" i="24"/>
  <c r="DE14" i="24"/>
  <c r="FH13" i="24"/>
  <c r="IM14" i="24"/>
  <c r="GZ14" i="24"/>
  <c r="AZ22" i="24"/>
  <c r="BD23" i="24" s="1"/>
  <c r="BB17" i="24"/>
  <c r="BB22" i="24"/>
  <c r="BA23" i="24"/>
  <c r="BC24" i="24" s="1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19" i="24"/>
  <c r="BD20" i="24"/>
  <c r="BF19" i="24"/>
  <c r="BP11" i="1"/>
  <c r="BD19" i="24"/>
  <c r="BF18" i="24"/>
  <c r="BB18" i="24"/>
  <c r="BD16" i="24"/>
  <c r="BF14" i="24"/>
  <c r="BB15" i="24"/>
  <c r="BF17" i="24"/>
  <c r="BB16" i="24"/>
  <c r="BD18" i="24"/>
  <c r="BB14" i="24"/>
  <c r="BF15" i="24"/>
  <c r="BD14" i="24"/>
  <c r="AL10" i="1"/>
  <c r="KG10" i="24" a="1"/>
  <c r="KC9" i="24" a="1"/>
  <c r="KG10" i="24" l="1"/>
  <c r="DW14" i="24"/>
  <c r="FN13" i="24"/>
  <c r="EV13" i="24" s="1"/>
  <c r="FI14" i="24"/>
  <c r="DH15" i="24"/>
  <c r="FO15" i="24"/>
  <c r="EW15" i="24" s="1"/>
  <c r="DZ16" i="24"/>
  <c r="FJ14" i="24"/>
  <c r="ER14" i="24" s="1"/>
  <c r="DK15" i="24"/>
  <c r="EV12" i="24"/>
  <c r="BB23" i="24"/>
  <c r="DQ15" i="24"/>
  <c r="FL14" i="24"/>
  <c r="ER13" i="24"/>
  <c r="EL12" i="24"/>
  <c r="CS14" i="24"/>
  <c r="FD13" i="24"/>
  <c r="DB13" i="24"/>
  <c r="FG12" i="24"/>
  <c r="EO12" i="24" s="1"/>
  <c r="ET13" i="24"/>
  <c r="KC9" i="24"/>
  <c r="EZ11" i="24"/>
  <c r="EH11" i="24" s="1"/>
  <c r="FC12" i="24"/>
  <c r="FF12" i="24"/>
  <c r="EN12" i="24" s="1"/>
  <c r="AP12" i="24"/>
  <c r="AB11" i="24"/>
  <c r="Y11" i="24" s="1"/>
  <c r="DZ10" i="1"/>
  <c r="AT10" i="24"/>
  <c r="BG11" i="24"/>
  <c r="HL11" i="24"/>
  <c r="HL12" i="24" s="1"/>
  <c r="CD11" i="24"/>
  <c r="ED10" i="24"/>
  <c r="EY10" i="24"/>
  <c r="EN11" i="24"/>
  <c r="CW13" i="24"/>
  <c r="CX13" i="24" s="1"/>
  <c r="HT13" i="24" s="1"/>
  <c r="CY13" i="24" s="1"/>
  <c r="CN14" i="24"/>
  <c r="CO13" i="24"/>
  <c r="HQ13" i="24" s="1"/>
  <c r="CP13" i="24" s="1"/>
  <c r="CG13" i="24"/>
  <c r="EZ12" i="24"/>
  <c r="CM13" i="24"/>
  <c r="FB12" i="24"/>
  <c r="CJ13" i="24"/>
  <c r="FA12" i="24"/>
  <c r="EP13" i="24"/>
  <c r="DE15" i="24"/>
  <c r="FH14" i="24"/>
  <c r="EX13" i="24"/>
  <c r="EU14" i="24"/>
  <c r="EC15" i="24"/>
  <c r="FP14" i="24"/>
  <c r="EX14" i="24" s="1"/>
  <c r="FM15" i="24"/>
  <c r="EU15" i="24" s="1"/>
  <c r="DT16" i="24"/>
  <c r="FK15" i="24"/>
  <c r="ES15" i="24" s="1"/>
  <c r="DN16" i="24"/>
  <c r="CV17" i="24"/>
  <c r="FE16" i="24"/>
  <c r="GZ15" i="24"/>
  <c r="IM15" i="24"/>
  <c r="BF23" i="24"/>
  <c r="BE24" i="24"/>
  <c r="AZ23" i="24"/>
  <c r="BA24" i="24"/>
  <c r="BC25" i="24" s="1"/>
  <c r="BD10" i="1"/>
  <c r="BN10" i="1"/>
  <c r="BR10" i="1"/>
  <c r="BH10" i="1"/>
  <c r="AV11" i="1"/>
  <c r="CA5" i="1"/>
  <c r="BZ5" i="1"/>
  <c r="BY5" i="1"/>
  <c r="CD12" i="24" l="1"/>
  <c r="ED12" i="24" s="1"/>
  <c r="EH12" i="24"/>
  <c r="DZ17" i="24"/>
  <c r="FO16" i="24"/>
  <c r="EW16" i="24" s="1"/>
  <c r="FI15" i="24"/>
  <c r="DH16" i="24"/>
  <c r="FL15" i="24"/>
  <c r="DQ16" i="24"/>
  <c r="EQ14" i="24"/>
  <c r="FD14" i="24"/>
  <c r="CS15" i="24"/>
  <c r="DW15" i="24"/>
  <c r="FN14" i="24"/>
  <c r="FJ15" i="24"/>
  <c r="DK16" i="24"/>
  <c r="AH10" i="24"/>
  <c r="J10" i="24" s="1"/>
  <c r="AG10" i="24"/>
  <c r="DB14" i="24"/>
  <c r="FG13" i="24"/>
  <c r="EO13" i="24" s="1"/>
  <c r="ET14" i="24"/>
  <c r="EL13" i="24"/>
  <c r="EL14" i="24"/>
  <c r="FC13" i="24"/>
  <c r="EK13" i="24" s="1"/>
  <c r="FF13" i="24"/>
  <c r="EN13" i="24" s="1"/>
  <c r="EG10" i="24"/>
  <c r="EE10" i="24" s="1"/>
  <c r="EY11" i="24"/>
  <c r="EG11" i="24" s="1"/>
  <c r="ED11" i="24"/>
  <c r="CO14" i="24"/>
  <c r="HQ14" i="24" s="1"/>
  <c r="CP14" i="24" s="1"/>
  <c r="CN15" i="24"/>
  <c r="CW14" i="24"/>
  <c r="CX14" i="24" s="1"/>
  <c r="HT14" i="24" s="1"/>
  <c r="CY14" i="24" s="1"/>
  <c r="EK12" i="24"/>
  <c r="CG14" i="24"/>
  <c r="EZ13" i="24"/>
  <c r="EH13" i="24" s="1"/>
  <c r="CD13" i="24"/>
  <c r="HL13" i="24"/>
  <c r="EY12" i="24"/>
  <c r="EI12" i="24"/>
  <c r="CJ14" i="24"/>
  <c r="FA13" i="24"/>
  <c r="EJ12" i="24"/>
  <c r="FB13" i="24"/>
  <c r="CM14" i="24"/>
  <c r="EP14" i="24"/>
  <c r="FM16" i="24"/>
  <c r="EU16" i="24" s="1"/>
  <c r="DT17" i="24"/>
  <c r="EM16" i="24"/>
  <c r="FE17" i="24"/>
  <c r="CV18" i="24"/>
  <c r="FH15" i="24"/>
  <c r="DE16" i="24"/>
  <c r="FP15" i="24"/>
  <c r="EC16" i="24"/>
  <c r="FK16" i="24"/>
  <c r="ES16" i="24" s="1"/>
  <c r="DN17" i="24"/>
  <c r="IM16" i="24"/>
  <c r="GZ16" i="24"/>
  <c r="GZ17" i="24" s="1"/>
  <c r="AZ24" i="24"/>
  <c r="BD25" i="24" s="1"/>
  <c r="BB24" i="24"/>
  <c r="BF24" i="24"/>
  <c r="BD24" i="24"/>
  <c r="BE25" i="24"/>
  <c r="BA25" i="24"/>
  <c r="BO11" i="1"/>
  <c r="BQ11" i="1"/>
  <c r="BS10" i="1"/>
  <c r="BG11" i="1"/>
  <c r="BF11" i="1"/>
  <c r="BI10" i="1"/>
  <c r="BJ10" i="1"/>
  <c r="AX10" i="1"/>
  <c r="AT10" i="1"/>
  <c r="BZ10" i="1"/>
  <c r="BY10" i="1"/>
  <c r="CA10" i="1"/>
  <c r="DK17" i="24" l="1"/>
  <c r="FJ16" i="24"/>
  <c r="ER16" i="24"/>
  <c r="ER15" i="24"/>
  <c r="DQ17" i="24"/>
  <c r="FL16" i="24"/>
  <c r="EV14" i="24"/>
  <c r="I10" i="24"/>
  <c r="EC10" i="1" s="1"/>
  <c r="FN15" i="24"/>
  <c r="EV15" i="24" s="1"/>
  <c r="DW16" i="24"/>
  <c r="FI16" i="24"/>
  <c r="EQ16" i="24" s="1"/>
  <c r="DH17" i="24"/>
  <c r="ED10" i="1"/>
  <c r="K10" i="24"/>
  <c r="BI11" i="24" s="1"/>
  <c r="FD15" i="24"/>
  <c r="EL15" i="24" s="1"/>
  <c r="CS16" i="24"/>
  <c r="ET15" i="24"/>
  <c r="FO17" i="24"/>
  <c r="EW17" i="24" s="1"/>
  <c r="DZ18" i="24"/>
  <c r="EQ15" i="24"/>
  <c r="ET16" i="24"/>
  <c r="DB15" i="24"/>
  <c r="FG14" i="24"/>
  <c r="FC14" i="24"/>
  <c r="GR11" i="24" a="1"/>
  <c r="GR11" i="24" s="1"/>
  <c r="GQ11" i="24" a="1"/>
  <c r="GQ11" i="24" s="1"/>
  <c r="GT11" i="24" a="1"/>
  <c r="GT11" i="24" s="1"/>
  <c r="GP11" i="24" a="1"/>
  <c r="GP11" i="24" s="1"/>
  <c r="GS11" i="24" a="1"/>
  <c r="GS11" i="24" s="1"/>
  <c r="GO11" i="24" a="1"/>
  <c r="GO11" i="24" s="1"/>
  <c r="JU11" i="24"/>
  <c r="JZ12" i="24" s="1"/>
  <c r="FW11" i="24" a="1"/>
  <c r="FW11" i="24" s="1"/>
  <c r="FT11" i="24" a="1"/>
  <c r="FT11" i="24" s="1"/>
  <c r="JW11" i="24"/>
  <c r="KB12" i="24" s="1"/>
  <c r="JV11" i="24"/>
  <c r="KA12" i="24" s="1"/>
  <c r="FS11" i="24" a="1"/>
  <c r="FS11" i="24" s="1"/>
  <c r="FV11" i="24" a="1"/>
  <c r="FV11" i="24" s="1"/>
  <c r="JT11" i="24"/>
  <c r="JY12" i="24" s="1"/>
  <c r="FU11" i="24" a="1"/>
  <c r="FU11" i="24" s="1"/>
  <c r="JS11" i="24"/>
  <c r="JX12" i="24" s="1"/>
  <c r="FX11" i="24" a="1"/>
  <c r="FX11" i="24" s="1"/>
  <c r="FF14" i="24"/>
  <c r="JW10" i="24"/>
  <c r="KB11" i="24" s="1"/>
  <c r="JS10" i="24"/>
  <c r="JX11" i="24" s="1"/>
  <c r="FT10" i="24" a="1"/>
  <c r="FT10" i="24" s="1"/>
  <c r="GQ10" i="24" a="1"/>
  <c r="GQ10" i="24" s="1"/>
  <c r="JU10" i="24"/>
  <c r="JZ11" i="24" s="1"/>
  <c r="GP10" i="24" a="1"/>
  <c r="GP10" i="24" s="1"/>
  <c r="FV10" i="24" a="1"/>
  <c r="FV10" i="24" s="1"/>
  <c r="FU10" i="24" a="1"/>
  <c r="FU10" i="24" s="1"/>
  <c r="GO10" i="24" a="1"/>
  <c r="GO10" i="24" s="1"/>
  <c r="FW10" i="24" a="1"/>
  <c r="FW10" i="24" s="1"/>
  <c r="GR10" i="24" a="1"/>
  <c r="GR10" i="24" s="1"/>
  <c r="JV10" i="24"/>
  <c r="KA11" i="24" s="1"/>
  <c r="GT10" i="24" a="1"/>
  <c r="GT10" i="24" s="1"/>
  <c r="GS10" i="24" a="1"/>
  <c r="GS10" i="24" s="1"/>
  <c r="FX10" i="24" a="1"/>
  <c r="FX10" i="24" s="1"/>
  <c r="FS10" i="24" a="1"/>
  <c r="FS10" i="24" s="1"/>
  <c r="JT10" i="24"/>
  <c r="JY11" i="24" s="1"/>
  <c r="CW15" i="24"/>
  <c r="CX15" i="24" s="1"/>
  <c r="HT15" i="24" s="1"/>
  <c r="CY15" i="24" s="1"/>
  <c r="CO15" i="24"/>
  <c r="HQ15" i="24" s="1"/>
  <c r="CP15" i="24" s="1"/>
  <c r="CN16" i="24"/>
  <c r="EE11" i="24"/>
  <c r="EG12" i="24"/>
  <c r="JV12" i="24" s="1"/>
  <c r="KA13" i="24" s="1"/>
  <c r="EJ13" i="24"/>
  <c r="EY13" i="24"/>
  <c r="EG13" i="24" s="1"/>
  <c r="ED13" i="24"/>
  <c r="EI13" i="24"/>
  <c r="EZ14" i="24"/>
  <c r="EH14" i="24" s="1"/>
  <c r="CG15" i="24"/>
  <c r="FB14" i="24"/>
  <c r="EJ14" i="24" s="1"/>
  <c r="CM15" i="24"/>
  <c r="CJ15" i="24"/>
  <c r="FA14" i="24"/>
  <c r="HL14" i="24"/>
  <c r="CD14" i="24"/>
  <c r="EC17" i="24"/>
  <c r="FP16" i="24"/>
  <c r="EX16" i="24" s="1"/>
  <c r="EX15" i="24"/>
  <c r="DE17" i="24"/>
  <c r="FH16" i="24"/>
  <c r="FE18" i="24"/>
  <c r="CV19" i="24"/>
  <c r="FK17" i="24"/>
  <c r="DN18" i="24"/>
  <c r="EP15" i="24"/>
  <c r="EM17" i="24"/>
  <c r="FM17" i="24"/>
  <c r="DT18" i="24"/>
  <c r="GZ18" i="24"/>
  <c r="IM17" i="24"/>
  <c r="AZ52" i="24"/>
  <c r="BF25" i="24"/>
  <c r="BB25" i="24"/>
  <c r="AZ25" i="24"/>
  <c r="BC26" i="24"/>
  <c r="BA26" i="24"/>
  <c r="BE26" i="24"/>
  <c r="BT10" i="1"/>
  <c r="BU10" i="1"/>
  <c r="BK10" i="1"/>
  <c r="AU11" i="1"/>
  <c r="AY10" i="1"/>
  <c r="AW11" i="1"/>
  <c r="KC11" i="24" a="1"/>
  <c r="DH18" i="24" l="1"/>
  <c r="FI17" i="24"/>
  <c r="FG15" i="24"/>
  <c r="DB16" i="24"/>
  <c r="FN16" i="24"/>
  <c r="EV16" i="24" s="1"/>
  <c r="DW17" i="24"/>
  <c r="DQ18" i="24"/>
  <c r="FL17" i="24"/>
  <c r="ET17" i="24" s="1"/>
  <c r="EQ17" i="24"/>
  <c r="FO18" i="24"/>
  <c r="EW18" i="24" s="1"/>
  <c r="DZ19" i="24"/>
  <c r="FD16" i="24"/>
  <c r="CS17" i="24"/>
  <c r="IG13" i="24"/>
  <c r="IY8" i="24" s="1"/>
  <c r="IY12" i="24"/>
  <c r="IZ12" i="24" s="1"/>
  <c r="JE12" i="24" s="1"/>
  <c r="HA12" i="24"/>
  <c r="GX12" i="24" s="1"/>
  <c r="AQ12" i="24"/>
  <c r="AU10" i="24"/>
  <c r="EE10" i="1"/>
  <c r="AC11" i="24"/>
  <c r="Z11" i="24" s="1"/>
  <c r="DK18" i="24"/>
  <c r="FJ17" i="24"/>
  <c r="KC11" i="24"/>
  <c r="KE9" i="24" s="1"/>
  <c r="EO15" i="24"/>
  <c r="EO14" i="24"/>
  <c r="JS12" i="24"/>
  <c r="JX13" i="24" s="1"/>
  <c r="JW12" i="24"/>
  <c r="KB13" i="24" s="1"/>
  <c r="FT12" i="24" a="1"/>
  <c r="FT12" i="24" s="1"/>
  <c r="FY10" i="24"/>
  <c r="GA11" i="24" s="1"/>
  <c r="JU12" i="24"/>
  <c r="JZ13" i="24" s="1"/>
  <c r="JU13" i="24"/>
  <c r="JZ14" i="24" s="1"/>
  <c r="FS12" i="24" a="1"/>
  <c r="FS12" i="24" s="1"/>
  <c r="JW13" i="24"/>
  <c r="KB14" i="24" s="1"/>
  <c r="FC15" i="24"/>
  <c r="FF15" i="24"/>
  <c r="EN15" i="24" s="1"/>
  <c r="FX12" i="24" a="1"/>
  <c r="FX12" i="24" s="1"/>
  <c r="FY11" i="24"/>
  <c r="JT12" i="24"/>
  <c r="JY13" i="24" s="1"/>
  <c r="EN14" i="24"/>
  <c r="FV12" i="24" a="1"/>
  <c r="FV12" i="24" s="1"/>
  <c r="EK14" i="24"/>
  <c r="FU12" i="24" a="1"/>
  <c r="FU12" i="24" s="1"/>
  <c r="CW16" i="24"/>
  <c r="CX16" i="24" s="1"/>
  <c r="HT16" i="24" s="1"/>
  <c r="CY16" i="24" s="1"/>
  <c r="CN17" i="24"/>
  <c r="CO16" i="24"/>
  <c r="HQ16" i="24" s="1"/>
  <c r="CP16" i="24" s="1"/>
  <c r="FW12" i="24" a="1"/>
  <c r="FW12" i="24" s="1"/>
  <c r="GM12" i="24" s="1"/>
  <c r="JS13" i="24"/>
  <c r="JX14" i="24" s="1"/>
  <c r="FW13" i="24" a="1"/>
  <c r="FW13" i="24" s="1"/>
  <c r="GM13" i="24" s="1"/>
  <c r="FV13" i="24" a="1"/>
  <c r="FV13" i="24" s="1"/>
  <c r="FU13" i="24" a="1"/>
  <c r="FU13" i="24" s="1"/>
  <c r="JV13" i="24"/>
  <c r="KA14" i="24" s="1"/>
  <c r="FT13" i="24" a="1"/>
  <c r="FT13" i="24" s="1"/>
  <c r="EE13" i="24"/>
  <c r="FS13" i="24" a="1"/>
  <c r="FS13" i="24" s="1"/>
  <c r="FX13" i="24" a="1"/>
  <c r="FX13" i="24" s="1"/>
  <c r="JT13" i="24"/>
  <c r="JY14" i="24" s="1"/>
  <c r="EY14" i="24"/>
  <c r="ED14" i="24"/>
  <c r="HL15" i="24"/>
  <c r="CD15" i="24"/>
  <c r="GS13" i="24" a="1"/>
  <c r="GS13" i="24" s="1"/>
  <c r="GO13" i="24" a="1"/>
  <c r="GO13" i="24" s="1"/>
  <c r="GQ13" i="24" a="1"/>
  <c r="GQ13" i="24" s="1"/>
  <c r="GR13" i="24" a="1"/>
  <c r="GR13" i="24" s="1"/>
  <c r="GP13" i="24" a="1"/>
  <c r="GP13" i="24" s="1"/>
  <c r="GT13" i="24" a="1"/>
  <c r="GT13" i="24" s="1"/>
  <c r="EZ15" i="24"/>
  <c r="CG16" i="24"/>
  <c r="EI14" i="24"/>
  <c r="GQ12" i="24" a="1"/>
  <c r="GQ12" i="24" s="1"/>
  <c r="GR12" i="24" a="1"/>
  <c r="GR12" i="24" s="1"/>
  <c r="GS12" i="24" a="1"/>
  <c r="GS12" i="24" s="1"/>
  <c r="EE12" i="24"/>
  <c r="GP12" i="24" a="1"/>
  <c r="GP12" i="24" s="1"/>
  <c r="GT12" i="24" a="1"/>
  <c r="GT12" i="24" s="1"/>
  <c r="GO12" i="24" a="1"/>
  <c r="GO12" i="24" s="1"/>
  <c r="FA15" i="24"/>
  <c r="CJ16" i="24"/>
  <c r="FB15" i="24"/>
  <c r="EJ15" i="24" s="1"/>
  <c r="CM16" i="24"/>
  <c r="DE18" i="24"/>
  <c r="FH17" i="24"/>
  <c r="ES17" i="24"/>
  <c r="FK18" i="24"/>
  <c r="ES18" i="24" s="1"/>
  <c r="DN19" i="24"/>
  <c r="EP16" i="24"/>
  <c r="FE19" i="24"/>
  <c r="CV20" i="24"/>
  <c r="EU17" i="24"/>
  <c r="EC18" i="24"/>
  <c r="FP17" i="24"/>
  <c r="FM18" i="24"/>
  <c r="DT19" i="24"/>
  <c r="EM18" i="24"/>
  <c r="IM18" i="24"/>
  <c r="GZ19" i="24"/>
  <c r="GZ20" i="24" s="1"/>
  <c r="AZ60" i="24"/>
  <c r="AZ53" i="24"/>
  <c r="AZ54" i="24" s="1"/>
  <c r="BA27" i="24"/>
  <c r="BE28" i="24" s="1"/>
  <c r="AZ26" i="24"/>
  <c r="BD27" i="24" s="1"/>
  <c r="BD26" i="24"/>
  <c r="BB26" i="24"/>
  <c r="BF26" i="24"/>
  <c r="BC27" i="24"/>
  <c r="BE27" i="24"/>
  <c r="AZ10" i="1"/>
  <c r="BA10" i="1"/>
  <c r="GN11" i="24"/>
  <c r="GA12" i="24" a="1"/>
  <c r="GJ11" i="24"/>
  <c r="GI13" i="24"/>
  <c r="GK11" i="24"/>
  <c r="GM10" i="24"/>
  <c r="KF11" i="24" a="1"/>
  <c r="GM11" i="24"/>
  <c r="GL13" i="24"/>
  <c r="GI11" i="24"/>
  <c r="GK12" i="24"/>
  <c r="GI12" i="24"/>
  <c r="GL10" i="24"/>
  <c r="GI10" i="24"/>
  <c r="GJ12" i="24"/>
  <c r="GL11" i="24"/>
  <c r="GL12" i="24"/>
  <c r="KC12" i="24" a="1"/>
  <c r="GK13" i="24"/>
  <c r="KD11" i="24" a="1"/>
  <c r="GJ10" i="24"/>
  <c r="GN10" i="24"/>
  <c r="GJ13" i="24"/>
  <c r="GK10" i="24"/>
  <c r="DK19" i="24" l="1"/>
  <c r="FJ18" i="24"/>
  <c r="DQ19" i="24"/>
  <c r="FL18" i="24"/>
  <c r="ET18" i="24" s="1"/>
  <c r="DW18" i="24"/>
  <c r="FN17" i="24"/>
  <c r="CS18" i="24"/>
  <c r="FD17" i="24"/>
  <c r="EL17" i="24" s="1"/>
  <c r="FO19" i="24"/>
  <c r="EW19" i="24" s="1"/>
  <c r="DZ20" i="24"/>
  <c r="FG16" i="24"/>
  <c r="DB17" i="24"/>
  <c r="EL16" i="24"/>
  <c r="ER18" i="24"/>
  <c r="ER17" i="24"/>
  <c r="HE12" i="24"/>
  <c r="HD12" i="24"/>
  <c r="FI18" i="24"/>
  <c r="EQ18" i="24" s="1"/>
  <c r="DH19" i="24"/>
  <c r="KD11" i="24"/>
  <c r="KC12" i="24"/>
  <c r="KI11" i="24"/>
  <c r="KL11" i="24" s="1"/>
  <c r="C11" i="24" s="1"/>
  <c r="KD9" i="24"/>
  <c r="GA12" i="24"/>
  <c r="GU10" i="24"/>
  <c r="GU11" i="24"/>
  <c r="FZ12" i="24" s="1"/>
  <c r="KF11" i="24"/>
  <c r="FC16" i="24"/>
  <c r="FF16" i="24"/>
  <c r="CW17" i="24"/>
  <c r="CX17" i="24" s="1"/>
  <c r="HT17" i="24" s="1"/>
  <c r="CY17" i="24" s="1"/>
  <c r="CO17" i="24"/>
  <c r="HQ17" i="24" s="1"/>
  <c r="CP17" i="24" s="1"/>
  <c r="CN18" i="24"/>
  <c r="EK15" i="24"/>
  <c r="EY15" i="24"/>
  <c r="ED15" i="24"/>
  <c r="EI15" i="24"/>
  <c r="FY12" i="24"/>
  <c r="CG17" i="24"/>
  <c r="EZ16" i="24"/>
  <c r="EH16" i="24" s="1"/>
  <c r="FY13" i="24"/>
  <c r="CM17" i="24"/>
  <c r="FB16" i="24"/>
  <c r="EH15" i="24"/>
  <c r="EG14" i="24"/>
  <c r="HL16" i="24"/>
  <c r="CD16" i="24"/>
  <c r="CJ17" i="24"/>
  <c r="FA16" i="24"/>
  <c r="EI16" i="24" s="1"/>
  <c r="EX17" i="24"/>
  <c r="EP17" i="24"/>
  <c r="EU18" i="24"/>
  <c r="FK19" i="24"/>
  <c r="DN20" i="24"/>
  <c r="FP18" i="24"/>
  <c r="EC19" i="24"/>
  <c r="DT20" i="24"/>
  <c r="FM19" i="24"/>
  <c r="EM19" i="24"/>
  <c r="FE20" i="24"/>
  <c r="CV21" i="24"/>
  <c r="DE19" i="24"/>
  <c r="FH18" i="24"/>
  <c r="EP18" i="24" s="1"/>
  <c r="GZ21" i="24"/>
  <c r="IM19" i="24"/>
  <c r="BD66" i="24"/>
  <c r="BB65" i="24"/>
  <c r="BF65" i="24"/>
  <c r="AZ55" i="24"/>
  <c r="AZ56" i="24" s="1"/>
  <c r="AZ57" i="24" s="1"/>
  <c r="BB27" i="24"/>
  <c r="BC28" i="24"/>
  <c r="BA28" i="24"/>
  <c r="AZ27" i="24"/>
  <c r="BF27" i="24"/>
  <c r="GN13" i="24"/>
  <c r="GN12" i="24"/>
  <c r="KG11" i="24" a="1"/>
  <c r="KC13" i="24" a="1"/>
  <c r="KD12" i="24" a="1"/>
  <c r="KE11" i="24" a="1"/>
  <c r="GA13" i="24" a="1"/>
  <c r="FG17" i="24" l="1"/>
  <c r="DB18" i="24"/>
  <c r="EV17" i="24"/>
  <c r="EV18" i="24"/>
  <c r="CS19" i="24"/>
  <c r="FD18" i="24"/>
  <c r="EL18" i="24" s="1"/>
  <c r="EO17" i="24"/>
  <c r="EO16" i="24"/>
  <c r="FN18" i="24"/>
  <c r="DW19" i="24"/>
  <c r="FO20" i="24"/>
  <c r="EW20" i="24" s="1"/>
  <c r="DZ21" i="24"/>
  <c r="DQ20" i="24"/>
  <c r="FL19" i="24"/>
  <c r="ET19" i="24" s="1"/>
  <c r="FI19" i="24"/>
  <c r="EQ19" i="24" s="1"/>
  <c r="DH20" i="24"/>
  <c r="DK20" i="24"/>
  <c r="FJ19" i="24"/>
  <c r="KC13" i="24"/>
  <c r="KI13" i="24" s="1"/>
  <c r="KD12" i="24"/>
  <c r="KJ12" i="24" s="1"/>
  <c r="KE11" i="24"/>
  <c r="GU12" i="24"/>
  <c r="FZ13" i="24" s="1"/>
  <c r="GU13" i="24"/>
  <c r="FZ14" i="24" s="1"/>
  <c r="GA13" i="24"/>
  <c r="KG11" i="24"/>
  <c r="FC17" i="24"/>
  <c r="FF17" i="24"/>
  <c r="EN17" i="24" s="1"/>
  <c r="DW11" i="1"/>
  <c r="W11" i="1"/>
  <c r="EK16" i="24"/>
  <c r="CN19" i="24"/>
  <c r="CW18" i="24"/>
  <c r="CX18" i="24" s="1"/>
  <c r="HT18" i="24" s="1"/>
  <c r="CY18" i="24" s="1"/>
  <c r="CO18" i="24"/>
  <c r="HQ18" i="24" s="1"/>
  <c r="CP18" i="24" s="1"/>
  <c r="KI12" i="24"/>
  <c r="KL12" i="24" s="1"/>
  <c r="C12" i="24" s="1"/>
  <c r="KJ11" i="24"/>
  <c r="KM11" i="24" s="1"/>
  <c r="H11" i="24" s="1"/>
  <c r="EN16" i="24"/>
  <c r="GB10" i="24"/>
  <c r="GB11" i="24" s="1"/>
  <c r="GV11" i="24" s="1"/>
  <c r="GW11" i="24" s="1" a="1"/>
  <c r="GW11" i="24" s="1"/>
  <c r="FZ11" i="24"/>
  <c r="EY16" i="24"/>
  <c r="ED16" i="24"/>
  <c r="CD17" i="24"/>
  <c r="HL17" i="24"/>
  <c r="EG15" i="24"/>
  <c r="FV14" i="24" a="1"/>
  <c r="FV14" i="24" s="1"/>
  <c r="JW14" i="24"/>
  <c r="KB15" i="24" s="1"/>
  <c r="FW14" i="24" a="1"/>
  <c r="FW14" i="24" s="1"/>
  <c r="FX14" i="24" a="1"/>
  <c r="FX14" i="24" s="1"/>
  <c r="FT14" i="24" a="1"/>
  <c r="FT14" i="24" s="1"/>
  <c r="FS14" i="24" a="1"/>
  <c r="FS14" i="24" s="1"/>
  <c r="JU14" i="24"/>
  <c r="JZ15" i="24" s="1"/>
  <c r="FU14" i="24" a="1"/>
  <c r="FU14" i="24" s="1"/>
  <c r="JS14" i="24"/>
  <c r="JX15" i="24" s="1"/>
  <c r="JV14" i="24"/>
  <c r="KA15" i="24" s="1"/>
  <c r="JT14" i="24"/>
  <c r="JY15" i="24" s="1"/>
  <c r="GR14" i="24" a="1"/>
  <c r="GR14" i="24" s="1"/>
  <c r="GS14" i="24" a="1"/>
  <c r="GS14" i="24" s="1"/>
  <c r="GO14" i="24" a="1"/>
  <c r="GO14" i="24" s="1"/>
  <c r="GP14" i="24" a="1"/>
  <c r="GP14" i="24" s="1"/>
  <c r="GT14" i="24" a="1"/>
  <c r="GT14" i="24" s="1"/>
  <c r="GQ14" i="24" a="1"/>
  <c r="GQ14" i="24" s="1"/>
  <c r="CG18" i="24"/>
  <c r="EZ17" i="24"/>
  <c r="EH17" i="24" s="1"/>
  <c r="FB17" i="24"/>
  <c r="CM18" i="24"/>
  <c r="EE14" i="24"/>
  <c r="FA17" i="24"/>
  <c r="CJ18" i="24"/>
  <c r="EJ16" i="24"/>
  <c r="EU19" i="24"/>
  <c r="EX18" i="24"/>
  <c r="FE21" i="24"/>
  <c r="CV22" i="24"/>
  <c r="FP19" i="24"/>
  <c r="EC20" i="24"/>
  <c r="DT21" i="24"/>
  <c r="FM20" i="24"/>
  <c r="EM20" i="24"/>
  <c r="ES19" i="24"/>
  <c r="FH19" i="24"/>
  <c r="EP19" i="24" s="1"/>
  <c r="DE20" i="24"/>
  <c r="DN21" i="24"/>
  <c r="FK20" i="24"/>
  <c r="IM20" i="24"/>
  <c r="GZ22" i="24"/>
  <c r="BF58" i="24"/>
  <c r="BB58" i="24"/>
  <c r="AZ58" i="24"/>
  <c r="BD59" i="24" s="1"/>
  <c r="BF57" i="24"/>
  <c r="BB57" i="24"/>
  <c r="BD58" i="24"/>
  <c r="BA29" i="24"/>
  <c r="BE29" i="24"/>
  <c r="BC29" i="24"/>
  <c r="AZ28" i="24"/>
  <c r="AZ29" i="24" s="1"/>
  <c r="BB28" i="24"/>
  <c r="BF28" i="24"/>
  <c r="BD28" i="24"/>
  <c r="KC14" i="24" a="1"/>
  <c r="KG12" i="24" a="1"/>
  <c r="KD13" i="24" a="1"/>
  <c r="KE12" i="24" a="1"/>
  <c r="GA14" i="24" a="1"/>
  <c r="KF12" i="24" a="1"/>
  <c r="ER19" i="24" l="1"/>
  <c r="FL20" i="24"/>
  <c r="DQ21" i="24"/>
  <c r="DK21" i="24"/>
  <c r="FJ20" i="24"/>
  <c r="DZ22" i="24"/>
  <c r="FO21" i="24"/>
  <c r="EW21" i="24" s="1"/>
  <c r="CS20" i="24"/>
  <c r="FD19" i="24"/>
  <c r="DH21" i="24"/>
  <c r="FI20" i="24"/>
  <c r="EQ20" i="24" s="1"/>
  <c r="DW20" i="24"/>
  <c r="FN19" i="24"/>
  <c r="DB19" i="24"/>
  <c r="FG18" i="24"/>
  <c r="EO18" i="24"/>
  <c r="KE12" i="24"/>
  <c r="KK12" i="24" s="1"/>
  <c r="KD13" i="24"/>
  <c r="KC14" i="24"/>
  <c r="KI14" i="24" s="1"/>
  <c r="KL14" i="24" s="1"/>
  <c r="C14" i="24" s="1"/>
  <c r="KF12" i="24"/>
  <c r="GB12" i="24"/>
  <c r="GB13" i="24" s="1"/>
  <c r="GA14" i="24"/>
  <c r="KL13" i="24"/>
  <c r="C13" i="24" s="1"/>
  <c r="KM12" i="24"/>
  <c r="H12" i="24" s="1"/>
  <c r="GV10" i="24"/>
  <c r="GW10" i="24" s="1" a="1"/>
  <c r="GW10" i="24" s="1"/>
  <c r="KJ13" i="24"/>
  <c r="KM13" i="24" s="1"/>
  <c r="H13" i="24" s="1"/>
  <c r="KG12" i="24"/>
  <c r="FC18" i="24"/>
  <c r="FF18" i="24"/>
  <c r="EN18" i="24" s="1"/>
  <c r="EK17" i="24"/>
  <c r="EB11" i="1"/>
  <c r="X11" i="1"/>
  <c r="KK11" i="24"/>
  <c r="KN11" i="24" s="1"/>
  <c r="O11" i="24" s="1"/>
  <c r="CW19" i="24"/>
  <c r="CX19" i="24" s="1"/>
  <c r="HT19" i="24" s="1"/>
  <c r="CY19" i="24" s="1"/>
  <c r="CN20" i="24"/>
  <c r="CO19" i="24"/>
  <c r="HQ19" i="24" s="1"/>
  <c r="CP19" i="24" s="1"/>
  <c r="FA18" i="24"/>
  <c r="CJ19" i="24"/>
  <c r="EZ18" i="24"/>
  <c r="EH18" i="24" s="1"/>
  <c r="CG19" i="24"/>
  <c r="EG16" i="24"/>
  <c r="EE16" i="24" s="1"/>
  <c r="EI17" i="24"/>
  <c r="EJ17" i="24"/>
  <c r="FY14" i="24"/>
  <c r="JW15" i="24"/>
  <c r="KB16" i="24" s="1"/>
  <c r="FS15" i="24" a="1"/>
  <c r="FS15" i="24" s="1"/>
  <c r="FU15" i="24" a="1"/>
  <c r="FU15" i="24" s="1"/>
  <c r="JU15" i="24"/>
  <c r="JZ16" i="24" s="1"/>
  <c r="FV15" i="24" a="1"/>
  <c r="FV15" i="24" s="1"/>
  <c r="JT15" i="24"/>
  <c r="JY16" i="24" s="1"/>
  <c r="FW15" i="24" a="1"/>
  <c r="FW15" i="24" s="1"/>
  <c r="JS15" i="24"/>
  <c r="JX16" i="24" s="1"/>
  <c r="FT15" i="24" a="1"/>
  <c r="FT15" i="24" s="1"/>
  <c r="FX15" i="24" a="1"/>
  <c r="FX15" i="24" s="1"/>
  <c r="JV15" i="24"/>
  <c r="KA16" i="24" s="1"/>
  <c r="GR15" i="24" a="1"/>
  <c r="GR15" i="24" s="1"/>
  <c r="GQ15" i="24" a="1"/>
  <c r="GQ15" i="24" s="1"/>
  <c r="GT15" i="24" a="1"/>
  <c r="GT15" i="24" s="1"/>
  <c r="GP15" i="24" a="1"/>
  <c r="GP15" i="24" s="1"/>
  <c r="GO15" i="24" a="1"/>
  <c r="GO15" i="24" s="1"/>
  <c r="GS15" i="24" a="1"/>
  <c r="GS15" i="24" s="1"/>
  <c r="CM19" i="24"/>
  <c r="FB18" i="24"/>
  <c r="EJ18" i="24" s="1"/>
  <c r="HL18" i="24"/>
  <c r="CD18" i="24"/>
  <c r="EY17" i="24"/>
  <c r="EG17" i="24" s="1"/>
  <c r="ED17" i="24"/>
  <c r="EE15" i="24"/>
  <c r="FH20" i="24"/>
  <c r="EP20" i="24" s="1"/>
  <c r="DE21" i="24"/>
  <c r="FE22" i="24"/>
  <c r="CV23" i="24"/>
  <c r="FM21" i="24"/>
  <c r="EU21" i="24" s="1"/>
  <c r="DT22" i="24"/>
  <c r="FP20" i="24"/>
  <c r="EX20" i="24" s="1"/>
  <c r="EC21" i="24"/>
  <c r="EM21" i="24"/>
  <c r="FK21" i="24"/>
  <c r="ES21" i="24" s="1"/>
  <c r="DN22" i="24"/>
  <c r="ES20" i="24"/>
  <c r="EU20" i="24"/>
  <c r="EX19" i="24"/>
  <c r="IM21" i="24"/>
  <c r="GZ23" i="24"/>
  <c r="GZ24" i="24" s="1"/>
  <c r="AZ59" i="24"/>
  <c r="BF61" i="24" s="1"/>
  <c r="BF59" i="24"/>
  <c r="BB59" i="24"/>
  <c r="BA30" i="24"/>
  <c r="BA31" i="24" s="1"/>
  <c r="BD29" i="24"/>
  <c r="BE30" i="24"/>
  <c r="BC30" i="24"/>
  <c r="AZ30" i="24"/>
  <c r="BD31" i="24" s="1"/>
  <c r="BF29" i="24"/>
  <c r="BF30" i="24"/>
  <c r="BB30" i="24"/>
  <c r="BB29" i="24"/>
  <c r="BD30" i="24"/>
  <c r="BX10" i="1"/>
  <c r="BZ11" i="1"/>
  <c r="CB10" i="1"/>
  <c r="GL14" i="24"/>
  <c r="GM14" i="24"/>
  <c r="GK14" i="24"/>
  <c r="GN14" i="24"/>
  <c r="KF14" i="24" a="1"/>
  <c r="GJ14" i="24"/>
  <c r="KE13" i="24" a="1"/>
  <c r="KD14" i="24" a="1"/>
  <c r="GI14" i="24"/>
  <c r="KC15" i="24" a="1"/>
  <c r="KF13" i="24" a="1"/>
  <c r="GA15" i="24" a="1"/>
  <c r="EV19" i="24" l="1"/>
  <c r="FN20" i="24"/>
  <c r="EV20" i="24" s="1"/>
  <c r="DW21" i="24"/>
  <c r="FJ21" i="24"/>
  <c r="ER21" i="24" s="1"/>
  <c r="DK22" i="24"/>
  <c r="FI21" i="24"/>
  <c r="DH22" i="24"/>
  <c r="EL19" i="24"/>
  <c r="FL21" i="24"/>
  <c r="DQ22" i="24"/>
  <c r="CS21" i="24"/>
  <c r="FD20" i="24"/>
  <c r="EL20" i="24" s="1"/>
  <c r="ET20" i="24"/>
  <c r="FG19" i="24"/>
  <c r="DB20" i="24"/>
  <c r="ER20" i="24"/>
  <c r="FO22" i="24"/>
  <c r="EW22" i="24" s="1"/>
  <c r="DZ23" i="24"/>
  <c r="KC15" i="24"/>
  <c r="KI15" i="24" s="1"/>
  <c r="KL15" i="24" s="1"/>
  <c r="C15" i="24" s="1"/>
  <c r="KD14" i="24"/>
  <c r="KE13" i="24"/>
  <c r="KK13" i="24" s="1"/>
  <c r="KN13" i="24" s="1"/>
  <c r="O13" i="24" s="1"/>
  <c r="KF13" i="24"/>
  <c r="GV12" i="24"/>
  <c r="GW12" i="24" s="1" a="1"/>
  <c r="GW12" i="24" s="1"/>
  <c r="GA15" i="24"/>
  <c r="KN12" i="24"/>
  <c r="O12" i="24" s="1"/>
  <c r="KF14" i="24"/>
  <c r="AE14" i="24" s="1"/>
  <c r="FC19" i="24"/>
  <c r="FF19" i="24"/>
  <c r="EN19" i="24" s="1"/>
  <c r="EK18" i="24"/>
  <c r="CW20" i="24"/>
  <c r="CX20" i="24" s="1"/>
  <c r="HT20" i="24" s="1"/>
  <c r="CY20" i="24" s="1"/>
  <c r="CN21" i="24"/>
  <c r="CO20" i="24"/>
  <c r="HQ20" i="24" s="1"/>
  <c r="CP20" i="24" s="1"/>
  <c r="FY15" i="24"/>
  <c r="GU14" i="24"/>
  <c r="FZ15" i="24" s="1"/>
  <c r="EE17" i="24"/>
  <c r="GV13" i="24"/>
  <c r="GW13" i="24" s="1" a="1"/>
  <c r="GW13" i="24" s="1"/>
  <c r="EY18" i="24"/>
  <c r="ED18" i="24"/>
  <c r="CD19" i="24"/>
  <c r="HL19" i="24"/>
  <c r="CM20" i="24"/>
  <c r="FB19" i="24"/>
  <c r="FT17" i="24" a="1"/>
  <c r="FT17" i="24" s="1"/>
  <c r="FU17" i="24" a="1"/>
  <c r="FU17" i="24" s="1"/>
  <c r="FV17" i="24" a="1"/>
  <c r="FV17" i="24" s="1"/>
  <c r="FX17" i="24" a="1"/>
  <c r="FX17" i="24" s="1"/>
  <c r="JS17" i="24"/>
  <c r="JX18" i="24" s="1"/>
  <c r="JW17" i="24"/>
  <c r="KB18" i="24" s="1"/>
  <c r="JT17" i="24"/>
  <c r="JY18" i="24" s="1"/>
  <c r="JV17" i="24"/>
  <c r="KA18" i="24" s="1"/>
  <c r="JU17" i="24"/>
  <c r="JZ18" i="24" s="1"/>
  <c r="FW17" i="24" a="1"/>
  <c r="FW17" i="24" s="1"/>
  <c r="FS17" i="24" a="1"/>
  <c r="FS17" i="24" s="1"/>
  <c r="GS17" i="24" a="1"/>
  <c r="GS17" i="24" s="1"/>
  <c r="GP17" i="24" a="1"/>
  <c r="GP17" i="24" s="1"/>
  <c r="GR17" i="24" a="1"/>
  <c r="GR17" i="24" s="1"/>
  <c r="GT17" i="24" a="1"/>
  <c r="GT17" i="24" s="1"/>
  <c r="GO17" i="24" a="1"/>
  <c r="GO17" i="24" s="1"/>
  <c r="GQ17" i="24" a="1"/>
  <c r="GQ17" i="24" s="1"/>
  <c r="FT16" i="24" a="1"/>
  <c r="FT16" i="24" s="1"/>
  <c r="JV16" i="24"/>
  <c r="KA17" i="24" s="1"/>
  <c r="JW16" i="24"/>
  <c r="KB17" i="24" s="1"/>
  <c r="JU16" i="24"/>
  <c r="JZ17" i="24" s="1"/>
  <c r="FV16" i="24" a="1"/>
  <c r="FV16" i="24" s="1"/>
  <c r="JT16" i="24"/>
  <c r="JY17" i="24" s="1"/>
  <c r="FW16" i="24" a="1"/>
  <c r="FW16" i="24" s="1"/>
  <c r="FX16" i="24" a="1"/>
  <c r="FX16" i="24" s="1"/>
  <c r="JS16" i="24"/>
  <c r="JX17" i="24" s="1"/>
  <c r="FS16" i="24" a="1"/>
  <c r="FS16" i="24" s="1"/>
  <c r="FU16" i="24" a="1"/>
  <c r="FU16" i="24" s="1"/>
  <c r="GO16" i="24" a="1"/>
  <c r="GO16" i="24" s="1"/>
  <c r="GR16" i="24" a="1"/>
  <c r="GR16" i="24" s="1"/>
  <c r="GQ16" i="24" a="1"/>
  <c r="GQ16" i="24" s="1"/>
  <c r="GS16" i="24" a="1"/>
  <c r="GS16" i="24" s="1"/>
  <c r="GT16" i="24" a="1"/>
  <c r="GT16" i="24" s="1"/>
  <c r="GP16" i="24" a="1"/>
  <c r="GP16" i="24" s="1"/>
  <c r="EZ19" i="24"/>
  <c r="EH19" i="24" s="1"/>
  <c r="CG20" i="24"/>
  <c r="FA19" i="24"/>
  <c r="CJ20" i="24"/>
  <c r="EI18" i="24"/>
  <c r="FK22" i="24"/>
  <c r="DN23" i="24"/>
  <c r="EM22" i="24"/>
  <c r="FE23" i="24"/>
  <c r="CV24" i="24"/>
  <c r="FP21" i="24"/>
  <c r="EC22" i="24"/>
  <c r="FH21" i="24"/>
  <c r="EP21" i="24" s="1"/>
  <c r="DE22" i="24"/>
  <c r="FM22" i="24"/>
  <c r="DT23" i="24"/>
  <c r="IM22" i="24"/>
  <c r="GZ25" i="24"/>
  <c r="GZ26" i="24" s="1"/>
  <c r="BD63" i="24"/>
  <c r="BB62" i="24"/>
  <c r="BF63" i="24"/>
  <c r="BF62" i="24"/>
  <c r="BD61" i="24"/>
  <c r="BF60" i="24"/>
  <c r="BB63" i="24"/>
  <c r="BB61" i="24"/>
  <c r="BD62" i="24"/>
  <c r="BD64" i="24"/>
  <c r="BB60" i="24"/>
  <c r="BC32" i="24"/>
  <c r="BB64" i="24"/>
  <c r="BD65" i="24"/>
  <c r="BF64" i="24"/>
  <c r="BD60" i="24"/>
  <c r="BA32" i="24"/>
  <c r="BA33" i="24" s="1"/>
  <c r="BA34" i="24" s="1"/>
  <c r="BA35" i="24" s="1"/>
  <c r="BA36" i="24" s="1"/>
  <c r="BA37" i="24" s="1"/>
  <c r="BB31" i="24"/>
  <c r="BF31" i="24"/>
  <c r="BE31" i="24"/>
  <c r="BC31" i="24"/>
  <c r="BE32" i="24"/>
  <c r="AZ31" i="24"/>
  <c r="BP12" i="1"/>
  <c r="BR11" i="1"/>
  <c r="BY11" i="1"/>
  <c r="CC10" i="1"/>
  <c r="CA11" i="1"/>
  <c r="GK15" i="24"/>
  <c r="GL15" i="24"/>
  <c r="GM15" i="24"/>
  <c r="GN15" i="24"/>
  <c r="GJ15" i="24"/>
  <c r="GI15" i="24"/>
  <c r="KG13" i="24" a="1"/>
  <c r="KC16" i="24" a="1"/>
  <c r="KD15" i="24" a="1"/>
  <c r="KE14" i="24" a="1"/>
  <c r="KF15" i="24" a="1"/>
  <c r="GA16" i="24" a="1"/>
  <c r="DB21" i="24" l="1"/>
  <c r="FG20" i="24"/>
  <c r="ET21" i="24"/>
  <c r="FL22" i="24"/>
  <c r="DQ23" i="24"/>
  <c r="EO19" i="24"/>
  <c r="EO20" i="24"/>
  <c r="FN21" i="24"/>
  <c r="DW22" i="24"/>
  <c r="FE24" i="24"/>
  <c r="CV25" i="24"/>
  <c r="FJ22" i="24"/>
  <c r="DK23" i="24"/>
  <c r="DZ24" i="24"/>
  <c r="FO23" i="24"/>
  <c r="EQ21" i="24"/>
  <c r="FD21" i="24"/>
  <c r="CS22" i="24"/>
  <c r="DH23" i="24"/>
  <c r="FI22" i="24"/>
  <c r="KE14" i="24"/>
  <c r="KD15" i="24"/>
  <c r="KC16" i="24"/>
  <c r="KG13" i="24"/>
  <c r="GA16" i="24"/>
  <c r="KF15" i="24"/>
  <c r="AE15" i="24" s="1"/>
  <c r="FF20" i="24"/>
  <c r="EN20" i="24" s="1"/>
  <c r="FC20" i="24"/>
  <c r="CW21" i="24"/>
  <c r="CX21" i="24" s="1"/>
  <c r="HT21" i="24" s="1"/>
  <c r="CY21" i="24" s="1"/>
  <c r="CN22" i="24"/>
  <c r="CO21" i="24"/>
  <c r="HQ21" i="24" s="1"/>
  <c r="CP21" i="24" s="1"/>
  <c r="EK19" i="24"/>
  <c r="GU15" i="24"/>
  <c r="EI19" i="24"/>
  <c r="CG21" i="24"/>
  <c r="EZ20" i="24"/>
  <c r="EH20" i="24" s="1"/>
  <c r="FY16" i="24"/>
  <c r="FY17" i="24"/>
  <c r="EG18" i="24"/>
  <c r="EE18" i="24" s="1"/>
  <c r="GB14" i="24"/>
  <c r="GV14" i="24" s="1"/>
  <c r="GW14" i="24" s="1" a="1"/>
  <c r="GW14" i="24" s="1"/>
  <c r="EJ19" i="24"/>
  <c r="FA20" i="24"/>
  <c r="EI20" i="24" s="1"/>
  <c r="CJ21" i="24"/>
  <c r="GN16" i="24"/>
  <c r="GM17" i="24"/>
  <c r="GN17" i="24"/>
  <c r="FB20" i="24"/>
  <c r="CM21" i="24"/>
  <c r="HL20" i="24"/>
  <c r="CD20" i="24"/>
  <c r="EY19" i="24"/>
  <c r="EG19" i="24" s="1"/>
  <c r="ED19" i="24"/>
  <c r="FM23" i="24"/>
  <c r="DT24" i="24"/>
  <c r="FP22" i="24"/>
  <c r="EX22" i="24" s="1"/>
  <c r="EC23" i="24"/>
  <c r="ES22" i="24"/>
  <c r="FK23" i="24"/>
  <c r="DN24" i="24"/>
  <c r="EU22" i="24"/>
  <c r="EM23" i="24"/>
  <c r="EX21" i="24"/>
  <c r="FH22" i="24"/>
  <c r="DE23" i="24"/>
  <c r="IM23" i="24"/>
  <c r="GZ27" i="24"/>
  <c r="BC33" i="24"/>
  <c r="BE33" i="24"/>
  <c r="BE36" i="24"/>
  <c r="BE35" i="24"/>
  <c r="BC35" i="24"/>
  <c r="BE34" i="24"/>
  <c r="BC37" i="24"/>
  <c r="BE37" i="24"/>
  <c r="BC38" i="24"/>
  <c r="BC36" i="24"/>
  <c r="BC34" i="24"/>
  <c r="AZ32" i="24"/>
  <c r="BB33" i="24" s="1"/>
  <c r="BE38" i="24"/>
  <c r="BF32" i="24"/>
  <c r="BB32" i="24"/>
  <c r="BD32" i="24"/>
  <c r="BA38" i="24"/>
  <c r="BA39" i="24" s="1"/>
  <c r="AT11" i="1"/>
  <c r="BN11" i="1"/>
  <c r="BO12" i="1"/>
  <c r="BS11" i="1"/>
  <c r="BT11" i="1"/>
  <c r="BQ12" i="1"/>
  <c r="BH11" i="1"/>
  <c r="BF12" i="1"/>
  <c r="AV12" i="1"/>
  <c r="AX11" i="1"/>
  <c r="CD10" i="1"/>
  <c r="CE10" i="1"/>
  <c r="GL17" i="24"/>
  <c r="GK17" i="24"/>
  <c r="GK16" i="24"/>
  <c r="GL16" i="24"/>
  <c r="GM16" i="24"/>
  <c r="GJ17" i="24"/>
  <c r="GI17" i="24"/>
  <c r="GI16" i="24"/>
  <c r="GJ16" i="24"/>
  <c r="KC17" i="24" a="1"/>
  <c r="KF16" i="24" a="1"/>
  <c r="GA17" i="24" a="1"/>
  <c r="KE15" i="24" a="1"/>
  <c r="KD16" i="24" a="1"/>
  <c r="FK24" i="24" l="1"/>
  <c r="DN25" i="24"/>
  <c r="FE25" i="24"/>
  <c r="CV26" i="24"/>
  <c r="FE26" i="24" s="1"/>
  <c r="EM29" i="24" s="1"/>
  <c r="FL23" i="24"/>
  <c r="DQ24" i="24"/>
  <c r="EL21" i="24"/>
  <c r="EM27" i="24"/>
  <c r="ET22" i="24"/>
  <c r="ET23" i="24"/>
  <c r="FN22" i="24"/>
  <c r="DW23" i="24"/>
  <c r="EM24" i="24"/>
  <c r="FO24" i="24"/>
  <c r="EW24" i="24" s="1"/>
  <c r="DZ25" i="24"/>
  <c r="FJ23" i="24"/>
  <c r="DK24" i="24"/>
  <c r="FI23" i="24"/>
  <c r="DH24" i="24"/>
  <c r="CS23" i="24"/>
  <c r="FD22" i="24"/>
  <c r="FM24" i="24"/>
  <c r="DT25" i="24"/>
  <c r="EM25" i="24"/>
  <c r="EW23" i="24"/>
  <c r="EV21" i="24"/>
  <c r="EM26" i="24"/>
  <c r="EQ22" i="24"/>
  <c r="ER22" i="24"/>
  <c r="FG21" i="24"/>
  <c r="EO21" i="24" s="1"/>
  <c r="DB22" i="24"/>
  <c r="KC17" i="24"/>
  <c r="KI17" i="24" s="1"/>
  <c r="KD16" i="24"/>
  <c r="KE15" i="24"/>
  <c r="KJ14" i="24"/>
  <c r="KM14" i="24" s="1"/>
  <c r="H14" i="24" s="1"/>
  <c r="GA17" i="24"/>
  <c r="KF16" i="24"/>
  <c r="FC21" i="24"/>
  <c r="FF21" i="24"/>
  <c r="CN23" i="24"/>
  <c r="CO22" i="24"/>
  <c r="HQ22" i="24" s="1"/>
  <c r="CP22" i="24" s="1"/>
  <c r="CW22" i="24"/>
  <c r="CX22" i="24" s="1"/>
  <c r="HT22" i="24" s="1"/>
  <c r="CY22" i="24" s="1"/>
  <c r="KI16" i="24"/>
  <c r="KL16" i="24" s="1"/>
  <c r="C16" i="24" s="1"/>
  <c r="EK20" i="24"/>
  <c r="GB15" i="24"/>
  <c r="GV15" i="24" s="1"/>
  <c r="GW15" i="24" s="1" a="1"/>
  <c r="GW15" i="24" s="1"/>
  <c r="GU16" i="24"/>
  <c r="FZ17" i="24" s="1"/>
  <c r="GU17" i="24"/>
  <c r="GO19" i="24" a="1"/>
  <c r="GO19" i="24" s="1"/>
  <c r="GP19" i="24" a="1"/>
  <c r="GP19" i="24" s="1"/>
  <c r="GT19" i="24" a="1"/>
  <c r="GT19" i="24" s="1"/>
  <c r="GR19" i="24" a="1"/>
  <c r="GR19" i="24" s="1"/>
  <c r="GQ19" i="24" a="1"/>
  <c r="GQ19" i="24" s="1"/>
  <c r="GS19" i="24" a="1"/>
  <c r="GS19" i="24" s="1"/>
  <c r="FT19" i="24" a="1"/>
  <c r="FT19" i="24" s="1"/>
  <c r="JV19" i="24"/>
  <c r="KA20" i="24" s="1"/>
  <c r="FS19" i="24" a="1"/>
  <c r="FS19" i="24" s="1"/>
  <c r="FW19" i="24" a="1"/>
  <c r="FW19" i="24" s="1"/>
  <c r="JU19" i="24"/>
  <c r="JZ20" i="24" s="1"/>
  <c r="FX19" i="24" a="1"/>
  <c r="FX19" i="24" s="1"/>
  <c r="FV19" i="24" a="1"/>
  <c r="FV19" i="24" s="1"/>
  <c r="JW19" i="24"/>
  <c r="KB20" i="24" s="1"/>
  <c r="JT19" i="24"/>
  <c r="JY20" i="24" s="1"/>
  <c r="FU19" i="24" a="1"/>
  <c r="FU19" i="24" s="1"/>
  <c r="JS19" i="24"/>
  <c r="JX20" i="24" s="1"/>
  <c r="EY20" i="24"/>
  <c r="EG20" i="24" s="1"/>
  <c r="ED20" i="24"/>
  <c r="EJ20" i="24"/>
  <c r="FZ16" i="24"/>
  <c r="EE19" i="24"/>
  <c r="FV18" i="24" a="1"/>
  <c r="FV18" i="24" s="1"/>
  <c r="GR18" i="24" a="1"/>
  <c r="GR18" i="24" s="1"/>
  <c r="FT18" i="24" a="1"/>
  <c r="FT18" i="24" s="1"/>
  <c r="FX18" i="24" a="1"/>
  <c r="FX18" i="24" s="1"/>
  <c r="JT18" i="24"/>
  <c r="JY19" i="24" s="1"/>
  <c r="GP18" i="24" a="1"/>
  <c r="GP18" i="24" s="1"/>
  <c r="JW18" i="24"/>
  <c r="KB19" i="24" s="1"/>
  <c r="GQ18" i="24" a="1"/>
  <c r="GQ18" i="24" s="1"/>
  <c r="FU18" i="24" a="1"/>
  <c r="FU18" i="24" s="1"/>
  <c r="GS18" i="24" a="1"/>
  <c r="GS18" i="24" s="1"/>
  <c r="JS18" i="24"/>
  <c r="JX19" i="24" s="1"/>
  <c r="GT18" i="24" a="1"/>
  <c r="GT18" i="24" s="1"/>
  <c r="JV18" i="24"/>
  <c r="KA19" i="24" s="1"/>
  <c r="FW18" i="24" a="1"/>
  <c r="FW18" i="24" s="1"/>
  <c r="GO18" i="24" a="1"/>
  <c r="GO18" i="24" s="1"/>
  <c r="JU18" i="24"/>
  <c r="JZ19" i="24" s="1"/>
  <c r="FS18" i="24" a="1"/>
  <c r="FS18" i="24" s="1"/>
  <c r="CG22" i="24"/>
  <c r="EZ21" i="24"/>
  <c r="EH21" i="24" s="1"/>
  <c r="CD21" i="24"/>
  <c r="HL21" i="24"/>
  <c r="CM22" i="24"/>
  <c r="FB21" i="24"/>
  <c r="FA21" i="24"/>
  <c r="CJ22" i="24"/>
  <c r="FH23" i="24"/>
  <c r="EP23" i="24" s="1"/>
  <c r="DE24" i="24"/>
  <c r="EU23" i="24"/>
  <c r="EP22" i="24"/>
  <c r="EU24" i="24"/>
  <c r="ES24" i="24"/>
  <c r="ES23" i="24"/>
  <c r="FP23" i="24"/>
  <c r="EC24" i="24"/>
  <c r="IM24" i="24"/>
  <c r="GZ28" i="24"/>
  <c r="BD33" i="24"/>
  <c r="BF33" i="24"/>
  <c r="AZ33" i="24"/>
  <c r="AZ34" i="24" s="1"/>
  <c r="AZ35" i="24" s="1"/>
  <c r="BA40" i="24"/>
  <c r="BA41" i="24" s="1"/>
  <c r="BC39" i="24"/>
  <c r="BE40" i="24"/>
  <c r="BE39" i="24"/>
  <c r="BC40" i="24"/>
  <c r="BD11" i="1"/>
  <c r="BU11" i="1"/>
  <c r="BG12" i="1"/>
  <c r="BI11" i="1"/>
  <c r="BJ11" i="1"/>
  <c r="BE12" i="1"/>
  <c r="AY11" i="1"/>
  <c r="AZ11" i="1"/>
  <c r="AW12" i="1"/>
  <c r="AU12" i="1"/>
  <c r="KC18" i="24" a="1"/>
  <c r="KD17" i="24" a="1"/>
  <c r="KE16" i="24" a="1"/>
  <c r="KG14" i="24" a="1"/>
  <c r="KF17" i="24" a="1"/>
  <c r="GA18" i="24" a="1"/>
  <c r="FI24" i="24" l="1"/>
  <c r="DH25" i="24"/>
  <c r="EQ23" i="24"/>
  <c r="EQ24" i="24"/>
  <c r="DW24" i="24"/>
  <c r="FN23" i="24"/>
  <c r="FP24" i="24"/>
  <c r="EC25" i="24"/>
  <c r="FL24" i="24"/>
  <c r="DQ25" i="24"/>
  <c r="CW23" i="24"/>
  <c r="CX23" i="24" s="1"/>
  <c r="HT23" i="24" s="1"/>
  <c r="CY23" i="24" s="1"/>
  <c r="CN24" i="24"/>
  <c r="CO23" i="24"/>
  <c r="HQ23" i="24" s="1"/>
  <c r="CP23" i="24" s="1"/>
  <c r="FM25" i="24"/>
  <c r="DT26" i="24"/>
  <c r="FM26" i="24" s="1"/>
  <c r="EU29" i="24" s="1"/>
  <c r="ER23" i="24"/>
  <c r="FF22" i="24"/>
  <c r="FC22" i="24"/>
  <c r="FJ24" i="24"/>
  <c r="ER24" i="24" s="1"/>
  <c r="DK25" i="24"/>
  <c r="EV22" i="24"/>
  <c r="EM28" i="24"/>
  <c r="FG22" i="24"/>
  <c r="DB23" i="24"/>
  <c r="FO25" i="24"/>
  <c r="DZ26" i="24"/>
  <c r="FO26" i="24" s="1"/>
  <c r="EW29" i="24" s="1"/>
  <c r="FK25" i="24"/>
  <c r="DN26" i="24"/>
  <c r="FK26" i="24" s="1"/>
  <c r="ES29" i="24" s="1"/>
  <c r="FH24" i="24"/>
  <c r="DE25" i="24"/>
  <c r="EO22" i="24"/>
  <c r="FD23" i="24"/>
  <c r="CS24" i="24"/>
  <c r="EW27" i="24"/>
  <c r="EL22" i="24"/>
  <c r="KE16" i="24"/>
  <c r="KD17" i="24"/>
  <c r="KC18" i="24"/>
  <c r="KI18" i="24" s="1"/>
  <c r="KL18" i="24" s="1"/>
  <c r="C18" i="24" s="1"/>
  <c r="KG14" i="24"/>
  <c r="KK14" i="24"/>
  <c r="KN14" i="24" s="1"/>
  <c r="O14" i="24" s="1"/>
  <c r="KL17" i="24"/>
  <c r="C17" i="24" s="1"/>
  <c r="GA18" i="24"/>
  <c r="EK21" i="24"/>
  <c r="EN21" i="24"/>
  <c r="KF17" i="24"/>
  <c r="GB16" i="24"/>
  <c r="GV16" i="24" s="1"/>
  <c r="GW16" i="24" s="1" a="1"/>
  <c r="GW16" i="24" s="1"/>
  <c r="FT20" i="24" a="1"/>
  <c r="FT20" i="24" s="1"/>
  <c r="JV20" i="24"/>
  <c r="KA21" i="24" s="1"/>
  <c r="JW20" i="24"/>
  <c r="KB21" i="24" s="1"/>
  <c r="FU20" i="24" a="1"/>
  <c r="FU20" i="24" s="1"/>
  <c r="JT20" i="24"/>
  <c r="JY21" i="24" s="1"/>
  <c r="FV20" i="24" a="1"/>
  <c r="FV20" i="24" s="1"/>
  <c r="JU20" i="24"/>
  <c r="JZ21" i="24" s="1"/>
  <c r="FW20" i="24" a="1"/>
  <c r="FW20" i="24" s="1"/>
  <c r="JS20" i="24"/>
  <c r="JX21" i="24" s="1"/>
  <c r="FX20" i="24" a="1"/>
  <c r="FX20" i="24" s="1"/>
  <c r="FS20" i="24" a="1"/>
  <c r="FS20" i="24" s="1"/>
  <c r="GO20" i="24" a="1"/>
  <c r="GO20" i="24" s="1"/>
  <c r="GQ20" i="24" a="1"/>
  <c r="GQ20" i="24" s="1"/>
  <c r="GT20" i="24" a="1"/>
  <c r="GT20" i="24" s="1"/>
  <c r="GS20" i="24" a="1"/>
  <c r="GS20" i="24" s="1"/>
  <c r="GP20" i="24" a="1"/>
  <c r="GP20" i="24" s="1"/>
  <c r="GR20" i="24" a="1"/>
  <c r="GR20" i="24" s="1"/>
  <c r="EZ22" i="24"/>
  <c r="EH22" i="24" s="1"/>
  <c r="CG23" i="24"/>
  <c r="GN18" i="24"/>
  <c r="EY21" i="24"/>
  <c r="EG21" i="24" s="1"/>
  <c r="ED21" i="24"/>
  <c r="EE20" i="24"/>
  <c r="GL19" i="24"/>
  <c r="FZ18" i="24"/>
  <c r="GN19" i="24"/>
  <c r="GM18" i="24"/>
  <c r="FY18" i="24"/>
  <c r="EI21" i="24"/>
  <c r="GM19" i="24"/>
  <c r="FY19" i="24"/>
  <c r="CJ23" i="24"/>
  <c r="FA22" i="24"/>
  <c r="EJ21" i="24"/>
  <c r="FB22" i="24"/>
  <c r="CM23" i="24"/>
  <c r="HL22" i="24"/>
  <c r="CD22" i="24"/>
  <c r="EP24" i="24"/>
  <c r="EX24" i="24"/>
  <c r="EX23" i="24"/>
  <c r="IM25" i="24"/>
  <c r="GZ29" i="24"/>
  <c r="GZ30" i="24" s="1"/>
  <c r="AZ36" i="24"/>
  <c r="BD37" i="24" s="1"/>
  <c r="BE42" i="24"/>
  <c r="BD34" i="24"/>
  <c r="BE41" i="24"/>
  <c r="BF35" i="24"/>
  <c r="BF36" i="24"/>
  <c r="BD36" i="24"/>
  <c r="BB36" i="24"/>
  <c r="BF34" i="24"/>
  <c r="BB34" i="24"/>
  <c r="BD35" i="24"/>
  <c r="BB35" i="24"/>
  <c r="BA42" i="24"/>
  <c r="BC41" i="24"/>
  <c r="BC42" i="24"/>
  <c r="BK11" i="1"/>
  <c r="BA11" i="1"/>
  <c r="GK19" i="24"/>
  <c r="GK18" i="24"/>
  <c r="GL18" i="24"/>
  <c r="GJ19" i="24"/>
  <c r="KE17" i="24" a="1"/>
  <c r="GI18" i="24"/>
  <c r="GJ18" i="24"/>
  <c r="KF18" i="24" a="1"/>
  <c r="KD18" i="24" a="1"/>
  <c r="GI19" i="24"/>
  <c r="KC19" i="24" a="1"/>
  <c r="GA19" i="24" a="1"/>
  <c r="EU27" i="24" l="1"/>
  <c r="FC23" i="24"/>
  <c r="FF23" i="24"/>
  <c r="ES28" i="24"/>
  <c r="ES25" i="24"/>
  <c r="ES26" i="24"/>
  <c r="EK22" i="24"/>
  <c r="FD24" i="24"/>
  <c r="EL24" i="24" s="1"/>
  <c r="CS25" i="24"/>
  <c r="FL25" i="24"/>
  <c r="DQ26" i="24"/>
  <c r="FL26" i="24" s="1"/>
  <c r="ET29" i="24" s="1"/>
  <c r="FN24" i="24"/>
  <c r="DW25" i="24"/>
  <c r="EL23" i="24"/>
  <c r="EV24" i="24"/>
  <c r="EK23" i="24"/>
  <c r="FG23" i="24"/>
  <c r="DB24" i="24"/>
  <c r="EV23" i="24"/>
  <c r="EW28" i="24"/>
  <c r="EW26" i="24"/>
  <c r="EW25" i="24"/>
  <c r="FJ25" i="24"/>
  <c r="ER27" i="24" s="1"/>
  <c r="DK26" i="24"/>
  <c r="FJ26" i="24" s="1"/>
  <c r="ER29" i="24" s="1"/>
  <c r="EN22" i="24"/>
  <c r="FH25" i="24"/>
  <c r="DE26" i="24"/>
  <c r="FH26" i="24" s="1"/>
  <c r="EP29" i="24" s="1"/>
  <c r="EU28" i="24"/>
  <c r="EU25" i="24"/>
  <c r="EU26" i="24"/>
  <c r="FI25" i="24"/>
  <c r="EQ25" i="24" s="1"/>
  <c r="DH26" i="24"/>
  <c r="FI26" i="24" s="1"/>
  <c r="EQ29" i="24" s="1"/>
  <c r="ES27" i="24"/>
  <c r="EP27" i="24"/>
  <c r="FP25" i="24"/>
  <c r="EC26" i="24"/>
  <c r="FP26" i="24" s="1"/>
  <c r="EX29" i="24" s="1"/>
  <c r="ET24" i="24"/>
  <c r="CW24" i="24"/>
  <c r="CX24" i="24" s="1"/>
  <c r="HT24" i="24" s="1"/>
  <c r="CY24" i="24" s="1"/>
  <c r="FF24" i="24" s="1"/>
  <c r="CN25" i="24"/>
  <c r="CO24" i="24"/>
  <c r="HQ24" i="24" s="1"/>
  <c r="CP24" i="24" s="1"/>
  <c r="FC24" i="24" s="1"/>
  <c r="ET25" i="24"/>
  <c r="KC19" i="24"/>
  <c r="KI19" i="24" s="1"/>
  <c r="KL19" i="24" s="1"/>
  <c r="C19" i="24" s="1"/>
  <c r="KD18" i="24"/>
  <c r="KE17" i="24"/>
  <c r="KJ15" i="24"/>
  <c r="KM15" i="24" s="1"/>
  <c r="H15" i="24" s="1"/>
  <c r="GA19" i="24"/>
  <c r="KF18" i="24"/>
  <c r="AF18" i="24" s="1"/>
  <c r="FY20" i="24"/>
  <c r="EE21" i="24"/>
  <c r="GB17" i="24"/>
  <c r="GV17" i="24" s="1"/>
  <c r="GW17" i="24" s="1" a="1"/>
  <c r="GW17" i="24" s="1"/>
  <c r="GU19" i="24"/>
  <c r="GU18" i="24"/>
  <c r="GN20" i="24"/>
  <c r="GM20" i="24"/>
  <c r="EJ22" i="24"/>
  <c r="EI22" i="24"/>
  <c r="GL20" i="24"/>
  <c r="EY22" i="24"/>
  <c r="ED22" i="24"/>
  <c r="HL23" i="24"/>
  <c r="CD23" i="24"/>
  <c r="FS21" i="24" a="1"/>
  <c r="FS21" i="24" s="1"/>
  <c r="JW21" i="24"/>
  <c r="KB22" i="24" s="1"/>
  <c r="JS21" i="24"/>
  <c r="JX22" i="24" s="1"/>
  <c r="JV21" i="24"/>
  <c r="KA22" i="24" s="1"/>
  <c r="JT21" i="24"/>
  <c r="JY22" i="24" s="1"/>
  <c r="FW21" i="24" a="1"/>
  <c r="FW21" i="24" s="1"/>
  <c r="JU21" i="24"/>
  <c r="JZ22" i="24" s="1"/>
  <c r="FX21" i="24" a="1"/>
  <c r="FX21" i="24" s="1"/>
  <c r="FT21" i="24" a="1"/>
  <c r="FT21" i="24" s="1"/>
  <c r="FU21" i="24" a="1"/>
  <c r="FU21" i="24" s="1"/>
  <c r="FV21" i="24" a="1"/>
  <c r="FV21" i="24" s="1"/>
  <c r="GP21" i="24" a="1"/>
  <c r="GP21" i="24" s="1"/>
  <c r="GR21" i="24" a="1"/>
  <c r="GR21" i="24" s="1"/>
  <c r="GS21" i="24" a="1"/>
  <c r="GS21" i="24" s="1"/>
  <c r="GO21" i="24" a="1"/>
  <c r="GO21" i="24" s="1"/>
  <c r="GT21" i="24" a="1"/>
  <c r="GT21" i="24" s="1"/>
  <c r="GQ21" i="24" a="1"/>
  <c r="GQ21" i="24" s="1"/>
  <c r="EZ23" i="24"/>
  <c r="EH23" i="24" s="1"/>
  <c r="CG24" i="24"/>
  <c r="FB23" i="24"/>
  <c r="CM24" i="24"/>
  <c r="FA23" i="24"/>
  <c r="CJ24" i="24"/>
  <c r="IM26" i="24"/>
  <c r="GZ31" i="24"/>
  <c r="GZ32" i="24" s="1"/>
  <c r="AZ37" i="24"/>
  <c r="BB37" i="24"/>
  <c r="BF37" i="24"/>
  <c r="BA43" i="24"/>
  <c r="BC44" i="24" s="1"/>
  <c r="BC43" i="24"/>
  <c r="BE43" i="24"/>
  <c r="GK20" i="24"/>
  <c r="GJ20" i="24"/>
  <c r="KE18" i="24" a="1"/>
  <c r="GA20" i="24" a="1"/>
  <c r="KG15" i="24" a="1"/>
  <c r="KF19" i="24" a="1"/>
  <c r="KD19" i="24" a="1"/>
  <c r="GI20" i="24"/>
  <c r="KC20" i="24" a="1"/>
  <c r="ER25" i="24" l="1"/>
  <c r="EN24" i="24"/>
  <c r="CW25" i="24"/>
  <c r="CX25" i="24" s="1"/>
  <c r="HT25" i="24" s="1"/>
  <c r="CY25" i="24" s="1"/>
  <c r="FF25" i="24" s="1"/>
  <c r="CN26" i="24"/>
  <c r="CO25" i="24"/>
  <c r="HQ25" i="24" s="1"/>
  <c r="CP25" i="24" s="1"/>
  <c r="FC25" i="24" s="1"/>
  <c r="ET28" i="24"/>
  <c r="ET26" i="24"/>
  <c r="ET27" i="24"/>
  <c r="FD25" i="24"/>
  <c r="CS26" i="24"/>
  <c r="FD26" i="24" s="1"/>
  <c r="EL29" i="24" s="1"/>
  <c r="EP28" i="24"/>
  <c r="EP26" i="24"/>
  <c r="EQ28" i="24"/>
  <c r="EQ26" i="24"/>
  <c r="EN23" i="24"/>
  <c r="EQ27" i="24"/>
  <c r="FG24" i="24"/>
  <c r="DB25" i="24"/>
  <c r="EP25" i="24"/>
  <c r="ER28" i="24"/>
  <c r="ER26" i="24"/>
  <c r="EO23" i="24"/>
  <c r="FN25" i="24"/>
  <c r="EV27" i="24" s="1"/>
  <c r="DW26" i="24"/>
  <c r="FN26" i="24" s="1"/>
  <c r="EV29" i="24" s="1"/>
  <c r="EX27" i="24"/>
  <c r="EX28" i="24"/>
  <c r="EX26" i="24"/>
  <c r="EX25" i="24"/>
  <c r="EK24" i="24"/>
  <c r="KE18" i="24"/>
  <c r="KD19" i="24"/>
  <c r="KC20" i="24"/>
  <c r="KI20" i="24" s="1"/>
  <c r="KL20" i="24" s="1"/>
  <c r="C20" i="24" s="1"/>
  <c r="KG15" i="24"/>
  <c r="KK15" i="24"/>
  <c r="KN15" i="24" s="1"/>
  <c r="O15" i="24" s="1"/>
  <c r="GA20" i="24"/>
  <c r="GB18" i="24"/>
  <c r="GB19" i="24" s="1"/>
  <c r="GV19" i="24" s="1"/>
  <c r="GW19" i="24" s="1" a="1"/>
  <c r="GW19" i="24" s="1"/>
  <c r="KF19" i="24"/>
  <c r="GU20" i="24"/>
  <c r="FY21" i="24"/>
  <c r="EG22" i="24"/>
  <c r="EE22" i="24" s="1"/>
  <c r="CG25" i="24"/>
  <c r="EZ24" i="24"/>
  <c r="GL21" i="24"/>
  <c r="GN21" i="24"/>
  <c r="EY23" i="24"/>
  <c r="ED23" i="24"/>
  <c r="GM21" i="24"/>
  <c r="CD24" i="24"/>
  <c r="HL24" i="24"/>
  <c r="FZ19" i="24"/>
  <c r="FZ20" i="24"/>
  <c r="CJ25" i="24"/>
  <c r="FA24" i="24"/>
  <c r="EI24" i="24" s="1"/>
  <c r="EI23" i="24"/>
  <c r="FB24" i="24"/>
  <c r="CM25" i="24"/>
  <c r="EJ23" i="24"/>
  <c r="GZ33" i="24"/>
  <c r="IM27" i="24"/>
  <c r="AZ38" i="24"/>
  <c r="BD39" i="24" s="1"/>
  <c r="BF38" i="24"/>
  <c r="BD38" i="24"/>
  <c r="BB38" i="24"/>
  <c r="BE44" i="24"/>
  <c r="BA44" i="24"/>
  <c r="BC45" i="24" s="1"/>
  <c r="AZ43" i="24"/>
  <c r="GK21" i="24"/>
  <c r="KE19" i="24" a="1"/>
  <c r="GA21" i="24" a="1"/>
  <c r="KD20" i="24" a="1"/>
  <c r="KF20" i="24" a="1"/>
  <c r="GI21" i="24"/>
  <c r="GJ21" i="24"/>
  <c r="KC21" i="24" a="1"/>
  <c r="EL28" i="24" l="1"/>
  <c r="EK25" i="24"/>
  <c r="EL26" i="24"/>
  <c r="EO24" i="24"/>
  <c r="EN25" i="24"/>
  <c r="EV28" i="24"/>
  <c r="EV26" i="24"/>
  <c r="EV25" i="24"/>
  <c r="CW26" i="24"/>
  <c r="CX26" i="24" s="1"/>
  <c r="HT26" i="24" s="1"/>
  <c r="CY26" i="24" s="1"/>
  <c r="FF26" i="24" s="1"/>
  <c r="EN29" i="24" s="1"/>
  <c r="CN27" i="24"/>
  <c r="CW27" i="24" s="1"/>
  <c r="CO26" i="24"/>
  <c r="HQ26" i="24" s="1"/>
  <c r="CP26" i="24" s="1"/>
  <c r="FC26" i="24" s="1"/>
  <c r="EK27" i="24" s="1"/>
  <c r="FG25" i="24"/>
  <c r="DB26" i="24"/>
  <c r="FG26" i="24" s="1"/>
  <c r="EO29" i="24" s="1"/>
  <c r="EL27" i="24"/>
  <c r="EL25" i="24"/>
  <c r="KC21" i="24"/>
  <c r="KI21" i="24" s="1"/>
  <c r="KL21" i="24" s="1"/>
  <c r="C21" i="24" s="1"/>
  <c r="KD20" i="24"/>
  <c r="KE19" i="24"/>
  <c r="KJ16" i="24"/>
  <c r="KM16" i="24" s="1"/>
  <c r="H16" i="24" s="1"/>
  <c r="GV18" i="24"/>
  <c r="GW18" i="24" s="1" a="1"/>
  <c r="GW18" i="24" s="1"/>
  <c r="GA21" i="24"/>
  <c r="KF20" i="24"/>
  <c r="AE20" i="24" s="1"/>
  <c r="AF19" i="24"/>
  <c r="GB20" i="24"/>
  <c r="GV20" i="24" s="1"/>
  <c r="GW20" i="24" s="1" a="1"/>
  <c r="GW20" i="24" s="1"/>
  <c r="GU21" i="24"/>
  <c r="EZ25" i="24"/>
  <c r="EH25" i="24" s="1"/>
  <c r="CG26" i="24"/>
  <c r="EG23" i="24"/>
  <c r="EE23" i="24" s="1"/>
  <c r="EJ24" i="24"/>
  <c r="FZ21" i="24"/>
  <c r="FV22" i="24" a="1"/>
  <c r="FV22" i="24" s="1"/>
  <c r="FS22" i="24" a="1"/>
  <c r="FS22" i="24" s="1"/>
  <c r="FT22" i="24" a="1"/>
  <c r="FT22" i="24" s="1"/>
  <c r="FW22" i="24" a="1"/>
  <c r="FW22" i="24" s="1"/>
  <c r="FU22" i="24" a="1"/>
  <c r="FU22" i="24" s="1"/>
  <c r="FX22" i="24" a="1"/>
  <c r="FX22" i="24" s="1"/>
  <c r="JU22" i="24"/>
  <c r="JZ23" i="24" s="1"/>
  <c r="JV22" i="24"/>
  <c r="KA23" i="24" s="1"/>
  <c r="JS22" i="24"/>
  <c r="JX23" i="24" s="1"/>
  <c r="JW22" i="24"/>
  <c r="KB23" i="24" s="1"/>
  <c r="JT22" i="24"/>
  <c r="JY23" i="24" s="1"/>
  <c r="GT22" i="24" a="1"/>
  <c r="GT22" i="24" s="1"/>
  <c r="GS22" i="24" a="1"/>
  <c r="GS22" i="24" s="1"/>
  <c r="GR22" i="24" a="1"/>
  <c r="GR22" i="24" s="1"/>
  <c r="GQ22" i="24" a="1"/>
  <c r="GQ22" i="24" s="1"/>
  <c r="GO22" i="24" a="1"/>
  <c r="GO22" i="24" s="1"/>
  <c r="GP22" i="24" a="1"/>
  <c r="GP22" i="24" s="1"/>
  <c r="HL25" i="24"/>
  <c r="CD25" i="24"/>
  <c r="EY24" i="24"/>
  <c r="ED24" i="24"/>
  <c r="EH24" i="24"/>
  <c r="FB25" i="24"/>
  <c r="EJ25" i="24" s="1"/>
  <c r="CM26" i="24"/>
  <c r="FA25" i="24"/>
  <c r="CJ26" i="24"/>
  <c r="IM28" i="24"/>
  <c r="GZ34" i="24"/>
  <c r="GZ35" i="24" s="1"/>
  <c r="BF39" i="24"/>
  <c r="AZ39" i="24"/>
  <c r="BB40" i="24" s="1"/>
  <c r="BB39" i="24"/>
  <c r="BE45" i="24"/>
  <c r="BA45" i="24"/>
  <c r="BE46" i="24" s="1"/>
  <c r="AZ44" i="24"/>
  <c r="BZ12" i="1"/>
  <c r="KE20" i="24" a="1"/>
  <c r="KD21" i="24" a="1"/>
  <c r="KC22" i="24" a="1"/>
  <c r="KG16" i="24" a="1"/>
  <c r="GA22" i="24" a="1"/>
  <c r="EK28" i="24" l="1"/>
  <c r="EN26" i="24"/>
  <c r="EO27" i="24"/>
  <c r="EN28" i="24"/>
  <c r="EN27" i="24"/>
  <c r="EO28" i="24"/>
  <c r="EK29" i="24"/>
  <c r="EK26" i="24"/>
  <c r="EO26" i="24"/>
  <c r="EO25" i="24"/>
  <c r="KE20" i="24"/>
  <c r="KD21" i="24"/>
  <c r="KC22" i="24"/>
  <c r="KG16" i="24"/>
  <c r="KK16" i="24"/>
  <c r="KN16" i="24" s="1"/>
  <c r="O16" i="24" s="1"/>
  <c r="GA22" i="24"/>
  <c r="GB21" i="24"/>
  <c r="GV21" i="24" s="1"/>
  <c r="GW21" i="24" s="1" a="1"/>
  <c r="GW21" i="24" s="1"/>
  <c r="FY22" i="24"/>
  <c r="GM22" i="24"/>
  <c r="EZ26" i="24"/>
  <c r="EH26" i="24" s="1"/>
  <c r="CG27" i="24"/>
  <c r="GL22" i="24"/>
  <c r="EG24" i="24"/>
  <c r="EE24" i="24" s="1"/>
  <c r="EY25" i="24"/>
  <c r="ED25" i="24"/>
  <c r="GN22" i="24"/>
  <c r="FU23" i="24" a="1"/>
  <c r="FU23" i="24" s="1"/>
  <c r="JT23" i="24"/>
  <c r="JY24" i="24" s="1"/>
  <c r="FW23" i="24" a="1"/>
  <c r="FW23" i="24" s="1"/>
  <c r="JV23" i="24"/>
  <c r="KA24" i="24" s="1"/>
  <c r="FV23" i="24" a="1"/>
  <c r="FV23" i="24" s="1"/>
  <c r="JW23" i="24"/>
  <c r="KB24" i="24" s="1"/>
  <c r="FX23" i="24" a="1"/>
  <c r="FX23" i="24" s="1"/>
  <c r="FS23" i="24" a="1"/>
  <c r="FS23" i="24" s="1"/>
  <c r="JU23" i="24"/>
  <c r="JZ24" i="24" s="1"/>
  <c r="FT23" i="24" a="1"/>
  <c r="FT23" i="24" s="1"/>
  <c r="JS23" i="24"/>
  <c r="JX24" i="24" s="1"/>
  <c r="GT23" i="24" a="1"/>
  <c r="GT23" i="24" s="1"/>
  <c r="GO23" i="24" a="1"/>
  <c r="GO23" i="24" s="1"/>
  <c r="GP23" i="24" a="1"/>
  <c r="GP23" i="24" s="1"/>
  <c r="GS23" i="24" a="1"/>
  <c r="GS23" i="24" s="1"/>
  <c r="GR23" i="24" a="1"/>
  <c r="GR23" i="24" s="1"/>
  <c r="GQ23" i="24" a="1"/>
  <c r="GQ23" i="24" s="1"/>
  <c r="EI25" i="24"/>
  <c r="HL26" i="24"/>
  <c r="CD26" i="24"/>
  <c r="FZ22" i="24"/>
  <c r="FA26" i="24"/>
  <c r="EI26" i="24" s="1"/>
  <c r="CJ27" i="24"/>
  <c r="FB26" i="24"/>
  <c r="EJ26" i="24" s="1"/>
  <c r="CM27" i="24"/>
  <c r="GZ37" i="24"/>
  <c r="IM29" i="24"/>
  <c r="GZ36" i="24"/>
  <c r="AZ40" i="24"/>
  <c r="AZ41" i="24" s="1"/>
  <c r="BD40" i="24"/>
  <c r="BF40" i="24"/>
  <c r="BA46" i="24"/>
  <c r="BA47" i="24" s="1"/>
  <c r="BC46" i="24"/>
  <c r="AZ45" i="24"/>
  <c r="BX11" i="1"/>
  <c r="CA12" i="1"/>
  <c r="CB11" i="1"/>
  <c r="BY12" i="1"/>
  <c r="GJ22" i="24"/>
  <c r="KE21" i="24" a="1"/>
  <c r="GI22" i="24"/>
  <c r="KD22" i="24" a="1"/>
  <c r="GA23" i="24" a="1"/>
  <c r="KC23" i="24" a="1"/>
  <c r="KF21" i="24" a="1"/>
  <c r="GK22" i="24"/>
  <c r="KC23" i="24" l="1"/>
  <c r="KD22" i="24"/>
  <c r="KE21" i="24"/>
  <c r="KF21" i="24"/>
  <c r="KJ17" i="24"/>
  <c r="KM17" i="24" s="1"/>
  <c r="H17" i="24" s="1"/>
  <c r="GA23" i="24"/>
  <c r="GU22" i="24"/>
  <c r="GN23" i="24"/>
  <c r="FY23" i="24"/>
  <c r="EG25" i="24"/>
  <c r="EE25" i="24" s="1"/>
  <c r="FX24" i="24" a="1"/>
  <c r="FX24" i="24" s="1"/>
  <c r="JV24" i="24"/>
  <c r="KA25" i="24" s="1"/>
  <c r="FW24" i="24" a="1"/>
  <c r="FW24" i="24" s="1"/>
  <c r="FS24" i="24" a="1"/>
  <c r="FS24" i="24" s="1"/>
  <c r="FV24" i="24" a="1"/>
  <c r="FV24" i="24" s="1"/>
  <c r="JW24" i="24"/>
  <c r="KB25" i="24" s="1"/>
  <c r="FT24" i="24" a="1"/>
  <c r="FT24" i="24" s="1"/>
  <c r="JU24" i="24"/>
  <c r="JZ25" i="24" s="1"/>
  <c r="FU24" i="24" a="1"/>
  <c r="FU24" i="24" s="1"/>
  <c r="JT24" i="24"/>
  <c r="JY25" i="24" s="1"/>
  <c r="JS24" i="24"/>
  <c r="JX25" i="24" s="1"/>
  <c r="GO24" i="24" a="1"/>
  <c r="GO24" i="24" s="1"/>
  <c r="GP24" i="24" a="1"/>
  <c r="GP24" i="24" s="1"/>
  <c r="GQ24" i="24" a="1"/>
  <c r="GQ24" i="24" s="1"/>
  <c r="GT24" i="24" a="1"/>
  <c r="GT24" i="24" s="1"/>
  <c r="GR24" i="24" a="1"/>
  <c r="GR24" i="24" s="1"/>
  <c r="GS24" i="24" a="1"/>
  <c r="GS24" i="24" s="1"/>
  <c r="ED26" i="24"/>
  <c r="EY26" i="24"/>
  <c r="CD27" i="24"/>
  <c r="HL27" i="24"/>
  <c r="GM23" i="24"/>
  <c r="EZ27" i="24"/>
  <c r="EH27" i="24" s="1"/>
  <c r="CG28" i="24"/>
  <c r="FB27" i="24"/>
  <c r="CM28" i="24"/>
  <c r="CJ28" i="24"/>
  <c r="FA27" i="24"/>
  <c r="GZ38" i="24"/>
  <c r="GZ39" i="24" s="1"/>
  <c r="IM30" i="24"/>
  <c r="BD41" i="24"/>
  <c r="AZ42" i="24"/>
  <c r="BF45" i="24" s="1"/>
  <c r="BB41" i="24"/>
  <c r="BD42" i="24"/>
  <c r="BB42" i="24"/>
  <c r="BF41" i="24"/>
  <c r="BF42" i="24"/>
  <c r="BA48" i="24"/>
  <c r="BC49" i="24" s="1"/>
  <c r="BC48" i="24"/>
  <c r="BE47" i="24"/>
  <c r="BC47" i="24"/>
  <c r="BE48" i="24"/>
  <c r="AZ46" i="24"/>
  <c r="AZ47" i="24" s="1"/>
  <c r="AZ48" i="24" s="1"/>
  <c r="CC11" i="1"/>
  <c r="CD11" i="1"/>
  <c r="BP13" i="1"/>
  <c r="BN12" i="1"/>
  <c r="BR12" i="1"/>
  <c r="GK23" i="24"/>
  <c r="GL23" i="24"/>
  <c r="KE22" i="24" a="1"/>
  <c r="KD23" i="24" a="1"/>
  <c r="KG17" i="24" a="1"/>
  <c r="GI23" i="24"/>
  <c r="GJ23" i="24"/>
  <c r="KC24" i="24" a="1"/>
  <c r="GA24" i="24" a="1"/>
  <c r="KE22" i="24" l="1"/>
  <c r="KD23" i="24"/>
  <c r="KC24" i="24"/>
  <c r="KG17" i="24"/>
  <c r="KI22" i="24"/>
  <c r="KL22" i="24" s="1"/>
  <c r="C22" i="24" s="1"/>
  <c r="KK17" i="24"/>
  <c r="KN17" i="24" s="1"/>
  <c r="O17" i="24" s="1"/>
  <c r="BF46" i="24"/>
  <c r="BD44" i="24"/>
  <c r="GA24" i="24"/>
  <c r="BF44" i="24"/>
  <c r="BD46" i="24"/>
  <c r="BD43" i="24"/>
  <c r="FY24" i="24"/>
  <c r="GU23" i="24"/>
  <c r="CD28" i="24"/>
  <c r="HL28" i="24"/>
  <c r="ED27" i="24"/>
  <c r="EY27" i="24"/>
  <c r="JU25" i="24"/>
  <c r="JZ26" i="24" s="1"/>
  <c r="GO25" i="24" a="1"/>
  <c r="GO25" i="24" s="1"/>
  <c r="FS25" i="24" a="1"/>
  <c r="FS25" i="24" s="1"/>
  <c r="GR25" i="24" a="1"/>
  <c r="GR25" i="24" s="1"/>
  <c r="JS25" i="24"/>
  <c r="JX26" i="24" s="1"/>
  <c r="GS25" i="24" a="1"/>
  <c r="GS25" i="24" s="1"/>
  <c r="JV25" i="24"/>
  <c r="KA26" i="24" s="1"/>
  <c r="JT25" i="24"/>
  <c r="JY26" i="24" s="1"/>
  <c r="GP25" i="24" a="1"/>
  <c r="GP25" i="24" s="1"/>
  <c r="FV25" i="24" a="1"/>
  <c r="FV25" i="24" s="1"/>
  <c r="FW25" i="24" a="1"/>
  <c r="FW25" i="24" s="1"/>
  <c r="FU25" i="24" a="1"/>
  <c r="FU25" i="24" s="1"/>
  <c r="GQ25" i="24" a="1"/>
  <c r="GQ25" i="24" s="1"/>
  <c r="JW25" i="24"/>
  <c r="KB26" i="24" s="1"/>
  <c r="GT25" i="24" a="1"/>
  <c r="GT25" i="24" s="1"/>
  <c r="FX25" i="24" a="1"/>
  <c r="FX25" i="24" s="1"/>
  <c r="FT25" i="24" a="1"/>
  <c r="FT25" i="24" s="1"/>
  <c r="EG26" i="24"/>
  <c r="EE26" i="24" s="1"/>
  <c r="EZ28" i="24"/>
  <c r="EH28" i="24" s="1"/>
  <c r="CG29" i="24"/>
  <c r="GM24" i="24"/>
  <c r="EJ27" i="24"/>
  <c r="FZ23" i="24"/>
  <c r="GB22" i="24"/>
  <c r="GN24" i="24"/>
  <c r="EI27" i="24"/>
  <c r="CJ29" i="24"/>
  <c r="FA28" i="24"/>
  <c r="FB28" i="24"/>
  <c r="EJ28" i="24" s="1"/>
  <c r="CM29" i="24"/>
  <c r="GZ40" i="24"/>
  <c r="IM31" i="24"/>
  <c r="BF43" i="24"/>
  <c r="BB44" i="24"/>
  <c r="BB45" i="24"/>
  <c r="BD45" i="24"/>
  <c r="BB43" i="24"/>
  <c r="BB46" i="24"/>
  <c r="BD49" i="24"/>
  <c r="AZ49" i="24"/>
  <c r="BB50" i="24" s="1"/>
  <c r="BA49" i="24"/>
  <c r="BE49" i="24"/>
  <c r="BF48" i="24"/>
  <c r="BD47" i="24"/>
  <c r="BB47" i="24"/>
  <c r="BD48" i="24"/>
  <c r="BF47" i="24"/>
  <c r="BB49" i="24"/>
  <c r="BB48" i="24"/>
  <c r="BF49" i="24"/>
  <c r="CE11" i="1"/>
  <c r="BF13" i="1"/>
  <c r="BO13" i="1"/>
  <c r="BQ13" i="1"/>
  <c r="BS12" i="1"/>
  <c r="BT12" i="1"/>
  <c r="BH12" i="1"/>
  <c r="BD12" i="1"/>
  <c r="AV13" i="1"/>
  <c r="AX12" i="1"/>
  <c r="AT12" i="1"/>
  <c r="GK24" i="24"/>
  <c r="GJ24" i="24"/>
  <c r="GL24" i="24"/>
  <c r="GI24" i="24"/>
  <c r="KD24" i="24" a="1"/>
  <c r="KC25" i="24" a="1"/>
  <c r="KE23" i="24" a="1"/>
  <c r="KF22" i="24" a="1"/>
  <c r="GA25" i="24" a="1"/>
  <c r="KC25" i="24" l="1"/>
  <c r="KD24" i="24"/>
  <c r="KE23" i="24"/>
  <c r="KF22" i="24"/>
  <c r="AE22" i="24" s="1"/>
  <c r="KJ18" i="24"/>
  <c r="KM18" i="24" s="1"/>
  <c r="H18" i="24" s="1"/>
  <c r="GA25" i="24"/>
  <c r="FY25" i="24"/>
  <c r="GU24" i="24"/>
  <c r="GV22" i="24"/>
  <c r="GW22" i="24" s="1" a="1"/>
  <c r="GW22" i="24" s="1"/>
  <c r="GB23" i="24"/>
  <c r="GV23" i="24" s="1"/>
  <c r="GW23" i="24" s="1" a="1"/>
  <c r="GW23" i="24" s="1"/>
  <c r="FX26" i="24" a="1"/>
  <c r="FX26" i="24" s="1"/>
  <c r="FU26" i="24" a="1"/>
  <c r="FU26" i="24" s="1"/>
  <c r="GR26" i="24" a="1"/>
  <c r="GR26" i="24" s="1"/>
  <c r="JV26" i="24"/>
  <c r="KA27" i="24" s="1"/>
  <c r="GO26" i="24" a="1"/>
  <c r="GO26" i="24" s="1"/>
  <c r="FS26" i="24" a="1"/>
  <c r="FS26" i="24" s="1"/>
  <c r="GQ26" i="24" a="1"/>
  <c r="GQ26" i="24" s="1"/>
  <c r="JS26" i="24"/>
  <c r="JX27" i="24" s="1"/>
  <c r="JW26" i="24"/>
  <c r="KB27" i="24" s="1"/>
  <c r="JT26" i="24"/>
  <c r="JY27" i="24" s="1"/>
  <c r="GP26" i="24" a="1"/>
  <c r="GP26" i="24" s="1"/>
  <c r="FW26" i="24" a="1"/>
  <c r="FW26" i="24" s="1"/>
  <c r="JU26" i="24"/>
  <c r="JZ27" i="24" s="1"/>
  <c r="GS26" i="24" a="1"/>
  <c r="GS26" i="24" s="1"/>
  <c r="FV26" i="24" a="1"/>
  <c r="FV26" i="24" s="1"/>
  <c r="FT26" i="24" a="1"/>
  <c r="FT26" i="24" s="1"/>
  <c r="GT26" i="24" a="1"/>
  <c r="GT26" i="24" s="1"/>
  <c r="ED28" i="24"/>
  <c r="EY28" i="24"/>
  <c r="EG28" i="24" s="1"/>
  <c r="EZ29" i="24"/>
  <c r="CG30" i="24"/>
  <c r="EZ30" i="24" s="1"/>
  <c r="EH33" i="24" s="1"/>
  <c r="EI28" i="24"/>
  <c r="EG27" i="24"/>
  <c r="EE27" i="24" s="1"/>
  <c r="CD29" i="24"/>
  <c r="HL29" i="24"/>
  <c r="FZ24" i="24"/>
  <c r="FB29" i="24"/>
  <c r="CM30" i="24"/>
  <c r="FB30" i="24" s="1"/>
  <c r="EJ33" i="24" s="1"/>
  <c r="FA29" i="24"/>
  <c r="CJ30" i="24"/>
  <c r="FA30" i="24" s="1"/>
  <c r="EI33" i="24" s="1"/>
  <c r="GZ41" i="24"/>
  <c r="IM32" i="24"/>
  <c r="BD50" i="24"/>
  <c r="BF50" i="24"/>
  <c r="BA50" i="24"/>
  <c r="BE51" i="24" s="1"/>
  <c r="AZ50" i="24"/>
  <c r="BE50" i="24"/>
  <c r="BC50" i="24"/>
  <c r="BU12" i="1"/>
  <c r="BG13" i="1"/>
  <c r="BI12" i="1"/>
  <c r="BJ12" i="1"/>
  <c r="BE13" i="1"/>
  <c r="AU13" i="1"/>
  <c r="AY12" i="1"/>
  <c r="AW13" i="1"/>
  <c r="GJ25" i="24"/>
  <c r="GM25" i="24"/>
  <c r="GL25" i="24"/>
  <c r="GK25" i="24"/>
  <c r="GN25" i="24"/>
  <c r="KE24" i="24" a="1"/>
  <c r="KG18" i="24" a="1"/>
  <c r="GI25" i="24"/>
  <c r="GA26" i="24" a="1"/>
  <c r="KD25" i="24" a="1"/>
  <c r="KC26" i="24" a="1"/>
  <c r="KE24" i="24" l="1"/>
  <c r="KD25" i="24"/>
  <c r="KC26" i="24"/>
  <c r="KG18" i="24"/>
  <c r="AH18" i="24" s="1"/>
  <c r="KI23" i="24"/>
  <c r="KL23" i="24" s="1"/>
  <c r="C23" i="24" s="1"/>
  <c r="KK18" i="24"/>
  <c r="KN18" i="24" s="1"/>
  <c r="O18" i="24" s="1"/>
  <c r="FY26" i="24"/>
  <c r="GA26" i="24"/>
  <c r="EH31" i="24"/>
  <c r="EI31" i="24"/>
  <c r="EJ32" i="24"/>
  <c r="GU25" i="24"/>
  <c r="GO28" i="24" a="1"/>
  <c r="GO28" i="24" s="1"/>
  <c r="FX28" i="24" a="1"/>
  <c r="FX28" i="24" s="1"/>
  <c r="FU28" i="24" a="1"/>
  <c r="FU28" i="24" s="1"/>
  <c r="GS28" i="24" a="1"/>
  <c r="GS28" i="24" s="1"/>
  <c r="FS28" i="24" a="1"/>
  <c r="FS28" i="24" s="1"/>
  <c r="JS28" i="24"/>
  <c r="GR28" i="24" a="1"/>
  <c r="GR28" i="24" s="1"/>
  <c r="FT28" i="24" a="1"/>
  <c r="FT28" i="24" s="1"/>
  <c r="JU28" i="24"/>
  <c r="JW28" i="24"/>
  <c r="JT28" i="24"/>
  <c r="FV28" i="24" a="1"/>
  <c r="FV28" i="24" s="1"/>
  <c r="FW28" i="24" a="1"/>
  <c r="FW28" i="24" s="1"/>
  <c r="JV28" i="24"/>
  <c r="GT28" i="24" a="1"/>
  <c r="GT28" i="24" s="1"/>
  <c r="GP28" i="24" a="1"/>
  <c r="GP28" i="24" s="1"/>
  <c r="GQ28" i="24" a="1"/>
  <c r="GQ28" i="24" s="1"/>
  <c r="EH32" i="24"/>
  <c r="EH30" i="24"/>
  <c r="EI32" i="24"/>
  <c r="EI29" i="24"/>
  <c r="EE28" i="24"/>
  <c r="EH29" i="24"/>
  <c r="EJ31" i="24"/>
  <c r="EJ30" i="24"/>
  <c r="HL30" i="24"/>
  <c r="CD30" i="24"/>
  <c r="FT27" i="24" a="1"/>
  <c r="FT27" i="24" s="1"/>
  <c r="GO27" i="24" a="1"/>
  <c r="GO27" i="24" s="1"/>
  <c r="FU27" i="24" a="1"/>
  <c r="FU27" i="24" s="1"/>
  <c r="FX27" i="24" a="1"/>
  <c r="FX27" i="24" s="1"/>
  <c r="GR27" i="24" a="1"/>
  <c r="GR27" i="24" s="1"/>
  <c r="JT27" i="24"/>
  <c r="FS27" i="24" a="1"/>
  <c r="FS27" i="24" s="1"/>
  <c r="GQ27" i="24" a="1"/>
  <c r="GQ27" i="24" s="1"/>
  <c r="JV27" i="24"/>
  <c r="JU27" i="24"/>
  <c r="GT27" i="24" a="1"/>
  <c r="GT27" i="24" s="1"/>
  <c r="JW27" i="24"/>
  <c r="GP27" i="24" a="1"/>
  <c r="GP27" i="24" s="1"/>
  <c r="JS27" i="24"/>
  <c r="FW27" i="24" a="1"/>
  <c r="FW27" i="24" s="1"/>
  <c r="GS27" i="24" a="1"/>
  <c r="GS27" i="24" s="1"/>
  <c r="FV27" i="24" a="1"/>
  <c r="FV27" i="24" s="1"/>
  <c r="ED29" i="24"/>
  <c r="EY29" i="24"/>
  <c r="EJ29" i="24"/>
  <c r="EI30" i="24"/>
  <c r="GB24" i="24"/>
  <c r="FZ25" i="24"/>
  <c r="IM33" i="24"/>
  <c r="GZ42" i="24"/>
  <c r="GZ43" i="24" s="1"/>
  <c r="BC51" i="24"/>
  <c r="AZ51" i="24"/>
  <c r="BB55" i="24" s="1"/>
  <c r="BA51" i="24"/>
  <c r="BF51" i="24"/>
  <c r="BB51" i="24"/>
  <c r="BD51" i="24"/>
  <c r="AZ12" i="1"/>
  <c r="BK12" i="1"/>
  <c r="GK26" i="24"/>
  <c r="GN26" i="24"/>
  <c r="GL26" i="24"/>
  <c r="GM26" i="24"/>
  <c r="GJ26" i="24"/>
  <c r="KF23" i="24" a="1"/>
  <c r="GI26" i="24"/>
  <c r="KC27" i="24" a="1"/>
  <c r="KD26" i="24" a="1"/>
  <c r="KE25" i="24" a="1"/>
  <c r="GA27" i="24" a="1"/>
  <c r="KC27" i="24" l="1"/>
  <c r="KD26" i="24"/>
  <c r="KE25" i="24"/>
  <c r="KF23" i="24"/>
  <c r="AF23" i="24" s="1"/>
  <c r="KJ19" i="24"/>
  <c r="KM19" i="24" s="1"/>
  <c r="H19" i="24" s="1"/>
  <c r="GA27" i="24"/>
  <c r="BB52" i="24"/>
  <c r="FY28" i="24"/>
  <c r="FY27" i="24"/>
  <c r="GB25" i="24"/>
  <c r="GV25" i="24" s="1"/>
  <c r="GW25" i="24" s="1" a="1"/>
  <c r="GW25" i="24" s="1"/>
  <c r="GV24" i="24"/>
  <c r="GW24" i="24" s="1" a="1"/>
  <c r="GW24" i="24" s="1"/>
  <c r="GU26" i="24"/>
  <c r="EG29" i="24"/>
  <c r="EE29" i="24" s="1"/>
  <c r="GN27" i="24"/>
  <c r="ED30" i="24"/>
  <c r="EY30" i="24"/>
  <c r="EG33" i="24" s="1"/>
  <c r="GM28" i="24"/>
  <c r="GN28" i="24"/>
  <c r="FZ26" i="24"/>
  <c r="IM34" i="24"/>
  <c r="GZ44" i="24"/>
  <c r="BD56" i="24"/>
  <c r="BF54" i="24"/>
  <c r="BF52" i="24"/>
  <c r="BD54" i="24"/>
  <c r="BB54" i="24"/>
  <c r="BD53" i="24"/>
  <c r="BD52" i="24"/>
  <c r="BB53" i="24"/>
  <c r="BF53" i="24"/>
  <c r="BF55" i="24"/>
  <c r="BD55" i="24"/>
  <c r="BF56" i="24"/>
  <c r="BB56" i="24"/>
  <c r="BD57" i="24"/>
  <c r="BA52" i="24"/>
  <c r="BC52" i="24"/>
  <c r="BE52" i="24"/>
  <c r="BA12" i="1"/>
  <c r="GL28" i="24"/>
  <c r="GJ28" i="24"/>
  <c r="GK28" i="24"/>
  <c r="GM27" i="24"/>
  <c r="GK27" i="24"/>
  <c r="GJ27" i="24"/>
  <c r="GL27" i="24"/>
  <c r="KC28" i="24" a="1"/>
  <c r="KD27" i="24" a="1"/>
  <c r="KE26" i="24" a="1"/>
  <c r="GA28" i="24" a="1"/>
  <c r="KG19" i="24" a="1"/>
  <c r="GI28" i="24"/>
  <c r="GI27" i="24"/>
  <c r="KE26" i="24" l="1"/>
  <c r="KD27" i="24"/>
  <c r="KC28" i="24"/>
  <c r="KG19" i="24"/>
  <c r="KI24" i="24"/>
  <c r="KL24" i="24" s="1"/>
  <c r="C24" i="24" s="1"/>
  <c r="KK19" i="24"/>
  <c r="KN19" i="24" s="1"/>
  <c r="O19" i="24" s="1"/>
  <c r="GA28" i="24"/>
  <c r="EG32" i="24"/>
  <c r="GP32" i="24" s="1" a="1"/>
  <c r="GP32" i="24" s="1"/>
  <c r="GB26" i="24"/>
  <c r="GV26" i="24" s="1"/>
  <c r="GW26" i="24" s="1" a="1"/>
  <c r="GW26" i="24" s="1"/>
  <c r="GU28" i="24"/>
  <c r="GU27" i="24"/>
  <c r="EG31" i="24"/>
  <c r="JU33" i="24"/>
  <c r="JV33" i="24"/>
  <c r="EE33" i="24"/>
  <c r="JT33" i="24"/>
  <c r="GQ33" i="24" a="1"/>
  <c r="GQ33" i="24" s="1"/>
  <c r="FU33" i="24" a="1"/>
  <c r="FU33" i="24" s="1"/>
  <c r="FV33" i="24" a="1"/>
  <c r="FV33" i="24" s="1"/>
  <c r="GO33" i="24" a="1"/>
  <c r="GO33" i="24" s="1"/>
  <c r="JW33" i="24"/>
  <c r="FS33" i="24" a="1"/>
  <c r="FS33" i="24" s="1"/>
  <c r="FT33" i="24" a="1"/>
  <c r="FT33" i="24" s="1"/>
  <c r="GP33" i="24" a="1"/>
  <c r="GP33" i="24" s="1"/>
  <c r="JS33" i="24"/>
  <c r="GS33" i="24" a="1"/>
  <c r="GS33" i="24" s="1"/>
  <c r="GT33" i="24" a="1"/>
  <c r="GT33" i="24" s="1"/>
  <c r="GR33" i="24" a="1"/>
  <c r="GR33" i="24" s="1"/>
  <c r="FX33" i="24" a="1"/>
  <c r="FX33" i="24" s="1"/>
  <c r="FW33" i="24" a="1"/>
  <c r="FW33" i="24" s="1"/>
  <c r="FZ27" i="24"/>
  <c r="EG30" i="24"/>
  <c r="EE30" i="24" s="1"/>
  <c r="JW29" i="24"/>
  <c r="FS29" i="24" a="1"/>
  <c r="FS29" i="24" s="1"/>
  <c r="FV29" i="24" a="1"/>
  <c r="FV29" i="24" s="1"/>
  <c r="GR29" i="24" a="1"/>
  <c r="GR29" i="24" s="1"/>
  <c r="JU29" i="24"/>
  <c r="FX29" i="24" a="1"/>
  <c r="FX29" i="24" s="1"/>
  <c r="GS29" i="24" a="1"/>
  <c r="GS29" i="24" s="1"/>
  <c r="JT29" i="24"/>
  <c r="GT29" i="24" a="1"/>
  <c r="GT29" i="24" s="1"/>
  <c r="GO29" i="24" a="1"/>
  <c r="GO29" i="24" s="1"/>
  <c r="GQ29" i="24" a="1"/>
  <c r="GQ29" i="24" s="1"/>
  <c r="FW29" i="24" a="1"/>
  <c r="FW29" i="24" s="1"/>
  <c r="JV29" i="24"/>
  <c r="FU29" i="24" a="1"/>
  <c r="FU29" i="24" s="1"/>
  <c r="FT29" i="24" a="1"/>
  <c r="FT29" i="24" s="1"/>
  <c r="JS29" i="24"/>
  <c r="GP29" i="24" a="1"/>
  <c r="GP29" i="24" s="1"/>
  <c r="IM35" i="24"/>
  <c r="GZ45" i="24"/>
  <c r="GZ46" i="24" s="1"/>
  <c r="BA53" i="24"/>
  <c r="BC53" i="24"/>
  <c r="BE53" i="24"/>
  <c r="KC29" i="24" a="1"/>
  <c r="KF24" i="24" a="1"/>
  <c r="KD28" i="24" a="1"/>
  <c r="KE27" i="24" a="1"/>
  <c r="GA29" i="24" a="1"/>
  <c r="KC29" i="24" l="1"/>
  <c r="KD28" i="24"/>
  <c r="KE27" i="24"/>
  <c r="KF24" i="24"/>
  <c r="AF24" i="24" s="1"/>
  <c r="KJ20" i="24"/>
  <c r="KM20" i="24" s="1"/>
  <c r="H20" i="24" s="1"/>
  <c r="GA29" i="24"/>
  <c r="JT32" i="24"/>
  <c r="GT32" i="24" a="1"/>
  <c r="GT32" i="24" s="1"/>
  <c r="FV32" i="24" a="1"/>
  <c r="FV32" i="24" s="1"/>
  <c r="JW32" i="24"/>
  <c r="GB27" i="24"/>
  <c r="GB28" i="24" s="1"/>
  <c r="GV28" i="24" s="1"/>
  <c r="GW28" i="24" s="1" a="1"/>
  <c r="GW28" i="24" s="1"/>
  <c r="FU32" i="24" a="1"/>
  <c r="FU32" i="24" s="1"/>
  <c r="GK32" i="24" s="1"/>
  <c r="GO32" i="24" a="1"/>
  <c r="GO32" i="24" s="1"/>
  <c r="FY32" i="24" s="1"/>
  <c r="GQ32" i="24" a="1"/>
  <c r="GQ32" i="24" s="1"/>
  <c r="FW32" i="24" a="1"/>
  <c r="FW32" i="24" s="1"/>
  <c r="GM32" i="24" s="1"/>
  <c r="EE32" i="24"/>
  <c r="JU32" i="24"/>
  <c r="FX32" i="24" a="1"/>
  <c r="FX32" i="24" s="1"/>
  <c r="GN32" i="24" s="1"/>
  <c r="GS32" i="24" a="1"/>
  <c r="GS32" i="24" s="1"/>
  <c r="GR32" i="24" a="1"/>
  <c r="GR32" i="24" s="1"/>
  <c r="JS32" i="24"/>
  <c r="JV32" i="24"/>
  <c r="FT32" i="24" a="1"/>
  <c r="FT32" i="24" s="1"/>
  <c r="FS32" i="24" a="1"/>
  <c r="FS32" i="24" s="1"/>
  <c r="GN29" i="24"/>
  <c r="GM29" i="24"/>
  <c r="FY33" i="24"/>
  <c r="GM33" i="24"/>
  <c r="FZ28" i="24"/>
  <c r="FY29" i="24"/>
  <c r="GN33" i="24"/>
  <c r="JU30" i="24"/>
  <c r="FT30" i="24" a="1"/>
  <c r="FT30" i="24" s="1"/>
  <c r="FV30" i="24" a="1"/>
  <c r="FV30" i="24" s="1"/>
  <c r="GO30" i="24" a="1"/>
  <c r="GO30" i="24" s="1"/>
  <c r="GQ30" i="24" a="1"/>
  <c r="GQ30" i="24" s="1"/>
  <c r="GR30" i="24" a="1"/>
  <c r="GR30" i="24" s="1"/>
  <c r="FU30" i="24" a="1"/>
  <c r="FU30" i="24" s="1"/>
  <c r="FX30" i="24" a="1"/>
  <c r="FX30" i="24" s="1"/>
  <c r="GP30" i="24" a="1"/>
  <c r="GP30" i="24" s="1"/>
  <c r="FS30" i="24" a="1"/>
  <c r="FS30" i="24" s="1"/>
  <c r="JT30" i="24"/>
  <c r="FW30" i="24" a="1"/>
  <c r="FW30" i="24" s="1"/>
  <c r="GS30" i="24" a="1"/>
  <c r="GS30" i="24" s="1"/>
  <c r="GT30" i="24" a="1"/>
  <c r="GT30" i="24" s="1"/>
  <c r="JS30" i="24"/>
  <c r="JV30" i="24"/>
  <c r="JW30" i="24"/>
  <c r="FZ29" i="24"/>
  <c r="GL33" i="24"/>
  <c r="JU31" i="24"/>
  <c r="FX31" i="24" a="1"/>
  <c r="FX31" i="24" s="1"/>
  <c r="GP31" i="24" a="1"/>
  <c r="GP31" i="24" s="1"/>
  <c r="GS31" i="24" a="1"/>
  <c r="GS31" i="24" s="1"/>
  <c r="GT31" i="24" a="1"/>
  <c r="GT31" i="24" s="1"/>
  <c r="JV31" i="24"/>
  <c r="GR31" i="24" a="1"/>
  <c r="GR31" i="24" s="1"/>
  <c r="FU31" i="24" a="1"/>
  <c r="FU31" i="24" s="1"/>
  <c r="FT31" i="24" a="1"/>
  <c r="FT31" i="24" s="1"/>
  <c r="FW31" i="24" a="1"/>
  <c r="FW31" i="24" s="1"/>
  <c r="GO31" i="24" a="1"/>
  <c r="GO31" i="24" s="1"/>
  <c r="JT31" i="24"/>
  <c r="GQ31" i="24" a="1"/>
  <c r="GQ31" i="24" s="1"/>
  <c r="JW31" i="24"/>
  <c r="FS31" i="24" a="1"/>
  <c r="FS31" i="24" s="1"/>
  <c r="EE31" i="24"/>
  <c r="FV31" i="24" a="1"/>
  <c r="FV31" i="24" s="1"/>
  <c r="JS31" i="24"/>
  <c r="GZ47" i="24"/>
  <c r="IM36" i="24"/>
  <c r="BE54" i="24"/>
  <c r="BA54" i="24"/>
  <c r="BE55" i="24" s="1"/>
  <c r="BC54" i="24"/>
  <c r="BZ13" i="1"/>
  <c r="CB12" i="1"/>
  <c r="BX12" i="1"/>
  <c r="GL29" i="24"/>
  <c r="GK33" i="24"/>
  <c r="GI33" i="24"/>
  <c r="GJ33" i="24"/>
  <c r="GJ29" i="24"/>
  <c r="GK29" i="24"/>
  <c r="KD29" i="24" a="1"/>
  <c r="GI29" i="24"/>
  <c r="KC30" i="24" a="1"/>
  <c r="KE28" i="24" a="1"/>
  <c r="KG20" i="24" a="1"/>
  <c r="GA30" i="24" a="1"/>
  <c r="KE28" i="24" l="1"/>
  <c r="KD29" i="24"/>
  <c r="KC30" i="24"/>
  <c r="GJ32" i="24"/>
  <c r="GI32" i="24"/>
  <c r="KG20" i="24"/>
  <c r="AH20" i="24" s="1"/>
  <c r="KI25" i="24"/>
  <c r="KL25" i="24" s="1"/>
  <c r="C25" i="24" s="1"/>
  <c r="KK20" i="24"/>
  <c r="KN20" i="24" s="1"/>
  <c r="O20" i="24" s="1"/>
  <c r="AE28" i="24"/>
  <c r="GA30" i="24"/>
  <c r="GL32" i="24"/>
  <c r="GV27" i="24"/>
  <c r="GW27" i="24" s="1" a="1"/>
  <c r="GW27" i="24" s="1"/>
  <c r="BC55" i="24"/>
  <c r="GU29" i="24"/>
  <c r="GU33" i="24"/>
  <c r="FZ34" i="24" s="1"/>
  <c r="GN30" i="24"/>
  <c r="FY31" i="24"/>
  <c r="GM30" i="24"/>
  <c r="GM31" i="24"/>
  <c r="GN31" i="24"/>
  <c r="GL30" i="24"/>
  <c r="GL31" i="24"/>
  <c r="GK31" i="24"/>
  <c r="FY30" i="24"/>
  <c r="IM37" i="24"/>
  <c r="GZ48" i="24"/>
  <c r="BA55" i="24"/>
  <c r="BE56" i="24" s="1"/>
  <c r="BP14" i="1"/>
  <c r="CC12" i="1"/>
  <c r="CD12" i="1"/>
  <c r="BY13" i="1"/>
  <c r="CA13" i="1"/>
  <c r="GK30" i="24"/>
  <c r="GJ31" i="24"/>
  <c r="GJ30" i="24"/>
  <c r="GI31" i="24"/>
  <c r="GI30" i="24"/>
  <c r="GA31" i="24" a="1"/>
  <c r="KF25" i="24" a="1"/>
  <c r="KE29" i="24" a="1"/>
  <c r="KC31" i="24" a="1"/>
  <c r="KD30" i="24" a="1"/>
  <c r="KC31" i="24" l="1"/>
  <c r="KD30" i="24"/>
  <c r="KE29" i="24"/>
  <c r="GU32" i="24"/>
  <c r="FZ33" i="24" s="1"/>
  <c r="KF25" i="24"/>
  <c r="KJ21" i="24"/>
  <c r="KM21" i="24" s="1"/>
  <c r="H21" i="24" s="1"/>
  <c r="AE29" i="24"/>
  <c r="GA31" i="24"/>
  <c r="GU31" i="24"/>
  <c r="GU30" i="24"/>
  <c r="FZ30" i="24"/>
  <c r="GB29" i="24"/>
  <c r="GV29" i="24" s="1"/>
  <c r="GW29" i="24" s="1" a="1"/>
  <c r="GW29" i="24" s="1"/>
  <c r="IM38" i="24"/>
  <c r="GZ49" i="24"/>
  <c r="BA56" i="24"/>
  <c r="BE57" i="24" s="1"/>
  <c r="BC56" i="24"/>
  <c r="BF14" i="1"/>
  <c r="BR13" i="1"/>
  <c r="BN13" i="1"/>
  <c r="AX13" i="1"/>
  <c r="AV14" i="1"/>
  <c r="AT13" i="1"/>
  <c r="KE30" i="24" a="1"/>
  <c r="KG21" i="24" a="1"/>
  <c r="KD31" i="24" a="1"/>
  <c r="KC32" i="24" a="1"/>
  <c r="GA32" i="24" a="1"/>
  <c r="KE30" i="24" l="1"/>
  <c r="KD31" i="24"/>
  <c r="KC32" i="24"/>
  <c r="KG21" i="24"/>
  <c r="KI26" i="24"/>
  <c r="KL26" i="24" s="1"/>
  <c r="C26" i="24" s="1"/>
  <c r="KK21" i="24"/>
  <c r="KN21" i="24" s="1"/>
  <c r="O21" i="24" s="1"/>
  <c r="GA32" i="24"/>
  <c r="FZ31" i="24"/>
  <c r="GB30" i="24"/>
  <c r="GB31" i="24" s="1"/>
  <c r="GB32" i="24" s="1"/>
  <c r="FZ32" i="24"/>
  <c r="GZ50" i="24"/>
  <c r="GZ51" i="24" s="1"/>
  <c r="IM39" i="24"/>
  <c r="BA57" i="24"/>
  <c r="BE58" i="24" s="1"/>
  <c r="BC57" i="24"/>
  <c r="BS13" i="1"/>
  <c r="BT13" i="1"/>
  <c r="BO14" i="1"/>
  <c r="BQ14" i="1"/>
  <c r="BD13" i="1"/>
  <c r="BH13" i="1"/>
  <c r="AW14" i="1"/>
  <c r="AY13" i="1"/>
  <c r="AZ13" i="1"/>
  <c r="AU14" i="1"/>
  <c r="CE12" i="1"/>
  <c r="KE31" i="24" a="1"/>
  <c r="KD32" i="24" a="1"/>
  <c r="KC33" i="24" a="1"/>
  <c r="KF26" i="24" a="1"/>
  <c r="GA33" i="24" a="1"/>
  <c r="KC33" i="24" l="1"/>
  <c r="KD32" i="24"/>
  <c r="KE31" i="24"/>
  <c r="KF26" i="24"/>
  <c r="AE26" i="24" s="1"/>
  <c r="KJ22" i="24"/>
  <c r="KM22" i="24" s="1"/>
  <c r="H22" i="24" s="1"/>
  <c r="GA33" i="24"/>
  <c r="GV31" i="24"/>
  <c r="GW31" i="24" s="1" a="1"/>
  <c r="GW31" i="24" s="1"/>
  <c r="GV30" i="24"/>
  <c r="GW30" i="24" s="1" a="1"/>
  <c r="GW30" i="24" s="1"/>
  <c r="GB33" i="24"/>
  <c r="GV32" i="24"/>
  <c r="GW32" i="24" s="1" a="1"/>
  <c r="GW32" i="24" s="1"/>
  <c r="IM40" i="24"/>
  <c r="GZ52" i="24"/>
  <c r="GZ53" i="24" s="1"/>
  <c r="BA58" i="24"/>
  <c r="BA59" i="24" s="1"/>
  <c r="BA60" i="24" s="1"/>
  <c r="BC58" i="24"/>
  <c r="BU13" i="1"/>
  <c r="BG14" i="1"/>
  <c r="BE14" i="1"/>
  <c r="BI13" i="1"/>
  <c r="BJ13" i="1"/>
  <c r="BA13" i="1"/>
  <c r="KC34" i="24" a="1"/>
  <c r="KD33" i="24" a="1"/>
  <c r="KE32" i="24" a="1"/>
  <c r="KG22" i="24" a="1"/>
  <c r="GA34" i="24" a="1"/>
  <c r="KE32" i="24" l="1"/>
  <c r="KD33" i="24"/>
  <c r="KC34" i="24"/>
  <c r="KG22" i="24"/>
  <c r="KI27" i="24"/>
  <c r="KL27" i="24" s="1"/>
  <c r="C27" i="24" s="1"/>
  <c r="KK22" i="24"/>
  <c r="KN22" i="24" s="1"/>
  <c r="O22" i="24" s="1"/>
  <c r="GA34" i="24"/>
  <c r="GV33" i="24"/>
  <c r="GW33" i="24" s="1" a="1"/>
  <c r="GW33" i="24" s="1"/>
  <c r="GB34" i="24"/>
  <c r="IM41" i="24"/>
  <c r="GZ54" i="24"/>
  <c r="BE60" i="24"/>
  <c r="BE59" i="24"/>
  <c r="BE61" i="24"/>
  <c r="BC60" i="24"/>
  <c r="BA61" i="24"/>
  <c r="BE62" i="24" s="1"/>
  <c r="BC59" i="24"/>
  <c r="BC61" i="24"/>
  <c r="BK13" i="1"/>
  <c r="KE33" i="24" a="1"/>
  <c r="KD34" i="24" a="1"/>
  <c r="KC35" i="24" a="1"/>
  <c r="KF27" i="24" a="1"/>
  <c r="GA35" i="24" a="1"/>
  <c r="KC35" i="24" l="1"/>
  <c r="KD34" i="24"/>
  <c r="KE33" i="24"/>
  <c r="KF27" i="24"/>
  <c r="KJ23" i="24"/>
  <c r="KM23" i="24" s="1"/>
  <c r="H23" i="24" s="1"/>
  <c r="GA35" i="24"/>
  <c r="GB35" i="24"/>
  <c r="GV34" i="24"/>
  <c r="GW34" i="24" s="1" a="1"/>
  <c r="GW34" i="24" s="1"/>
  <c r="GZ55" i="24"/>
  <c r="GZ56" i="24" s="1"/>
  <c r="IM42" i="24"/>
  <c r="BA62" i="24"/>
  <c r="BE67" i="24" s="1"/>
  <c r="BC62" i="24"/>
  <c r="KG23" i="24" a="1"/>
  <c r="KD35" i="24" a="1"/>
  <c r="KC36" i="24" a="1"/>
  <c r="KE34" i="24" a="1"/>
  <c r="GA36" i="24" a="1"/>
  <c r="KD35" i="24" l="1"/>
  <c r="KE34" i="24"/>
  <c r="KC36" i="24"/>
  <c r="KG23" i="24"/>
  <c r="KK23" i="24"/>
  <c r="KN23" i="24" s="1"/>
  <c r="O23" i="24" s="1"/>
  <c r="KI28" i="24"/>
  <c r="KL28" i="24" s="1"/>
  <c r="C28" i="24" s="1"/>
  <c r="GA36" i="24"/>
  <c r="GB36" i="24"/>
  <c r="GV35" i="24"/>
  <c r="GW35" i="24" s="1" a="1"/>
  <c r="GW35" i="24" s="1"/>
  <c r="IM43" i="24"/>
  <c r="GZ57" i="24"/>
  <c r="BE63" i="24"/>
  <c r="BC66" i="24"/>
  <c r="BC67" i="24"/>
  <c r="BE68" i="24"/>
  <c r="BC64" i="24"/>
  <c r="BC65" i="24"/>
  <c r="BC63" i="24"/>
  <c r="BE65" i="24"/>
  <c r="BE64" i="24"/>
  <c r="BE66" i="24"/>
  <c r="BZ14" i="1"/>
  <c r="BY14" i="1"/>
  <c r="KE35" i="24" a="1"/>
  <c r="KC37" i="24" a="1"/>
  <c r="KD36" i="24" a="1"/>
  <c r="KF28" i="24" a="1"/>
  <c r="GA37" i="24" a="1"/>
  <c r="KC37" i="24" l="1"/>
  <c r="KE35" i="24"/>
  <c r="KD36" i="24"/>
  <c r="KF28" i="24"/>
  <c r="KJ24" i="24"/>
  <c r="KM24" i="24" s="1"/>
  <c r="H24" i="24" s="1"/>
  <c r="GA37" i="24"/>
  <c r="GV36" i="24"/>
  <c r="GW36" i="24" s="1" a="1"/>
  <c r="GW36" i="24" s="1"/>
  <c r="GB37" i="24"/>
  <c r="GZ58" i="24"/>
  <c r="GZ59" i="24" s="1"/>
  <c r="IM44" i="24"/>
  <c r="D14" i="24"/>
  <c r="BX13" i="1"/>
  <c r="KG24" i="24" a="1"/>
  <c r="KC38" i="24" a="1"/>
  <c r="KD37" i="24" a="1"/>
  <c r="KE36" i="24" a="1"/>
  <c r="GA38" i="24" a="1"/>
  <c r="KD37" i="24" l="1"/>
  <c r="KE36" i="24"/>
  <c r="KC38" i="24"/>
  <c r="KG24" i="24"/>
  <c r="KK24" i="24"/>
  <c r="KN24" i="24" s="1"/>
  <c r="O24" i="24" s="1"/>
  <c r="KI29" i="24"/>
  <c r="KL29" i="24" s="1"/>
  <c r="C29" i="24" s="1"/>
  <c r="GA38" i="24"/>
  <c r="GV37" i="24"/>
  <c r="GW37" i="24" s="1" a="1"/>
  <c r="GW37" i="24" s="1"/>
  <c r="GB38" i="24"/>
  <c r="GZ60" i="24"/>
  <c r="IM45" i="24"/>
  <c r="F14" i="24"/>
  <c r="DZ14" i="1" s="1"/>
  <c r="DX14" i="1"/>
  <c r="CA14" i="1"/>
  <c r="KF29" i="24" a="1"/>
  <c r="KD38" i="24" a="1"/>
  <c r="KE37" i="24" a="1"/>
  <c r="KC39" i="24" a="1"/>
  <c r="GA39" i="24" a="1"/>
  <c r="KC39" i="24" l="1"/>
  <c r="KE37" i="24"/>
  <c r="KD38" i="24"/>
  <c r="KF29" i="24"/>
  <c r="KJ25" i="24"/>
  <c r="KM25" i="24" s="1"/>
  <c r="H25" i="24" s="1"/>
  <c r="GA39" i="24"/>
  <c r="GB39" i="24"/>
  <c r="GV38" i="24"/>
  <c r="GW38" i="24" s="1" a="1"/>
  <c r="GW38" i="24" s="1"/>
  <c r="GZ61" i="24"/>
  <c r="GZ62" i="24" s="1"/>
  <c r="IM46" i="24"/>
  <c r="AB15" i="24"/>
  <c r="BQ15" i="1"/>
  <c r="BR14" i="1"/>
  <c r="BO15" i="1"/>
  <c r="AT14" i="1"/>
  <c r="AV15" i="1"/>
  <c r="AU15" i="1"/>
  <c r="BN14" i="1"/>
  <c r="CB13" i="1"/>
  <c r="CC13" i="1"/>
  <c r="KE38" i="24" a="1"/>
  <c r="KD39" i="24" a="1"/>
  <c r="KC40" i="24" a="1"/>
  <c r="KG25" i="24" a="1"/>
  <c r="GA40" i="24" a="1"/>
  <c r="KD39" i="24" l="1"/>
  <c r="KE38" i="24"/>
  <c r="KC40" i="24"/>
  <c r="KG25" i="24"/>
  <c r="KK25" i="24"/>
  <c r="KN25" i="24" s="1"/>
  <c r="O25" i="24" s="1"/>
  <c r="KI30" i="24"/>
  <c r="KL30" i="24" s="1"/>
  <c r="C30" i="24" s="1"/>
  <c r="GA40" i="24"/>
  <c r="GV39" i="24"/>
  <c r="GW39" i="24" s="1" a="1"/>
  <c r="GW39" i="24" s="1"/>
  <c r="GB40" i="24"/>
  <c r="IM47" i="24"/>
  <c r="GZ63" i="24"/>
  <c r="GZ64" i="24" s="1"/>
  <c r="BD14" i="1"/>
  <c r="AW15" i="1"/>
  <c r="BS14" i="1"/>
  <c r="BE15" i="1"/>
  <c r="BP15" i="1"/>
  <c r="BT14" i="1"/>
  <c r="CD13" i="1"/>
  <c r="KD40" i="24" a="1"/>
  <c r="KE39" i="24" a="1"/>
  <c r="KC41" i="24" a="1"/>
  <c r="KF30" i="24" a="1"/>
  <c r="GA41" i="24" a="1"/>
  <c r="KC41" i="24" l="1"/>
  <c r="KE39" i="24"/>
  <c r="KD40" i="24"/>
  <c r="KF30" i="24"/>
  <c r="KJ26" i="24"/>
  <c r="KM26" i="24" s="1"/>
  <c r="H26" i="24" s="1"/>
  <c r="GA41" i="24"/>
  <c r="GB41" i="24"/>
  <c r="GV40" i="24"/>
  <c r="GW40" i="24" s="1" a="1"/>
  <c r="GW40" i="24" s="1"/>
  <c r="IM48" i="24"/>
  <c r="GZ65" i="24"/>
  <c r="AX14" i="1"/>
  <c r="AY14" i="1"/>
  <c r="BU14" i="1"/>
  <c r="BF15" i="1"/>
  <c r="CE13" i="1"/>
  <c r="KG26" i="24" a="1"/>
  <c r="KE40" i="24" a="1"/>
  <c r="KC42" i="24" a="1"/>
  <c r="KD41" i="24" a="1"/>
  <c r="GA42" i="24" a="1"/>
  <c r="KE40" i="24" l="1"/>
  <c r="KD41" i="24"/>
  <c r="KC42" i="24"/>
  <c r="KG26" i="24"/>
  <c r="AG26" i="24" s="1"/>
  <c r="KK26" i="24"/>
  <c r="KN26" i="24" s="1"/>
  <c r="O26" i="24" s="1"/>
  <c r="KI31" i="24"/>
  <c r="KL31" i="24" s="1"/>
  <c r="C31" i="24" s="1"/>
  <c r="AG28" i="24"/>
  <c r="GA42" i="24"/>
  <c r="GV41" i="24"/>
  <c r="GW41" i="24" s="1" a="1"/>
  <c r="GW41" i="24" s="1"/>
  <c r="GB42" i="24"/>
  <c r="IM49" i="24"/>
  <c r="GZ66" i="24"/>
  <c r="GZ67" i="24" s="1"/>
  <c r="BG15" i="1"/>
  <c r="BH14" i="1"/>
  <c r="BI14" i="1"/>
  <c r="BA14" i="1"/>
  <c r="AZ14" i="1"/>
  <c r="KC43" i="24" a="1"/>
  <c r="KE41" i="24" a="1"/>
  <c r="KD42" i="24" a="1"/>
  <c r="GA43" i="24" a="1"/>
  <c r="KF31" i="24" a="1"/>
  <c r="KC43" i="24" l="1"/>
  <c r="KD42" i="24"/>
  <c r="KE41" i="24"/>
  <c r="KF31" i="24"/>
  <c r="KJ27" i="24"/>
  <c r="KM27" i="24" s="1"/>
  <c r="H27" i="24" s="1"/>
  <c r="GA43" i="24"/>
  <c r="GB43" i="24"/>
  <c r="GV42" i="24"/>
  <c r="GW42" i="24" s="1" a="1"/>
  <c r="GW42" i="24" s="1"/>
  <c r="IM50" i="24"/>
  <c r="GZ68" i="24"/>
  <c r="GZ69" i="24" s="1"/>
  <c r="BK14" i="1"/>
  <c r="BJ14" i="1"/>
  <c r="KG27" i="24" a="1"/>
  <c r="KC44" i="24" a="1"/>
  <c r="KE42" i="24" a="1"/>
  <c r="KD43" i="24" a="1"/>
  <c r="GA44" i="24" a="1"/>
  <c r="KE42" i="24" l="1"/>
  <c r="KD43" i="24"/>
  <c r="KC44" i="24"/>
  <c r="KG27" i="24"/>
  <c r="KI32" i="24"/>
  <c r="KL32" i="24" s="1"/>
  <c r="KK27" i="24"/>
  <c r="KN27" i="24" s="1"/>
  <c r="O27" i="24" s="1"/>
  <c r="AH29" i="24"/>
  <c r="GA44" i="24"/>
  <c r="GV43" i="24"/>
  <c r="GW43" i="24" s="1" a="1"/>
  <c r="GW43" i="24" s="1"/>
  <c r="GB44" i="24"/>
  <c r="IM51" i="24"/>
  <c r="GZ70" i="24"/>
  <c r="GZ71" i="24" s="1"/>
  <c r="KC45" i="24" a="1"/>
  <c r="KF32" i="24" a="1"/>
  <c r="KD44" i="24" a="1"/>
  <c r="KE43" i="24" a="1"/>
  <c r="GA45" i="24" a="1"/>
  <c r="KC45" i="24" l="1"/>
  <c r="KD44" i="24"/>
  <c r="KE43" i="24"/>
  <c r="KF32" i="24"/>
  <c r="KJ28" i="24"/>
  <c r="KM28" i="24" s="1"/>
  <c r="H28" i="24" s="1"/>
  <c r="GA45" i="24"/>
  <c r="GB45" i="24"/>
  <c r="GV44" i="24"/>
  <c r="GW44" i="24" s="1" a="1"/>
  <c r="GW44" i="24" s="1"/>
  <c r="IM52" i="24"/>
  <c r="GZ72" i="24"/>
  <c r="GZ73" i="24" s="1"/>
  <c r="BP16" i="1"/>
  <c r="BZ15" i="1"/>
  <c r="BX14" i="1"/>
  <c r="KG28" i="24" a="1"/>
  <c r="KD45" i="24" a="1"/>
  <c r="GA46" i="24" a="1"/>
  <c r="KC46" i="24" a="1"/>
  <c r="KE44" i="24" a="1"/>
  <c r="KE44" i="24" l="1"/>
  <c r="KD45" i="24"/>
  <c r="KC46" i="24"/>
  <c r="KG28" i="24"/>
  <c r="KI33" i="24"/>
  <c r="KL33" i="24" s="1"/>
  <c r="KK28" i="24"/>
  <c r="KN28" i="24" s="1"/>
  <c r="O28" i="24" s="1"/>
  <c r="GA46" i="24"/>
  <c r="GB46" i="24"/>
  <c r="GV45" i="24"/>
  <c r="GW45" i="24" s="1" a="1"/>
  <c r="GW45" i="24" s="1"/>
  <c r="IM53" i="24"/>
  <c r="GZ74" i="24"/>
  <c r="BR15" i="1"/>
  <c r="BN15" i="1"/>
  <c r="BQ16" i="1"/>
  <c r="BS15" i="1"/>
  <c r="AU16" i="1"/>
  <c r="BY15" i="1"/>
  <c r="CA15" i="1"/>
  <c r="KD46" i="24" a="1"/>
  <c r="KE45" i="24" a="1"/>
  <c r="KC47" i="24" a="1"/>
  <c r="KF33" i="24" a="1"/>
  <c r="GA47" i="24" a="1"/>
  <c r="KC47" i="24" l="1"/>
  <c r="KD46" i="24"/>
  <c r="KE45" i="24"/>
  <c r="KF33" i="24"/>
  <c r="KJ29" i="24"/>
  <c r="KM29" i="24" s="1"/>
  <c r="H29" i="24" s="1"/>
  <c r="GA47" i="24"/>
  <c r="GB47" i="24"/>
  <c r="GV46" i="24"/>
  <c r="GW46" i="24" s="1" a="1"/>
  <c r="GW46" i="24" s="1"/>
  <c r="GZ75" i="24"/>
  <c r="IM54" i="24"/>
  <c r="BT15" i="1"/>
  <c r="BO16" i="1"/>
  <c r="CB14" i="1"/>
  <c r="CC14" i="1"/>
  <c r="KG29" i="24" a="1"/>
  <c r="KC48" i="24" a="1"/>
  <c r="KD47" i="24" a="1"/>
  <c r="KE46" i="24" a="1"/>
  <c r="GA48" i="24" a="1"/>
  <c r="KE46" i="24" l="1"/>
  <c r="KD47" i="24"/>
  <c r="KC48" i="24"/>
  <c r="KG29" i="24"/>
  <c r="KI34" i="24"/>
  <c r="KL34" i="24" s="1"/>
  <c r="KK29" i="24"/>
  <c r="KN29" i="24" s="1"/>
  <c r="O29" i="24" s="1"/>
  <c r="GA48" i="24"/>
  <c r="GB48" i="24"/>
  <c r="GV47" i="24"/>
  <c r="GW47" i="24" s="1" a="1"/>
  <c r="GW47" i="24" s="1"/>
  <c r="IM55" i="24"/>
  <c r="GZ76" i="24"/>
  <c r="AT15" i="1"/>
  <c r="AW16" i="1"/>
  <c r="AY15" i="1"/>
  <c r="AV16" i="1"/>
  <c r="BF16" i="1"/>
  <c r="CD14" i="1"/>
  <c r="KE47" i="24" a="1"/>
  <c r="KC49" i="24" a="1"/>
  <c r="KF34" i="24" a="1"/>
  <c r="KD48" i="24" a="1"/>
  <c r="GA49" i="24" a="1"/>
  <c r="KC49" i="24" l="1"/>
  <c r="KD48" i="24"/>
  <c r="KE47" i="24"/>
  <c r="KF34" i="24"/>
  <c r="KJ30" i="24"/>
  <c r="KM30" i="24" s="1"/>
  <c r="H30" i="24" s="1"/>
  <c r="GA49" i="24"/>
  <c r="GB49" i="24"/>
  <c r="GV48" i="24"/>
  <c r="GW48" i="24" s="1" a="1"/>
  <c r="GW48" i="24" s="1"/>
  <c r="GZ77" i="24"/>
  <c r="IM56" i="24"/>
  <c r="AX15" i="1"/>
  <c r="BD15" i="1"/>
  <c r="BU15" i="1"/>
  <c r="BA15" i="1"/>
  <c r="AZ15" i="1"/>
  <c r="CE14" i="1"/>
  <c r="KC50" i="24" a="1"/>
  <c r="KD49" i="24" a="1"/>
  <c r="KE48" i="24" a="1"/>
  <c r="KG30" i="24" a="1"/>
  <c r="GA50" i="24" a="1"/>
  <c r="KE48" i="24" l="1"/>
  <c r="KD49" i="24"/>
  <c r="KC50" i="24"/>
  <c r="KG30" i="24"/>
  <c r="KI35" i="24"/>
  <c r="KL35" i="24" s="1"/>
  <c r="KK30" i="24"/>
  <c r="KN30" i="24" s="1"/>
  <c r="O30" i="24" s="1"/>
  <c r="GA50" i="24"/>
  <c r="GB50" i="24"/>
  <c r="GV49" i="24"/>
  <c r="GW49" i="24" s="1" a="1"/>
  <c r="GW49" i="24" s="1"/>
  <c r="IM57" i="24"/>
  <c r="GZ78" i="24"/>
  <c r="BG16" i="1"/>
  <c r="BE16" i="1"/>
  <c r="BH15" i="1"/>
  <c r="BI15" i="1"/>
  <c r="KD50" i="24" a="1"/>
  <c r="KF35" i="24" a="1"/>
  <c r="KE49" i="24" a="1"/>
  <c r="KC51" i="24" a="1"/>
  <c r="GA51" i="24" a="1"/>
  <c r="KC51" i="24" l="1"/>
  <c r="KD50" i="24"/>
  <c r="KE49" i="24"/>
  <c r="KF35" i="24"/>
  <c r="KJ31" i="24"/>
  <c r="KM31" i="24" s="1"/>
  <c r="H31" i="24" s="1"/>
  <c r="GA51" i="24"/>
  <c r="GV50" i="24"/>
  <c r="GW50" i="24" s="1" a="1"/>
  <c r="GW50" i="24" s="1"/>
  <c r="GB51" i="24"/>
  <c r="IM58" i="24"/>
  <c r="GZ79" i="24"/>
  <c r="GZ80" i="24" s="1"/>
  <c r="BJ15" i="1"/>
  <c r="BK15" i="1"/>
  <c r="KG31" i="24" a="1"/>
  <c r="KC52" i="24" a="1"/>
  <c r="KD51" i="24" a="1"/>
  <c r="GA52" i="24" a="1"/>
  <c r="KE50" i="24" a="1"/>
  <c r="KE50" i="24" l="1"/>
  <c r="KD51" i="24"/>
  <c r="KC52" i="24"/>
  <c r="KG31" i="24"/>
  <c r="KI36" i="24"/>
  <c r="KL36" i="24" s="1"/>
  <c r="KK31" i="24"/>
  <c r="KN31" i="24" s="1"/>
  <c r="O31" i="24" s="1"/>
  <c r="GA52" i="24"/>
  <c r="GV51" i="24"/>
  <c r="GW51" i="24" s="1" a="1"/>
  <c r="GW51" i="24" s="1"/>
  <c r="GB52" i="24"/>
  <c r="GZ81" i="24"/>
  <c r="GZ82" i="24" s="1"/>
  <c r="IM59" i="24"/>
  <c r="BO17" i="1"/>
  <c r="BR16" i="1"/>
  <c r="KF36" i="24" a="1"/>
  <c r="KE51" i="24" a="1"/>
  <c r="KD52" i="24" a="1"/>
  <c r="KC53" i="24" a="1"/>
  <c r="GA53" i="24" a="1"/>
  <c r="KC53" i="24" l="1"/>
  <c r="KD52" i="24"/>
  <c r="KE51" i="24"/>
  <c r="KF36" i="24"/>
  <c r="KJ32" i="24"/>
  <c r="KM32" i="24" s="1"/>
  <c r="GA53" i="24"/>
  <c r="GB53" i="24"/>
  <c r="GV52" i="24"/>
  <c r="GW52" i="24" s="1" a="1"/>
  <c r="GW52" i="24" s="1"/>
  <c r="GZ83" i="24"/>
  <c r="IM60" i="24"/>
  <c r="BZ16" i="1"/>
  <c r="CA16" i="1"/>
  <c r="BY16" i="1"/>
  <c r="BN16" i="1"/>
  <c r="BS16" i="1"/>
  <c r="BQ17" i="1"/>
  <c r="KC54" i="24" a="1"/>
  <c r="KD53" i="24" a="1"/>
  <c r="KE52" i="24" a="1"/>
  <c r="KG32" i="24" a="1"/>
  <c r="GA54" i="24" a="1"/>
  <c r="KE52" i="24" l="1"/>
  <c r="KD53" i="24"/>
  <c r="KC54" i="24"/>
  <c r="KG32" i="24"/>
  <c r="KI37" i="24"/>
  <c r="KL37" i="24" s="1"/>
  <c r="KK32" i="24"/>
  <c r="KN32" i="24" s="1"/>
  <c r="GA54" i="24"/>
  <c r="GV53" i="24"/>
  <c r="GW53" i="24" s="1" a="1"/>
  <c r="GW53" i="24" s="1"/>
  <c r="GB54" i="24"/>
  <c r="GZ84" i="24"/>
  <c r="IM61" i="24"/>
  <c r="AW17" i="1"/>
  <c r="CB15" i="1"/>
  <c r="BT16" i="1"/>
  <c r="BX15" i="1"/>
  <c r="AV17" i="1"/>
  <c r="BP17" i="1"/>
  <c r="KE53" i="24" a="1"/>
  <c r="KD54" i="24" a="1"/>
  <c r="KC55" i="24" a="1"/>
  <c r="KF37" i="24" a="1"/>
  <c r="GA55" i="24" a="1"/>
  <c r="KC55" i="24" l="1"/>
  <c r="KD54" i="24"/>
  <c r="KE53" i="24"/>
  <c r="KF37" i="24"/>
  <c r="KJ33" i="24"/>
  <c r="KM33" i="24" s="1"/>
  <c r="GA55" i="24"/>
  <c r="GV54" i="24"/>
  <c r="GW54" i="24" s="1" a="1"/>
  <c r="GW54" i="24" s="1"/>
  <c r="GB55" i="24"/>
  <c r="IM62" i="24"/>
  <c r="GZ85" i="24"/>
  <c r="CC15" i="1"/>
  <c r="BU16" i="1"/>
  <c r="AU17" i="1"/>
  <c r="AT16" i="1"/>
  <c r="AY16" i="1"/>
  <c r="AX16" i="1"/>
  <c r="CD15" i="1"/>
  <c r="KD55" i="24" a="1"/>
  <c r="GA56" i="24" a="1"/>
  <c r="KC56" i="24" a="1"/>
  <c r="KE54" i="24" a="1"/>
  <c r="KG33" i="24" a="1"/>
  <c r="KE54" i="24" l="1"/>
  <c r="KD55" i="24"/>
  <c r="KC56" i="24"/>
  <c r="KG33" i="24"/>
  <c r="KI38" i="24"/>
  <c r="KL38" i="24" s="1"/>
  <c r="KK33" i="24"/>
  <c r="KN33" i="24" s="1"/>
  <c r="GA56" i="24"/>
  <c r="GV55" i="24"/>
  <c r="GW55" i="24" s="1" a="1"/>
  <c r="GW55" i="24" s="1"/>
  <c r="GB56" i="24"/>
  <c r="IM63" i="24"/>
  <c r="GZ86" i="24"/>
  <c r="GZ87" i="24" s="1"/>
  <c r="BF17" i="1"/>
  <c r="BE17" i="1"/>
  <c r="CE15" i="1"/>
  <c r="KD56" i="24" a="1"/>
  <c r="KC57" i="24" a="1"/>
  <c r="KF38" i="24" a="1"/>
  <c r="KE55" i="24" a="1"/>
  <c r="GA57" i="24" a="1"/>
  <c r="KC57" i="24" l="1"/>
  <c r="KD56" i="24"/>
  <c r="KE55" i="24"/>
  <c r="KF38" i="24"/>
  <c r="KJ34" i="24"/>
  <c r="KM34" i="24" s="1"/>
  <c r="GA57" i="24"/>
  <c r="GB57" i="24"/>
  <c r="GV56" i="24"/>
  <c r="GW56" i="24" s="1" a="1"/>
  <c r="GW56" i="24" s="1"/>
  <c r="IM64" i="24"/>
  <c r="GZ88" i="24"/>
  <c r="BD16" i="1"/>
  <c r="AZ16" i="1"/>
  <c r="KG34" i="24" a="1"/>
  <c r="KE56" i="24" a="1"/>
  <c r="KC58" i="24" a="1"/>
  <c r="KD57" i="24" a="1"/>
  <c r="GA58" i="24" a="1"/>
  <c r="KE56" i="24" l="1"/>
  <c r="KD57" i="24"/>
  <c r="KC58" i="24"/>
  <c r="KG34" i="24"/>
  <c r="KI39" i="24"/>
  <c r="KL39" i="24" s="1"/>
  <c r="KK34" i="24"/>
  <c r="KN34" i="24" s="1"/>
  <c r="GA58" i="24"/>
  <c r="GB58" i="24"/>
  <c r="GV57" i="24"/>
  <c r="GW57" i="24" s="1" a="1"/>
  <c r="GW57" i="24" s="1"/>
  <c r="GZ89" i="24"/>
  <c r="IM65" i="24"/>
  <c r="BG17" i="1"/>
  <c r="BH16" i="1"/>
  <c r="BI16" i="1"/>
  <c r="BA16" i="1"/>
  <c r="KD58" i="24" a="1"/>
  <c r="KC59" i="24" a="1"/>
  <c r="KE57" i="24" a="1"/>
  <c r="KF39" i="24" a="1"/>
  <c r="GA59" i="24" a="1"/>
  <c r="KC59" i="24" l="1"/>
  <c r="KD58" i="24"/>
  <c r="KE57" i="24"/>
  <c r="KF39" i="24"/>
  <c r="KJ35" i="24"/>
  <c r="KM35" i="24" s="1"/>
  <c r="GA59" i="24"/>
  <c r="GB59" i="24"/>
  <c r="GV58" i="24"/>
  <c r="GW58" i="24" s="1" a="1"/>
  <c r="GW58" i="24" s="1"/>
  <c r="IM66" i="24"/>
  <c r="GZ90" i="24"/>
  <c r="BJ16" i="1"/>
  <c r="BK16" i="1"/>
  <c r="KC60" i="24" a="1"/>
  <c r="KD59" i="24" a="1"/>
  <c r="KE58" i="24" a="1"/>
  <c r="KG35" i="24" a="1"/>
  <c r="GA60" i="24" a="1"/>
  <c r="KE58" i="24" l="1"/>
  <c r="KD59" i="24"/>
  <c r="KC60" i="24"/>
  <c r="KG35" i="24"/>
  <c r="KI40" i="24"/>
  <c r="KL40" i="24" s="1"/>
  <c r="KK35" i="24"/>
  <c r="KN35" i="24" s="1"/>
  <c r="GA60" i="24"/>
  <c r="GB60" i="24"/>
  <c r="GV59" i="24"/>
  <c r="GW59" i="24" s="1" a="1"/>
  <c r="GW59" i="24" s="1"/>
  <c r="IM67" i="24"/>
  <c r="GZ91" i="24"/>
  <c r="BP18" i="1"/>
  <c r="BR17" i="1"/>
  <c r="BN17" i="1"/>
  <c r="BY17" i="1"/>
  <c r="BZ17" i="1"/>
  <c r="KD60" i="24" a="1"/>
  <c r="KC61" i="24" a="1"/>
  <c r="KF40" i="24" a="1"/>
  <c r="GA61" i="24" a="1"/>
  <c r="KE59" i="24" a="1"/>
  <c r="KC61" i="24" l="1"/>
  <c r="KD60" i="24"/>
  <c r="KE59" i="24"/>
  <c r="KF40" i="24"/>
  <c r="KJ36" i="24"/>
  <c r="KM36" i="24" s="1"/>
  <c r="GA61" i="24"/>
  <c r="GB61" i="24"/>
  <c r="GV60" i="24"/>
  <c r="GW60" i="24" s="1" a="1"/>
  <c r="GW60" i="24" s="1"/>
  <c r="IM68" i="24"/>
  <c r="GZ92" i="24"/>
  <c r="BO18" i="1"/>
  <c r="BQ18" i="1"/>
  <c r="BS17" i="1"/>
  <c r="BT17" i="1"/>
  <c r="BX16" i="1"/>
  <c r="KG36" i="24" a="1"/>
  <c r="KD61" i="24" a="1"/>
  <c r="KC62" i="24" a="1"/>
  <c r="KE60" i="24" a="1"/>
  <c r="GA62" i="24" a="1"/>
  <c r="KD61" i="24" l="1"/>
  <c r="KE60" i="24"/>
  <c r="KC62" i="24"/>
  <c r="KG36" i="24"/>
  <c r="KI41" i="24"/>
  <c r="KL41" i="24" s="1"/>
  <c r="KK36" i="24"/>
  <c r="KN36" i="24" s="1"/>
  <c r="GA62" i="24"/>
  <c r="GB62" i="24"/>
  <c r="GV61" i="24"/>
  <c r="GW61" i="24" s="1" a="1"/>
  <c r="GW61" i="24" s="1"/>
  <c r="IM69" i="24"/>
  <c r="GZ93" i="24"/>
  <c r="GZ94" i="24" s="1"/>
  <c r="AU18" i="1"/>
  <c r="AV18" i="1"/>
  <c r="BU17" i="1"/>
  <c r="CA17" i="1"/>
  <c r="KC63" i="24" a="1"/>
  <c r="KF41" i="24" a="1"/>
  <c r="KD62" i="24" a="1"/>
  <c r="KE61" i="24" a="1"/>
  <c r="GA63" i="24" a="1"/>
  <c r="KC63" i="24" l="1"/>
  <c r="KE61" i="24"/>
  <c r="KD62" i="24"/>
  <c r="KF41" i="24"/>
  <c r="KJ37" i="24"/>
  <c r="KM37" i="24" s="1"/>
  <c r="GA63" i="24"/>
  <c r="GB63" i="24"/>
  <c r="GV62" i="24"/>
  <c r="GW62" i="24" s="1" a="1"/>
  <c r="GW62" i="24" s="1"/>
  <c r="GZ95" i="24"/>
  <c r="IM70" i="24"/>
  <c r="AT17" i="1"/>
  <c r="AW18" i="1"/>
  <c r="CD16" i="1"/>
  <c r="CE16" i="1"/>
  <c r="CB16" i="1"/>
  <c r="CC16" i="1"/>
  <c r="KC64" i="24" a="1"/>
  <c r="KD63" i="24" a="1"/>
  <c r="KE62" i="24" a="1"/>
  <c r="KG37" i="24" a="1"/>
  <c r="GA64" i="24" a="1"/>
  <c r="KE62" i="24" l="1"/>
  <c r="KD63" i="24"/>
  <c r="KC64" i="24"/>
  <c r="KG37" i="24"/>
  <c r="KI42" i="24"/>
  <c r="KL42" i="24" s="1"/>
  <c r="KK37" i="24"/>
  <c r="KN37" i="24" s="1"/>
  <c r="GA64" i="24"/>
  <c r="GV63" i="24"/>
  <c r="GW63" i="24" s="1" a="1"/>
  <c r="GW63" i="24" s="1"/>
  <c r="GB64" i="24"/>
  <c r="GZ96" i="24"/>
  <c r="IM71" i="24"/>
  <c r="BE18" i="1"/>
  <c r="AX17" i="1"/>
  <c r="AY17" i="1"/>
  <c r="KC65" i="24" a="1"/>
  <c r="KD64" i="24" a="1"/>
  <c r="KF42" i="24" a="1"/>
  <c r="KE63" i="24" a="1"/>
  <c r="GA65" i="24" a="1"/>
  <c r="KC65" i="24" l="1"/>
  <c r="KD64" i="24"/>
  <c r="KE63" i="24"/>
  <c r="KF42" i="24"/>
  <c r="KJ38" i="24"/>
  <c r="KM38" i="24" s="1"/>
  <c r="GA65" i="24"/>
  <c r="GB65" i="24"/>
  <c r="GV64" i="24"/>
  <c r="GW64" i="24" s="1" a="1"/>
  <c r="GW64" i="24" s="1"/>
  <c r="IM72" i="24"/>
  <c r="GZ97" i="24"/>
  <c r="BD17" i="1"/>
  <c r="BF18" i="1"/>
  <c r="AZ17" i="1"/>
  <c r="KG38" i="24" a="1"/>
  <c r="KC66" i="24" a="1"/>
  <c r="KD65" i="24" a="1"/>
  <c r="KE64" i="24" a="1"/>
  <c r="GA66" i="24" a="1"/>
  <c r="KE64" i="24" l="1"/>
  <c r="KD65" i="24"/>
  <c r="KC66" i="24"/>
  <c r="KG38" i="24"/>
  <c r="KI43" i="24"/>
  <c r="KL43" i="24" s="1"/>
  <c r="KK38" i="24"/>
  <c r="KN38" i="24" s="1"/>
  <c r="GA66" i="24"/>
  <c r="GB66" i="24"/>
  <c r="GV65" i="24"/>
  <c r="GW65" i="24" s="1" a="1"/>
  <c r="GW65" i="24" s="1"/>
  <c r="GZ98" i="24"/>
  <c r="IM73" i="24"/>
  <c r="BG18" i="1"/>
  <c r="BH17" i="1"/>
  <c r="BI17" i="1"/>
  <c r="BA17" i="1"/>
  <c r="KC67" i="24" a="1"/>
  <c r="KF43" i="24" a="1"/>
  <c r="KE65" i="24" a="1"/>
  <c r="KD66" i="24" a="1"/>
  <c r="GA67" i="24" a="1"/>
  <c r="KC67" i="24" l="1"/>
  <c r="KD66" i="24"/>
  <c r="KE65" i="24"/>
  <c r="KF43" i="24"/>
  <c r="KJ39" i="24"/>
  <c r="KM39" i="24" s="1"/>
  <c r="GA67" i="24"/>
  <c r="GV66" i="24"/>
  <c r="GW66" i="24" s="1" a="1"/>
  <c r="GW66" i="24" s="1"/>
  <c r="GB67" i="24"/>
  <c r="IM74" i="24"/>
  <c r="GZ99" i="24"/>
  <c r="BO19" i="1"/>
  <c r="BR18" i="1"/>
  <c r="BJ17" i="1"/>
  <c r="BN18" i="1"/>
  <c r="KD67" i="24" a="1"/>
  <c r="KG39" i="24" a="1"/>
  <c r="KC68" i="24" a="1"/>
  <c r="KE66" i="24" a="1"/>
  <c r="GA68" i="24" a="1"/>
  <c r="KD67" i="24" l="1"/>
  <c r="KE66" i="24"/>
  <c r="KC68" i="24"/>
  <c r="KG39" i="24"/>
  <c r="KI44" i="24"/>
  <c r="KL44" i="24" s="1"/>
  <c r="KK39" i="24"/>
  <c r="KN39" i="24" s="1"/>
  <c r="GA68" i="24"/>
  <c r="GB68" i="24"/>
  <c r="GV67" i="24"/>
  <c r="GW67" i="24" s="1" a="1"/>
  <c r="GW67" i="24" s="1"/>
  <c r="IM75" i="24"/>
  <c r="GZ100" i="24"/>
  <c r="GZ101" i="24" s="1"/>
  <c r="BQ19" i="1"/>
  <c r="BK17" i="1"/>
  <c r="BS18" i="1"/>
  <c r="BT18" i="1"/>
  <c r="BP19" i="1"/>
  <c r="BY18" i="1"/>
  <c r="BZ18" i="1"/>
  <c r="KE67" i="24" a="1"/>
  <c r="KF44" i="24" a="1"/>
  <c r="KD68" i="24" a="1"/>
  <c r="KC69" i="24" a="1"/>
  <c r="GA69" i="24" a="1"/>
  <c r="KC69" i="24" l="1"/>
  <c r="KE67" i="24"/>
  <c r="KD68" i="24"/>
  <c r="KF44" i="24"/>
  <c r="KJ40" i="24"/>
  <c r="KM40" i="24" s="1"/>
  <c r="GA69" i="24"/>
  <c r="GB69" i="24"/>
  <c r="GV68" i="24"/>
  <c r="GW68" i="24" s="1" a="1"/>
  <c r="GW68" i="24" s="1"/>
  <c r="IM76" i="24"/>
  <c r="GZ102" i="24"/>
  <c r="GZ103" i="24" s="1"/>
  <c r="BU18" i="1"/>
  <c r="BX17" i="1"/>
  <c r="KG40" i="24" a="1"/>
  <c r="KE68" i="24" a="1"/>
  <c r="KD69" i="24" a="1"/>
  <c r="KC70" i="24" a="1"/>
  <c r="GA70" i="24" a="1"/>
  <c r="KD69" i="24" l="1"/>
  <c r="KE68" i="24"/>
  <c r="KC70" i="24"/>
  <c r="KG40" i="24"/>
  <c r="KK40" i="24"/>
  <c r="KN40" i="24" s="1"/>
  <c r="KI45" i="24"/>
  <c r="KL45" i="24" s="1"/>
  <c r="GA70" i="24"/>
  <c r="GB70" i="24"/>
  <c r="GV69" i="24"/>
  <c r="GW69" i="24" s="1" a="1"/>
  <c r="GW69" i="24" s="1"/>
  <c r="GZ104" i="24"/>
  <c r="GZ105" i="24" s="1"/>
  <c r="IM77" i="24"/>
  <c r="AV19" i="1"/>
  <c r="CA18" i="1"/>
  <c r="KC71" i="24" a="1"/>
  <c r="KF45" i="24" a="1"/>
  <c r="KD70" i="24" a="1"/>
  <c r="KE69" i="24" a="1"/>
  <c r="GA71" i="24" a="1"/>
  <c r="KC71" i="24" l="1"/>
  <c r="KE69" i="24"/>
  <c r="KD70" i="24"/>
  <c r="KF45" i="24"/>
  <c r="KJ41" i="24"/>
  <c r="KM41" i="24" s="1"/>
  <c r="GA71" i="24"/>
  <c r="GV70" i="24"/>
  <c r="GW70" i="24" s="1" a="1"/>
  <c r="GW70" i="24" s="1"/>
  <c r="GB71" i="24"/>
  <c r="GZ106" i="24"/>
  <c r="GZ107" i="24" s="1"/>
  <c r="IM78" i="24"/>
  <c r="AT18" i="1"/>
  <c r="AU19" i="1"/>
  <c r="CC17" i="1"/>
  <c r="CB17" i="1"/>
  <c r="KG41" i="24" a="1"/>
  <c r="KE70" i="24" a="1"/>
  <c r="KC72" i="24" a="1"/>
  <c r="KD71" i="24" a="1"/>
  <c r="GA72" i="24" a="1"/>
  <c r="KE70" i="24" l="1"/>
  <c r="KD71" i="24"/>
  <c r="KC72" i="24"/>
  <c r="KG41" i="24"/>
  <c r="KK41" i="24"/>
  <c r="KN41" i="24" s="1"/>
  <c r="KI46" i="24"/>
  <c r="KL46" i="24" s="1"/>
  <c r="GA72" i="24"/>
  <c r="GV71" i="24"/>
  <c r="GW71" i="24" s="1" a="1"/>
  <c r="GW71" i="24" s="1"/>
  <c r="GB72" i="24"/>
  <c r="GZ108" i="24"/>
  <c r="GZ109" i="24" s="1"/>
  <c r="IM79" i="24"/>
  <c r="E19" i="24"/>
  <c r="DY19" i="1" s="1"/>
  <c r="AW19" i="1"/>
  <c r="CE17" i="1"/>
  <c r="CD17" i="1"/>
  <c r="KD72" i="24" a="1"/>
  <c r="KE71" i="24" a="1"/>
  <c r="KC73" i="24" a="1"/>
  <c r="KF46" i="24" a="1"/>
  <c r="GA73" i="24" a="1"/>
  <c r="KC73" i="24" l="1"/>
  <c r="KD72" i="24"/>
  <c r="KE71" i="24"/>
  <c r="KF46" i="24"/>
  <c r="KJ42" i="24"/>
  <c r="KM42" i="24" s="1"/>
  <c r="GA73" i="24"/>
  <c r="GB73" i="24"/>
  <c r="GV72" i="24"/>
  <c r="GW72" i="24" s="1" a="1"/>
  <c r="GW72" i="24" s="1"/>
  <c r="IM80" i="24"/>
  <c r="AX18" i="1"/>
  <c r="AY18" i="1"/>
  <c r="BF19" i="1"/>
  <c r="BD18" i="1"/>
  <c r="BG19" i="1"/>
  <c r="AZ18" i="1"/>
  <c r="KD73" i="24" a="1"/>
  <c r="KG42" i="24" a="1"/>
  <c r="KC74" i="24" a="1"/>
  <c r="KE72" i="24" a="1"/>
  <c r="GA74" i="24" a="1"/>
  <c r="KD73" i="24" l="1"/>
  <c r="KE72" i="24"/>
  <c r="KC74" i="24"/>
  <c r="KG42" i="24"/>
  <c r="KK42" i="24"/>
  <c r="KN42" i="24" s="1"/>
  <c r="KI47" i="24"/>
  <c r="KL47" i="24" s="1"/>
  <c r="GA74" i="24"/>
  <c r="GV73" i="24"/>
  <c r="GW73" i="24" s="1" a="1"/>
  <c r="GW73" i="24" s="1"/>
  <c r="GB74" i="24"/>
  <c r="IM81" i="24"/>
  <c r="BH18" i="1"/>
  <c r="BI18" i="1"/>
  <c r="BA18" i="1"/>
  <c r="BE19" i="1"/>
  <c r="KF47" i="24" a="1"/>
  <c r="KD74" i="24" a="1"/>
  <c r="KE73" i="24" a="1"/>
  <c r="KC75" i="24" a="1"/>
  <c r="GA75" i="24" a="1"/>
  <c r="KC75" i="24" l="1"/>
  <c r="KE73" i="24"/>
  <c r="KD74" i="24"/>
  <c r="KF47" i="24"/>
  <c r="KJ43" i="24"/>
  <c r="KM43" i="24" s="1"/>
  <c r="GA75" i="24"/>
  <c r="GV74" i="24"/>
  <c r="GW74" i="24" s="1" a="1"/>
  <c r="GW74" i="24" s="1"/>
  <c r="GB75" i="24"/>
  <c r="IM82" i="24"/>
  <c r="BP20" i="1"/>
  <c r="BJ18" i="1"/>
  <c r="BK18" i="1"/>
  <c r="BQ20" i="1"/>
  <c r="BN19" i="1"/>
  <c r="KG43" i="24" a="1"/>
  <c r="KE74" i="24" a="1"/>
  <c r="KC76" i="24" a="1"/>
  <c r="KD75" i="24" a="1"/>
  <c r="GA76" i="24" a="1"/>
  <c r="KD75" i="24" l="1"/>
  <c r="KE74" i="24"/>
  <c r="KC76" i="24"/>
  <c r="KG43" i="24"/>
  <c r="KK43" i="24"/>
  <c r="KN43" i="24" s="1"/>
  <c r="KI48" i="24"/>
  <c r="KL48" i="24" s="1"/>
  <c r="GA76" i="24"/>
  <c r="GV75" i="24"/>
  <c r="GW75" i="24" s="1" a="1"/>
  <c r="GW75" i="24" s="1"/>
  <c r="GB76" i="24"/>
  <c r="IM83" i="24"/>
  <c r="BS19" i="1"/>
  <c r="BR19" i="1"/>
  <c r="BO20" i="1"/>
  <c r="BT19" i="1"/>
  <c r="BY19" i="1"/>
  <c r="BZ19" i="1"/>
  <c r="KD76" i="24" a="1"/>
  <c r="KE75" i="24" a="1"/>
  <c r="KC77" i="24" a="1"/>
  <c r="KF48" i="24" a="1"/>
  <c r="GA77" i="24" a="1"/>
  <c r="KC77" i="24" l="1"/>
  <c r="KE75" i="24"/>
  <c r="KD76" i="24"/>
  <c r="KF48" i="24"/>
  <c r="KJ44" i="24"/>
  <c r="KM44" i="24" s="1"/>
  <c r="GA77" i="24"/>
  <c r="GB77" i="24"/>
  <c r="GV76" i="24"/>
  <c r="GW76" i="24" s="1" a="1"/>
  <c r="GW76" i="24" s="1"/>
  <c r="IM84" i="24"/>
  <c r="BU19" i="1"/>
  <c r="BX18" i="1"/>
  <c r="KC78" i="24" a="1"/>
  <c r="GA78" i="24" a="1"/>
  <c r="KE76" i="24" a="1"/>
  <c r="KD77" i="24" a="1"/>
  <c r="KG44" i="24" a="1"/>
  <c r="KD77" i="24" l="1"/>
  <c r="KE76" i="24"/>
  <c r="KC78" i="24"/>
  <c r="KG44" i="24"/>
  <c r="KI49" i="24"/>
  <c r="KL49" i="24" s="1"/>
  <c r="KK44" i="24"/>
  <c r="KN44" i="24" s="1"/>
  <c r="GA78" i="24"/>
  <c r="GB78" i="24"/>
  <c r="GV77" i="24"/>
  <c r="GW77" i="24" s="1" a="1"/>
  <c r="GW77" i="24" s="1"/>
  <c r="IM85" i="24"/>
  <c r="CA19" i="1"/>
  <c r="KD78" i="24" a="1"/>
  <c r="KE77" i="24" a="1"/>
  <c r="GA79" i="24" a="1"/>
  <c r="KC79" i="24" a="1"/>
  <c r="KF49" i="24" a="1"/>
  <c r="KC79" i="24" l="1"/>
  <c r="KE77" i="24"/>
  <c r="KD78" i="24"/>
  <c r="KF49" i="24"/>
  <c r="KJ45" i="24"/>
  <c r="KM45" i="24" s="1"/>
  <c r="GA79" i="24"/>
  <c r="GB79" i="24"/>
  <c r="GV78" i="24"/>
  <c r="GW78" i="24" s="1" a="1"/>
  <c r="GW78" i="24" s="1"/>
  <c r="IM86" i="24"/>
  <c r="AU20" i="1"/>
  <c r="AV20" i="1"/>
  <c r="AT19" i="1"/>
  <c r="CB18" i="1"/>
  <c r="CC18" i="1"/>
  <c r="KE78" i="24" a="1"/>
  <c r="KD79" i="24" a="1"/>
  <c r="KG45" i="24" a="1"/>
  <c r="KC80" i="24" a="1"/>
  <c r="GA80" i="24" a="1"/>
  <c r="KE78" i="24" l="1"/>
  <c r="KD79" i="24"/>
  <c r="KC80" i="24"/>
  <c r="KG45" i="24"/>
  <c r="KI50" i="24"/>
  <c r="KL50" i="24" s="1"/>
  <c r="KK45" i="24"/>
  <c r="KN45" i="24" s="1"/>
  <c r="GA80" i="24"/>
  <c r="GB80" i="24"/>
  <c r="GV79" i="24"/>
  <c r="GW79" i="24" s="1" a="1"/>
  <c r="GW79" i="24" s="1"/>
  <c r="IM87" i="24"/>
  <c r="BE20" i="1"/>
  <c r="CD18" i="1"/>
  <c r="CE18" i="1"/>
  <c r="KF50" i="24" a="1"/>
  <c r="KE79" i="24" a="1"/>
  <c r="KD80" i="24" a="1"/>
  <c r="KC81" i="24" a="1"/>
  <c r="GA81" i="24" a="1"/>
  <c r="KC81" i="24" l="1"/>
  <c r="KD80" i="24"/>
  <c r="KE79" i="24"/>
  <c r="KF50" i="24"/>
  <c r="KJ46" i="24"/>
  <c r="KM46" i="24" s="1"/>
  <c r="GA81" i="24"/>
  <c r="GB81" i="24"/>
  <c r="GV80" i="24"/>
  <c r="GW80" i="24" s="1" a="1"/>
  <c r="GW80" i="24" s="1"/>
  <c r="IM88" i="24"/>
  <c r="BD19" i="1"/>
  <c r="BG20" i="1"/>
  <c r="AY19" i="1"/>
  <c r="AX19" i="1"/>
  <c r="BH19" i="1"/>
  <c r="BI19" i="1"/>
  <c r="AW20" i="1"/>
  <c r="KC82" i="24" a="1"/>
  <c r="KD81" i="24" a="1"/>
  <c r="KG46" i="24" a="1"/>
  <c r="KE80" i="24" a="1"/>
  <c r="GA82" i="24" a="1"/>
  <c r="KD81" i="24" l="1"/>
  <c r="KE80" i="24"/>
  <c r="KC82" i="24"/>
  <c r="KG46" i="24"/>
  <c r="KK46" i="24"/>
  <c r="KN46" i="24" s="1"/>
  <c r="KI51" i="24"/>
  <c r="KL51" i="24" s="1"/>
  <c r="GA82" i="24"/>
  <c r="GB82" i="24"/>
  <c r="GV81" i="24"/>
  <c r="GW81" i="24" s="1" a="1"/>
  <c r="GW81" i="24" s="1"/>
  <c r="IM89" i="24"/>
  <c r="BJ19" i="1"/>
  <c r="BK19" i="1"/>
  <c r="BF20" i="1"/>
  <c r="AZ19" i="1"/>
  <c r="KC83" i="24" a="1"/>
  <c r="KE81" i="24" a="1"/>
  <c r="KF51" i="24" a="1"/>
  <c r="KD82" i="24" a="1"/>
  <c r="GA83" i="24" a="1"/>
  <c r="KC83" i="24" l="1"/>
  <c r="KE81" i="24"/>
  <c r="KD82" i="24"/>
  <c r="KF51" i="24"/>
  <c r="KJ47" i="24"/>
  <c r="KM47" i="24" s="1"/>
  <c r="GA83" i="24"/>
  <c r="GB83" i="24"/>
  <c r="GV82" i="24"/>
  <c r="GW82" i="24" s="1" a="1"/>
  <c r="GW82" i="24" s="1"/>
  <c r="IM90" i="24"/>
  <c r="BA19" i="1"/>
  <c r="BP21" i="1"/>
  <c r="BN20" i="1"/>
  <c r="BQ21" i="1"/>
  <c r="KG47" i="24" a="1"/>
  <c r="KE82" i="24" a="1"/>
  <c r="KC84" i="24" a="1"/>
  <c r="KD83" i="24" a="1"/>
  <c r="GA84" i="24" a="1"/>
  <c r="KD83" i="24" l="1"/>
  <c r="KE82" i="24"/>
  <c r="KC84" i="24"/>
  <c r="KG47" i="24"/>
  <c r="KK47" i="24"/>
  <c r="KN47" i="24" s="1"/>
  <c r="KI52" i="24"/>
  <c r="KL52" i="24" s="1"/>
  <c r="GA84" i="24"/>
  <c r="GB84" i="24"/>
  <c r="GV83" i="24"/>
  <c r="GW83" i="24" s="1" a="1"/>
  <c r="GW83" i="24" s="1"/>
  <c r="IM91" i="24"/>
  <c r="BS20" i="1"/>
  <c r="BR20" i="1"/>
  <c r="BO21" i="1"/>
  <c r="KF52" i="24" a="1"/>
  <c r="KD84" i="24" a="1"/>
  <c r="KC85" i="24" a="1"/>
  <c r="KE83" i="24" a="1"/>
  <c r="GA85" i="24" a="1"/>
  <c r="KC85" i="24" l="1"/>
  <c r="KE83" i="24"/>
  <c r="KD84" i="24"/>
  <c r="KF52" i="24"/>
  <c r="KJ48" i="24"/>
  <c r="KM48" i="24" s="1"/>
  <c r="GA85" i="24"/>
  <c r="GB85" i="24"/>
  <c r="GV84" i="24"/>
  <c r="GW84" i="24" s="1" a="1"/>
  <c r="GW84" i="24" s="1"/>
  <c r="IM92" i="24"/>
  <c r="BU20" i="1"/>
  <c r="BT20" i="1"/>
  <c r="BY20" i="1"/>
  <c r="CA20" i="1"/>
  <c r="KG48" i="24" a="1"/>
  <c r="KE84" i="24" a="1"/>
  <c r="KC86" i="24" a="1"/>
  <c r="KD85" i="24" a="1"/>
  <c r="GA86" i="24" a="1"/>
  <c r="KD85" i="24" l="1"/>
  <c r="KE84" i="24"/>
  <c r="KC86" i="24"/>
  <c r="KG48" i="24"/>
  <c r="KK48" i="24"/>
  <c r="KN48" i="24" s="1"/>
  <c r="KI53" i="24"/>
  <c r="KL53" i="24" s="1"/>
  <c r="GA86" i="24"/>
  <c r="GB86" i="24"/>
  <c r="GV85" i="24"/>
  <c r="GW85" i="24" s="1" a="1"/>
  <c r="GW85" i="24" s="1"/>
  <c r="IM93" i="24"/>
  <c r="BX19" i="1"/>
  <c r="CB19" i="1"/>
  <c r="CC19" i="1"/>
  <c r="KF53" i="24" a="1"/>
  <c r="KD86" i="24" a="1"/>
  <c r="KC87" i="24" a="1"/>
  <c r="KE85" i="24" a="1"/>
  <c r="GA87" i="24" a="1"/>
  <c r="KC87" i="24" l="1"/>
  <c r="KE85" i="24"/>
  <c r="KD86" i="24"/>
  <c r="KF53" i="24"/>
  <c r="KJ49" i="24"/>
  <c r="KM49" i="24" s="1"/>
  <c r="GA87" i="24"/>
  <c r="GB87" i="24"/>
  <c r="GV86" i="24"/>
  <c r="GW86" i="24" s="1" a="1"/>
  <c r="GW86" i="24" s="1"/>
  <c r="IM94" i="24"/>
  <c r="CD19" i="1"/>
  <c r="BZ20" i="1"/>
  <c r="KD87" i="24" a="1"/>
  <c r="KC88" i="24" a="1"/>
  <c r="KE86" i="24" a="1"/>
  <c r="GA88" i="24" a="1"/>
  <c r="KG49" i="24" a="1"/>
  <c r="KD87" i="24" l="1"/>
  <c r="KE86" i="24"/>
  <c r="KC88" i="24"/>
  <c r="KG49" i="24"/>
  <c r="KK49" i="24"/>
  <c r="KN49" i="24" s="1"/>
  <c r="KI54" i="24"/>
  <c r="KL54" i="24" s="1"/>
  <c r="GA88" i="24"/>
  <c r="GB88" i="24"/>
  <c r="GV87" i="24"/>
  <c r="GW87" i="24" s="1" a="1"/>
  <c r="GW87" i="24" s="1"/>
  <c r="IM95" i="24"/>
  <c r="AT20" i="1"/>
  <c r="BD20" i="1"/>
  <c r="GA89" i="24" a="1"/>
  <c r="KD88" i="24" a="1"/>
  <c r="KC89" i="24" a="1"/>
  <c r="KF54" i="24" a="1"/>
  <c r="KE87" i="24" a="1"/>
  <c r="KC89" i="24" l="1"/>
  <c r="KE87" i="24"/>
  <c r="KD88" i="24"/>
  <c r="KF54" i="24"/>
  <c r="KJ50" i="24"/>
  <c r="KM50" i="24" s="1"/>
  <c r="GA89" i="24"/>
  <c r="GB89" i="24"/>
  <c r="GV88" i="24"/>
  <c r="GW88" i="24" s="1" a="1"/>
  <c r="GW88" i="24" s="1"/>
  <c r="IM96" i="24"/>
  <c r="CE19" i="1"/>
  <c r="BO22" i="1"/>
  <c r="BF21" i="1"/>
  <c r="AV21" i="1"/>
  <c r="AX20" i="1"/>
  <c r="AY20" i="1"/>
  <c r="BE21" i="1"/>
  <c r="AW21" i="1"/>
  <c r="AU21" i="1"/>
  <c r="KD89" i="24" a="1"/>
  <c r="KE88" i="24" a="1"/>
  <c r="KC90" i="24" a="1"/>
  <c r="KG50" i="24" a="1"/>
  <c r="GA90" i="24" a="1"/>
  <c r="KE88" i="24" l="1"/>
  <c r="KD89" i="24"/>
  <c r="KC90" i="24"/>
  <c r="KG50" i="24"/>
  <c r="KK50" i="24"/>
  <c r="KN50" i="24" s="1"/>
  <c r="KI55" i="24"/>
  <c r="KL55" i="24" s="1"/>
  <c r="GA90" i="24"/>
  <c r="GV89" i="24"/>
  <c r="GW89" i="24" s="1" a="1"/>
  <c r="GW89" i="24" s="1"/>
  <c r="GB90" i="24"/>
  <c r="IM97" i="24"/>
  <c r="AZ20" i="1"/>
  <c r="BG21" i="1"/>
  <c r="BH20" i="1"/>
  <c r="BI20" i="1"/>
  <c r="BN21" i="1"/>
  <c r="BQ22" i="1"/>
  <c r="KE89" i="24" a="1"/>
  <c r="KD90" i="24" a="1"/>
  <c r="KC91" i="24" a="1"/>
  <c r="KF55" i="24" a="1"/>
  <c r="GA91" i="24" a="1"/>
  <c r="KC91" i="24" l="1"/>
  <c r="KD90" i="24"/>
  <c r="KE89" i="24"/>
  <c r="KF55" i="24"/>
  <c r="KJ51" i="24"/>
  <c r="KM51" i="24" s="1"/>
  <c r="GA91" i="24"/>
  <c r="GB91" i="24"/>
  <c r="GV90" i="24"/>
  <c r="GW90" i="24" s="1" a="1"/>
  <c r="GW90" i="24" s="1"/>
  <c r="IM98" i="24"/>
  <c r="BT21" i="1"/>
  <c r="BR21" i="1"/>
  <c r="BJ20" i="1"/>
  <c r="BK20" i="1"/>
  <c r="BA20" i="1"/>
  <c r="BS21" i="1"/>
  <c r="BP22" i="1"/>
  <c r="KC92" i="24" a="1"/>
  <c r="KD91" i="24" a="1"/>
  <c r="KE90" i="24" a="1"/>
  <c r="KG51" i="24" a="1"/>
  <c r="GA92" i="24" a="1"/>
  <c r="KE90" i="24" l="1"/>
  <c r="KD91" i="24"/>
  <c r="KC92" i="24"/>
  <c r="KG51" i="24"/>
  <c r="KK51" i="24"/>
  <c r="KN51" i="24" s="1"/>
  <c r="KI56" i="24"/>
  <c r="KL56" i="24" s="1"/>
  <c r="GA92" i="24"/>
  <c r="GB92" i="24"/>
  <c r="GV91" i="24"/>
  <c r="GW91" i="24" s="1" a="1"/>
  <c r="GW91" i="24" s="1"/>
  <c r="IM99" i="24"/>
  <c r="BU21" i="1"/>
  <c r="BZ21" i="1"/>
  <c r="GA93" i="24" a="1"/>
  <c r="KF56" i="24" a="1"/>
  <c r="KE91" i="24" a="1"/>
  <c r="KD92" i="24" a="1"/>
  <c r="KC93" i="24" a="1"/>
  <c r="KC93" i="24" l="1"/>
  <c r="KD92" i="24"/>
  <c r="KE91" i="24"/>
  <c r="KF56" i="24"/>
  <c r="KJ52" i="24"/>
  <c r="KM52" i="24" s="1"/>
  <c r="GA93" i="24"/>
  <c r="GV92" i="24"/>
  <c r="GW92" i="24" s="1" a="1"/>
  <c r="GW92" i="24" s="1"/>
  <c r="GB93" i="24"/>
  <c r="IM100" i="24"/>
  <c r="BX20" i="1"/>
  <c r="KD93" i="24" a="1"/>
  <c r="KC94" i="24" a="1"/>
  <c r="KE92" i="24" a="1"/>
  <c r="KG52" i="24" a="1"/>
  <c r="GA94" i="24" a="1"/>
  <c r="KD93" i="24" l="1"/>
  <c r="KE92" i="24"/>
  <c r="KC94" i="24"/>
  <c r="KG52" i="24"/>
  <c r="KK52" i="24"/>
  <c r="KN52" i="24" s="1"/>
  <c r="KI57" i="24"/>
  <c r="KL57" i="24" s="1"/>
  <c r="GA94" i="24"/>
  <c r="GV93" i="24"/>
  <c r="GW93" i="24" s="1" a="1"/>
  <c r="GW93" i="24" s="1"/>
  <c r="GB94" i="24"/>
  <c r="IM101" i="24"/>
  <c r="CC20" i="1"/>
  <c r="BY21" i="1"/>
  <c r="KE93" i="24" a="1"/>
  <c r="KD94" i="24" a="1"/>
  <c r="KF57" i="24" a="1"/>
  <c r="KC95" i="24" a="1"/>
  <c r="GA95" i="24" a="1"/>
  <c r="KC95" i="24" l="1"/>
  <c r="KE93" i="24"/>
  <c r="KD94" i="24"/>
  <c r="KF57" i="24"/>
  <c r="KJ53" i="24"/>
  <c r="KM53" i="24" s="1"/>
  <c r="GA95" i="24"/>
  <c r="GV94" i="24"/>
  <c r="GW94" i="24" s="1" a="1"/>
  <c r="GW94" i="24" s="1"/>
  <c r="GB95" i="24"/>
  <c r="IM102" i="24"/>
  <c r="CD20" i="1"/>
  <c r="CB20" i="1"/>
  <c r="CA21" i="1"/>
  <c r="GA96" i="24" a="1"/>
  <c r="KD95" i="24" a="1"/>
  <c r="KC96" i="24" a="1"/>
  <c r="KE94" i="24" a="1"/>
  <c r="KG53" i="24" a="1"/>
  <c r="KE94" i="24" l="1"/>
  <c r="KD95" i="24"/>
  <c r="KC96" i="24"/>
  <c r="KG53" i="24"/>
  <c r="KK53" i="24"/>
  <c r="KN53" i="24" s="1"/>
  <c r="KI58" i="24"/>
  <c r="KL58" i="24" s="1"/>
  <c r="GA96" i="24"/>
  <c r="GB96" i="24"/>
  <c r="GV95" i="24"/>
  <c r="GW95" i="24" s="1" a="1"/>
  <c r="GW95" i="24" s="1"/>
  <c r="IM103" i="24"/>
  <c r="CE20" i="1"/>
  <c r="AV22" i="1"/>
  <c r="AT21" i="1"/>
  <c r="D22" i="24"/>
  <c r="DX22" i="1" s="1"/>
  <c r="KC97" i="24" a="1"/>
  <c r="KF58" i="24" a="1"/>
  <c r="KD96" i="24" a="1"/>
  <c r="KE95" i="24" a="1"/>
  <c r="GA97" i="24" a="1"/>
  <c r="KC97" i="24" l="1"/>
  <c r="KD96" i="24"/>
  <c r="KE95" i="24"/>
  <c r="KF58" i="24"/>
  <c r="KJ54" i="24"/>
  <c r="KM54" i="24" s="1"/>
  <c r="GA97" i="24"/>
  <c r="GV96" i="24"/>
  <c r="GW96" i="24" s="1" a="1"/>
  <c r="GW96" i="24" s="1"/>
  <c r="GB97" i="24"/>
  <c r="IM104" i="24"/>
  <c r="BP23" i="1"/>
  <c r="BR22" i="1"/>
  <c r="BD21" i="1"/>
  <c r="BF22" i="1"/>
  <c r="AW22" i="1"/>
  <c r="AX21" i="1"/>
  <c r="AY21" i="1"/>
  <c r="AU22" i="1"/>
  <c r="BO23" i="1"/>
  <c r="KC98" i="24" a="1"/>
  <c r="KG54" i="24" a="1"/>
  <c r="KD97" i="24" a="1"/>
  <c r="KE96" i="24" a="1"/>
  <c r="GA98" i="24" a="1"/>
  <c r="KE96" i="24" l="1"/>
  <c r="KD97" i="24"/>
  <c r="KC98" i="24"/>
  <c r="KG54" i="24"/>
  <c r="KK54" i="24"/>
  <c r="KN54" i="24" s="1"/>
  <c r="KI59" i="24"/>
  <c r="KL59" i="24" s="1"/>
  <c r="GA98" i="24"/>
  <c r="GB98" i="24"/>
  <c r="GV97" i="24"/>
  <c r="GW97" i="24" s="1" a="1"/>
  <c r="GW97" i="24" s="1"/>
  <c r="IM105" i="24"/>
  <c r="BS22" i="1"/>
  <c r="BQ23" i="1"/>
  <c r="BN22" i="1"/>
  <c r="BT22" i="1"/>
  <c r="BH21" i="1"/>
  <c r="BI21" i="1"/>
  <c r="BG22" i="1"/>
  <c r="AZ21" i="1"/>
  <c r="BA21" i="1"/>
  <c r="BE22" i="1"/>
  <c r="KD98" i="24" a="1"/>
  <c r="KF59" i="24" a="1"/>
  <c r="KE97" i="24" a="1"/>
  <c r="KC99" i="24" a="1"/>
  <c r="GA99" i="24" a="1"/>
  <c r="KC99" i="24" l="1"/>
  <c r="KD98" i="24"/>
  <c r="KE97" i="24"/>
  <c r="KF59" i="24"/>
  <c r="KJ55" i="24"/>
  <c r="KM55" i="24" s="1"/>
  <c r="GA99" i="24"/>
  <c r="GV98" i="24"/>
  <c r="GW98" i="24" s="1" a="1"/>
  <c r="GW98" i="24" s="1"/>
  <c r="GB99" i="24"/>
  <c r="IM106" i="24"/>
  <c r="BU22" i="1"/>
  <c r="BK21" i="1"/>
  <c r="BJ21" i="1"/>
  <c r="KG55" i="24" a="1"/>
  <c r="KD99" i="24" a="1"/>
  <c r="KC100" i="24" a="1"/>
  <c r="GA100" i="24" a="1"/>
  <c r="KE98" i="24" a="1"/>
  <c r="KE98" i="24" l="1"/>
  <c r="KD99" i="24"/>
  <c r="KC100" i="24"/>
  <c r="KG55" i="24"/>
  <c r="KK55" i="24"/>
  <c r="KN55" i="24" s="1"/>
  <c r="KI60" i="24"/>
  <c r="KL60" i="24" s="1"/>
  <c r="GA100" i="24"/>
  <c r="GB100" i="24"/>
  <c r="GV99" i="24"/>
  <c r="GW99" i="24" s="1" a="1"/>
  <c r="GW99" i="24" s="1"/>
  <c r="IM107" i="24"/>
  <c r="BX21" i="1"/>
  <c r="KC101" i="24" a="1"/>
  <c r="KE99" i="24" a="1"/>
  <c r="KF60" i="24" a="1"/>
  <c r="KD100" i="24" a="1"/>
  <c r="GA101" i="24" a="1"/>
  <c r="KC101" i="24" l="1"/>
  <c r="KD100" i="24"/>
  <c r="KE99" i="24"/>
  <c r="KF60" i="24"/>
  <c r="KJ56" i="24"/>
  <c r="KM56" i="24" s="1"/>
  <c r="GA101" i="24"/>
  <c r="GB101" i="24"/>
  <c r="GV100" i="24"/>
  <c r="GW100" i="24" s="1" a="1"/>
  <c r="GW100" i="24" s="1"/>
  <c r="IM108" i="24"/>
  <c r="CA22" i="1"/>
  <c r="BZ22" i="1"/>
  <c r="BY22" i="1"/>
  <c r="KG56" i="24" a="1"/>
  <c r="KD101" i="24" a="1"/>
  <c r="GA102" i="24" a="1"/>
  <c r="KE100" i="24" a="1"/>
  <c r="KC102" i="24" a="1"/>
  <c r="KD101" i="24" l="1"/>
  <c r="KE100" i="24"/>
  <c r="KC102" i="24"/>
  <c r="KG56" i="24"/>
  <c r="KI61" i="24"/>
  <c r="KL61" i="24" s="1"/>
  <c r="KK56" i="24"/>
  <c r="KN56" i="24" s="1"/>
  <c r="GA102" i="24"/>
  <c r="GB102" i="24"/>
  <c r="GV101" i="24"/>
  <c r="GW101" i="24" s="1" a="1"/>
  <c r="GW101" i="24" s="1"/>
  <c r="IM109" i="24"/>
  <c r="CB21" i="1"/>
  <c r="CC21" i="1"/>
  <c r="GA103" i="24" a="1"/>
  <c r="KF61" i="24" a="1"/>
  <c r="KD102" i="24" a="1"/>
  <c r="KE101" i="24" a="1"/>
  <c r="KC103" i="24" a="1"/>
  <c r="KC103" i="24" l="1"/>
  <c r="KE101" i="24"/>
  <c r="KD102" i="24"/>
  <c r="KF61" i="24"/>
  <c r="KJ57" i="24"/>
  <c r="KM57" i="24" s="1"/>
  <c r="GA103" i="24"/>
  <c r="GV102" i="24"/>
  <c r="GW102" i="24" s="1" a="1"/>
  <c r="GW102" i="24" s="1"/>
  <c r="GB103" i="24"/>
  <c r="AT22" i="1"/>
  <c r="E23" i="24"/>
  <c r="DY23" i="1" s="1"/>
  <c r="CE21" i="1"/>
  <c r="CD21" i="1"/>
  <c r="KG57" i="24" a="1"/>
  <c r="KC104" i="24" a="1"/>
  <c r="KE102" i="24" a="1"/>
  <c r="KD103" i="24" a="1"/>
  <c r="GA104" i="24" a="1"/>
  <c r="KD103" i="24" l="1"/>
  <c r="KE102" i="24"/>
  <c r="KC104" i="24"/>
  <c r="KG57" i="24"/>
  <c r="KI62" i="24"/>
  <c r="KL62" i="24" s="1"/>
  <c r="KK57" i="24"/>
  <c r="KN57" i="24" s="1"/>
  <c r="GA104" i="24"/>
  <c r="GV103" i="24"/>
  <c r="GW103" i="24" s="1" a="1"/>
  <c r="GW103" i="24" s="1"/>
  <c r="GB104" i="24"/>
  <c r="BF23" i="1"/>
  <c r="BO24" i="1"/>
  <c r="BD22" i="1"/>
  <c r="BR23" i="1"/>
  <c r="AV23" i="1"/>
  <c r="KC105" i="24" a="1"/>
  <c r="KF62" i="24" a="1"/>
  <c r="KE103" i="24" a="1"/>
  <c r="KD104" i="24" a="1"/>
  <c r="GA105" i="24" a="1"/>
  <c r="KC105" i="24" l="1"/>
  <c r="KE103" i="24"/>
  <c r="KD104" i="24"/>
  <c r="KF62" i="24"/>
  <c r="KJ58" i="24"/>
  <c r="KM58" i="24" s="1"/>
  <c r="GA105" i="24"/>
  <c r="GB105" i="24"/>
  <c r="GV104" i="24"/>
  <c r="GW104" i="24" s="1" a="1"/>
  <c r="GW104" i="24" s="1"/>
  <c r="BT23" i="1"/>
  <c r="BN23" i="1"/>
  <c r="BQ24" i="1"/>
  <c r="BS23" i="1"/>
  <c r="AW23" i="1"/>
  <c r="BG23" i="1"/>
  <c r="AX22" i="1"/>
  <c r="AY22" i="1"/>
  <c r="AU23" i="1"/>
  <c r="BP24" i="1"/>
  <c r="KC106" i="24" a="1"/>
  <c r="KD105" i="24" a="1"/>
  <c r="KG58" i="24" a="1"/>
  <c r="KE104" i="24" a="1"/>
  <c r="GA106" i="24" a="1"/>
  <c r="KD105" i="24" l="1"/>
  <c r="KE104" i="24"/>
  <c r="KC106" i="24"/>
  <c r="KG58" i="24"/>
  <c r="KK58" i="24"/>
  <c r="KN58" i="24" s="1"/>
  <c r="KI63" i="24"/>
  <c r="KL63" i="24" s="1"/>
  <c r="GA106" i="24"/>
  <c r="GV105" i="24"/>
  <c r="GW105" i="24" s="1" a="1"/>
  <c r="GW105" i="24" s="1"/>
  <c r="GB106" i="24"/>
  <c r="BE23" i="1"/>
  <c r="BH22" i="1"/>
  <c r="BI22" i="1"/>
  <c r="AZ22" i="1"/>
  <c r="BU23" i="1"/>
  <c r="KC107" i="24" a="1"/>
  <c r="KF63" i="24" a="1"/>
  <c r="KD106" i="24" a="1"/>
  <c r="KE105" i="24" a="1"/>
  <c r="GA107" i="24" a="1"/>
  <c r="KC107" i="24" l="1"/>
  <c r="KE105" i="24"/>
  <c r="KD106" i="24"/>
  <c r="KF63" i="24"/>
  <c r="KJ59" i="24"/>
  <c r="KM59" i="24" s="1"/>
  <c r="GA107" i="24"/>
  <c r="GV106" i="24"/>
  <c r="GW106" i="24" s="1" a="1"/>
  <c r="GW106" i="24" s="1"/>
  <c r="GB107" i="24"/>
  <c r="BA22" i="1"/>
  <c r="BJ22" i="1"/>
  <c r="BK22" i="1"/>
  <c r="KC108" i="24" a="1"/>
  <c r="GA108" i="24" a="1"/>
  <c r="KE106" i="24" a="1"/>
  <c r="KD107" i="24" a="1"/>
  <c r="KG59" i="24" a="1"/>
  <c r="KD107" i="24" l="1"/>
  <c r="KE106" i="24"/>
  <c r="KC108" i="24"/>
  <c r="KG59" i="24"/>
  <c r="KK59" i="24"/>
  <c r="KN59" i="24" s="1"/>
  <c r="KI64" i="24"/>
  <c r="KL64" i="24" s="1"/>
  <c r="GA108" i="24"/>
  <c r="GV107" i="24"/>
  <c r="GW107" i="24" s="1" a="1"/>
  <c r="GW107" i="24" s="1"/>
  <c r="GB108" i="24"/>
  <c r="BZ23" i="1"/>
  <c r="KE107" i="24" a="1"/>
  <c r="KD108" i="24" a="1"/>
  <c r="KF64" i="24" a="1"/>
  <c r="KC109" i="24" a="1"/>
  <c r="GA109" i="24" a="1"/>
  <c r="KC109" i="24" l="1"/>
  <c r="KE107" i="24"/>
  <c r="KD108" i="24"/>
  <c r="KF64" i="24"/>
  <c r="KJ60" i="24"/>
  <c r="KM60" i="24" s="1"/>
  <c r="GA109" i="24"/>
  <c r="GV108" i="24"/>
  <c r="GW108" i="24" s="1" a="1"/>
  <c r="GW108" i="24" s="1"/>
  <c r="GB109" i="24"/>
  <c r="GV109" i="24" s="1"/>
  <c r="GW109" i="24" s="1" a="1"/>
  <c r="GW109" i="24" s="1"/>
  <c r="BX22" i="1"/>
  <c r="BY23" i="1"/>
  <c r="KD109" i="24" a="1"/>
  <c r="KE108" i="24" a="1"/>
  <c r="KG60" i="24" a="1"/>
  <c r="KD109" i="24" l="1"/>
  <c r="KE108" i="24"/>
  <c r="KG60" i="24"/>
  <c r="KK60" i="24"/>
  <c r="KN60" i="24" s="1"/>
  <c r="KI65" i="24"/>
  <c r="KL65" i="24" s="1"/>
  <c r="D109" i="24"/>
  <c r="E109" i="24"/>
  <c r="BP25" i="1"/>
  <c r="KE109" i="24" a="1"/>
  <c r="KF65" i="24" a="1"/>
  <c r="KE109" i="24" l="1"/>
  <c r="KF65" i="24"/>
  <c r="KJ61" i="24"/>
  <c r="KM61" i="24" s="1"/>
  <c r="DY109" i="1"/>
  <c r="DX109" i="1"/>
  <c r="CB22" i="1"/>
  <c r="CC22" i="1"/>
  <c r="CA23" i="1"/>
  <c r="KG61" i="24" a="1"/>
  <c r="KG61" i="24" l="1"/>
  <c r="KK61" i="24"/>
  <c r="KN61" i="24" s="1"/>
  <c r="KI66" i="24"/>
  <c r="KL66" i="24" s="1"/>
  <c r="BN24" i="1"/>
  <c r="BO25" i="1"/>
  <c r="BQ25" i="1"/>
  <c r="AU24" i="1"/>
  <c r="AT23" i="1"/>
  <c r="AV24" i="1"/>
  <c r="CD22" i="1"/>
  <c r="KF66" i="24" a="1"/>
  <c r="KF66" i="24" l="1"/>
  <c r="KJ62" i="24"/>
  <c r="KM62" i="24" s="1"/>
  <c r="BR24" i="1"/>
  <c r="BS24" i="1"/>
  <c r="BF24" i="1"/>
  <c r="BD23" i="1"/>
  <c r="BE24" i="1"/>
  <c r="CE22" i="1"/>
  <c r="KG62" i="24" a="1"/>
  <c r="KG62" i="24" l="1"/>
  <c r="KK62" i="24"/>
  <c r="KN62" i="24" s="1"/>
  <c r="KI67" i="24"/>
  <c r="KL67" i="24" s="1"/>
  <c r="BT24" i="1"/>
  <c r="BH23" i="1"/>
  <c r="BI23" i="1"/>
  <c r="AX23" i="1"/>
  <c r="AY23" i="1"/>
  <c r="AW24" i="1"/>
  <c r="BG24" i="1"/>
  <c r="KF67" i="24" a="1"/>
  <c r="KF67" i="24" l="1"/>
  <c r="KJ63" i="24"/>
  <c r="KM63" i="24" s="1"/>
  <c r="BU24" i="1"/>
  <c r="AZ23" i="1"/>
  <c r="BA23" i="1"/>
  <c r="BJ23" i="1"/>
  <c r="BK23" i="1"/>
  <c r="KG63" i="24" a="1"/>
  <c r="KG63" i="24" l="1"/>
  <c r="KK63" i="24"/>
  <c r="KN63" i="24" s="1"/>
  <c r="KI68" i="24"/>
  <c r="KL68" i="24" s="1"/>
  <c r="KF68" i="24" a="1"/>
  <c r="KF68" i="24" l="1"/>
  <c r="KJ64" i="24"/>
  <c r="KM64" i="24" s="1"/>
  <c r="KG64" i="24" a="1"/>
  <c r="KG64" i="24" l="1"/>
  <c r="KK64" i="24"/>
  <c r="KN64" i="24" s="1"/>
  <c r="KI69" i="24"/>
  <c r="KL69" i="24" s="1"/>
  <c r="BO26" i="1"/>
  <c r="BX23" i="1"/>
  <c r="BY24" i="1"/>
  <c r="BZ24" i="1"/>
  <c r="KF69" i="24" a="1"/>
  <c r="KF69" i="24" l="1"/>
  <c r="KJ65" i="24"/>
  <c r="KM65" i="24" s="1"/>
  <c r="CA24" i="1"/>
  <c r="KG65" i="24" a="1"/>
  <c r="KG65" i="24" l="1"/>
  <c r="KK65" i="24"/>
  <c r="KN65" i="24" s="1"/>
  <c r="KI70" i="24"/>
  <c r="KL70" i="24" s="1"/>
  <c r="CB23" i="1"/>
  <c r="CC23" i="1"/>
  <c r="CD23" i="1"/>
  <c r="KF70" i="24" a="1"/>
  <c r="KF70" i="24" l="1"/>
  <c r="KJ66" i="24"/>
  <c r="KM66" i="24" s="1"/>
  <c r="BQ26" i="1"/>
  <c r="AW25" i="1"/>
  <c r="AU25" i="1"/>
  <c r="BR25" i="1"/>
  <c r="BS25" i="1"/>
  <c r="BE25" i="1"/>
  <c r="BN25" i="1"/>
  <c r="BP26" i="1"/>
  <c r="KG66" i="24" a="1"/>
  <c r="KG66" i="24" l="1"/>
  <c r="KK66" i="24"/>
  <c r="KN66" i="24" s="1"/>
  <c r="KI71" i="24"/>
  <c r="KL71" i="24" s="1"/>
  <c r="BT25" i="1"/>
  <c r="BU25" i="1"/>
  <c r="AT24" i="1"/>
  <c r="BD24" i="1"/>
  <c r="AX24" i="1"/>
  <c r="AY24" i="1"/>
  <c r="BF25" i="1"/>
  <c r="AV25" i="1"/>
  <c r="CE23" i="1"/>
  <c r="KF71" i="24" a="1"/>
  <c r="KF71" i="24" l="1"/>
  <c r="KJ67" i="24"/>
  <c r="KM67" i="24" s="1"/>
  <c r="BH24" i="1"/>
  <c r="BI24" i="1"/>
  <c r="BG25" i="1"/>
  <c r="BJ24" i="1"/>
  <c r="BK24" i="1"/>
  <c r="BA24" i="1"/>
  <c r="AZ24" i="1"/>
  <c r="KG67" i="24" a="1"/>
  <c r="KG67" i="24" l="1"/>
  <c r="KI72" i="24"/>
  <c r="KL72" i="24" s="1"/>
  <c r="KK67" i="24"/>
  <c r="KN67" i="24" s="1"/>
  <c r="KF72" i="24" a="1"/>
  <c r="KF72" i="24" l="1"/>
  <c r="KJ68" i="24"/>
  <c r="KM68" i="24" s="1"/>
  <c r="BZ25" i="1"/>
  <c r="KG68" i="24" a="1"/>
  <c r="KG68" i="24" l="1"/>
  <c r="KI73" i="24"/>
  <c r="KL73" i="24" s="1"/>
  <c r="KK68" i="24"/>
  <c r="KN68" i="24" s="1"/>
  <c r="KF73" i="24" a="1"/>
  <c r="KF73" i="24" l="1"/>
  <c r="KJ69" i="24"/>
  <c r="KM69" i="24" s="1"/>
  <c r="BN26" i="1"/>
  <c r="BX24" i="1"/>
  <c r="BY25" i="1"/>
  <c r="KG69" i="24" a="1"/>
  <c r="KG69" i="24" l="1"/>
  <c r="KI74" i="24"/>
  <c r="KL74" i="24" s="1"/>
  <c r="KK69" i="24"/>
  <c r="KN69" i="24" s="1"/>
  <c r="BO27" i="1"/>
  <c r="BQ27" i="1"/>
  <c r="AV26" i="1"/>
  <c r="CA25" i="1"/>
  <c r="CB24" i="1"/>
  <c r="CC24" i="1"/>
  <c r="KF74" i="24" a="1"/>
  <c r="KF74" i="24" l="1"/>
  <c r="KJ70" i="24"/>
  <c r="KM70" i="24" s="1"/>
  <c r="E81" i="24"/>
  <c r="DY81" i="1" s="1"/>
  <c r="AW26" i="1"/>
  <c r="AT25" i="1"/>
  <c r="BS26" i="1"/>
  <c r="BR26" i="1"/>
  <c r="BP27" i="1"/>
  <c r="BD25" i="1"/>
  <c r="BG26" i="1"/>
  <c r="CE24" i="1"/>
  <c r="CD24" i="1"/>
  <c r="KG70" i="24" a="1"/>
  <c r="KG70" i="24" l="1"/>
  <c r="KI75" i="24"/>
  <c r="KL75" i="24" s="1"/>
  <c r="KK70" i="24"/>
  <c r="KN70" i="24" s="1"/>
  <c r="D81" i="24"/>
  <c r="DX81" i="1" s="1"/>
  <c r="BG82" i="24"/>
  <c r="BF26" i="1"/>
  <c r="BT26" i="1"/>
  <c r="AX25" i="1"/>
  <c r="AY25" i="1"/>
  <c r="BE26" i="1"/>
  <c r="BH25" i="1"/>
  <c r="BI25" i="1"/>
  <c r="AU26" i="1"/>
  <c r="KF75" i="24" a="1"/>
  <c r="KF75" i="24" l="1"/>
  <c r="KJ71" i="24"/>
  <c r="KM71" i="24" s="1"/>
  <c r="E82" i="24"/>
  <c r="DY82" i="1" s="1"/>
  <c r="BU26" i="1"/>
  <c r="AZ25" i="1"/>
  <c r="BA25" i="1"/>
  <c r="BJ25" i="1"/>
  <c r="KG71" i="24" a="1"/>
  <c r="KG71" i="24" l="1"/>
  <c r="KI76" i="24"/>
  <c r="KL76" i="24" s="1"/>
  <c r="KK71" i="24"/>
  <c r="KN71" i="24" s="1"/>
  <c r="BG83" i="24"/>
  <c r="D82" i="24"/>
  <c r="DX82" i="1" s="1"/>
  <c r="BK25" i="1"/>
  <c r="KF76" i="24" a="1"/>
  <c r="KF76" i="24" l="1"/>
  <c r="KJ72" i="24"/>
  <c r="KM72" i="24" s="1"/>
  <c r="E83" i="24"/>
  <c r="DY83" i="1" s="1"/>
  <c r="BZ26" i="1"/>
  <c r="KG72" i="24" a="1"/>
  <c r="KG72" i="24" l="1"/>
  <c r="KI77" i="24"/>
  <c r="KL77" i="24" s="1"/>
  <c r="KK72" i="24"/>
  <c r="KN72" i="24" s="1"/>
  <c r="BG84" i="24"/>
  <c r="D83" i="24"/>
  <c r="DX83" i="1" s="1"/>
  <c r="BY26" i="1"/>
  <c r="KF77" i="24" a="1"/>
  <c r="KF77" i="24" l="1"/>
  <c r="KJ73" i="24"/>
  <c r="KM73" i="24" s="1"/>
  <c r="E84" i="24"/>
  <c r="DY84" i="1" s="1"/>
  <c r="BX25" i="1"/>
  <c r="KG73" i="24" a="1"/>
  <c r="KG73" i="24" l="1"/>
  <c r="KI78" i="24"/>
  <c r="KL78" i="24" s="1"/>
  <c r="KK73" i="24"/>
  <c r="KN73" i="24" s="1"/>
  <c r="D84" i="24"/>
  <c r="DX84" i="1" s="1"/>
  <c r="BG85" i="24"/>
  <c r="BP28" i="1"/>
  <c r="BN27" i="1"/>
  <c r="BQ28" i="1"/>
  <c r="KF78" i="24" a="1"/>
  <c r="KF78" i="24" l="1"/>
  <c r="KJ74" i="24"/>
  <c r="KM74" i="24" s="1"/>
  <c r="E85" i="24"/>
  <c r="DY85" i="1" s="1"/>
  <c r="CC25" i="1"/>
  <c r="CB25" i="1"/>
  <c r="BD26" i="1"/>
  <c r="CA26" i="1"/>
  <c r="AW27" i="1"/>
  <c r="BS27" i="1"/>
  <c r="BR27" i="1"/>
  <c r="BO28" i="1"/>
  <c r="BH26" i="1"/>
  <c r="BG27" i="1"/>
  <c r="KG74" i="24" a="1"/>
  <c r="KG74" i="24" l="1"/>
  <c r="KI79" i="24"/>
  <c r="KL79" i="24" s="1"/>
  <c r="KK74" i="24"/>
  <c r="KN74" i="24" s="1"/>
  <c r="D85" i="24"/>
  <c r="DX85" i="1" s="1"/>
  <c r="BG86" i="24"/>
  <c r="BK26" i="1"/>
  <c r="BI26" i="1"/>
  <c r="CD25" i="1"/>
  <c r="CE25" i="1"/>
  <c r="BF27" i="1"/>
  <c r="BT27" i="1"/>
  <c r="BU27" i="1"/>
  <c r="BE27" i="1"/>
  <c r="AV27" i="1"/>
  <c r="AU27" i="1"/>
  <c r="AX26" i="1"/>
  <c r="AY26" i="1"/>
  <c r="AT26" i="1"/>
  <c r="KF79" i="24" a="1"/>
  <c r="KF79" i="24" l="1"/>
  <c r="KJ75" i="24"/>
  <c r="KM75" i="24" s="1"/>
  <c r="E86" i="24"/>
  <c r="DY86" i="1" s="1"/>
  <c r="BJ26" i="1"/>
  <c r="AZ26" i="1"/>
  <c r="BA26" i="1"/>
  <c r="KG75" i="24" a="1"/>
  <c r="KG75" i="24" l="1"/>
  <c r="KI80" i="24"/>
  <c r="KL80" i="24" s="1"/>
  <c r="KK75" i="24"/>
  <c r="KN75" i="24" s="1"/>
  <c r="BG87" i="24"/>
  <c r="D86" i="24"/>
  <c r="DX86" i="1" s="1"/>
  <c r="KF80" i="24" a="1"/>
  <c r="KF80" i="24" l="1"/>
  <c r="KJ76" i="24"/>
  <c r="KM76" i="24" s="1"/>
  <c r="E87" i="24"/>
  <c r="DY87" i="1" s="1"/>
  <c r="KG76" i="24" a="1"/>
  <c r="KG76" i="24" l="1"/>
  <c r="KI81" i="24"/>
  <c r="KL81" i="24" s="1"/>
  <c r="KK76" i="24"/>
  <c r="KN76" i="24" s="1"/>
  <c r="BG88" i="24"/>
  <c r="D87" i="24"/>
  <c r="DX87" i="1" s="1"/>
  <c r="BZ27" i="1"/>
  <c r="KF81" i="24" a="1"/>
  <c r="KF81" i="24" l="1"/>
  <c r="KJ77" i="24"/>
  <c r="KM77" i="24" s="1"/>
  <c r="E88" i="24"/>
  <c r="DY88" i="1" s="1"/>
  <c r="BY27" i="1"/>
  <c r="BE28" i="1"/>
  <c r="KG77" i="24" a="1"/>
  <c r="KG77" i="24" l="1"/>
  <c r="KI82" i="24"/>
  <c r="KL82" i="24" s="1"/>
  <c r="KK77" i="24"/>
  <c r="KN77" i="24" s="1"/>
  <c r="D88" i="24"/>
  <c r="DX88" i="1" s="1"/>
  <c r="BG89" i="24"/>
  <c r="BX26" i="1"/>
  <c r="CA27" i="1"/>
  <c r="BP29" i="1"/>
  <c r="BN28" i="1"/>
  <c r="BQ29" i="1"/>
  <c r="BD27" i="1"/>
  <c r="BF28" i="1"/>
  <c r="KF82" i="24" a="1"/>
  <c r="KF82" i="24" l="1"/>
  <c r="KJ78" i="24"/>
  <c r="KM78" i="24" s="1"/>
  <c r="E89" i="24"/>
  <c r="DY89" i="1" s="1"/>
  <c r="CB26" i="1"/>
  <c r="CC26" i="1"/>
  <c r="AT27" i="1"/>
  <c r="BR28" i="1"/>
  <c r="BO29" i="1"/>
  <c r="AV28" i="1"/>
  <c r="AW28" i="1"/>
  <c r="AY27" i="1"/>
  <c r="AX27" i="1"/>
  <c r="BG28" i="1"/>
  <c r="BH27" i="1"/>
  <c r="BI27" i="1"/>
  <c r="KG78" i="24" a="1"/>
  <c r="KG78" i="24" l="1"/>
  <c r="KK78" i="24"/>
  <c r="KN78" i="24" s="1"/>
  <c r="KI83" i="24"/>
  <c r="KL83" i="24" s="1"/>
  <c r="BG90" i="24"/>
  <c r="D89" i="24"/>
  <c r="DX89" i="1" s="1"/>
  <c r="CD26" i="1"/>
  <c r="AU28" i="1"/>
  <c r="BT28" i="1"/>
  <c r="BS28" i="1"/>
  <c r="BJ27" i="1"/>
  <c r="BK27" i="1"/>
  <c r="AZ27" i="1"/>
  <c r="BA27" i="1"/>
  <c r="KF83" i="24" a="1"/>
  <c r="KF83" i="24" l="1"/>
  <c r="KJ79" i="24"/>
  <c r="KM79" i="24" s="1"/>
  <c r="E90" i="24"/>
  <c r="DY90" i="1" s="1"/>
  <c r="CE26" i="1"/>
  <c r="BU28" i="1"/>
  <c r="KG79" i="24" a="1"/>
  <c r="KG79" i="24" l="1"/>
  <c r="KI84" i="24"/>
  <c r="KL84" i="24" s="1"/>
  <c r="KK79" i="24"/>
  <c r="KN79" i="24" s="1"/>
  <c r="J81" i="24"/>
  <c r="ED81" i="1" s="1"/>
  <c r="D90" i="24"/>
  <c r="DX90" i="1" s="1"/>
  <c r="BG91" i="24"/>
  <c r="KF84" i="24" a="1"/>
  <c r="KF84" i="24" l="1"/>
  <c r="KJ80" i="24"/>
  <c r="KM80" i="24" s="1"/>
  <c r="BI82" i="24"/>
  <c r="I81" i="24"/>
  <c r="EC81" i="1" s="1"/>
  <c r="E91" i="24"/>
  <c r="DY91" i="1" s="1"/>
  <c r="KG80" i="24" a="1"/>
  <c r="KG80" i="24" l="1"/>
  <c r="KI85" i="24"/>
  <c r="KL85" i="24" s="1"/>
  <c r="KK80" i="24"/>
  <c r="KN80" i="24" s="1"/>
  <c r="IY83" i="24"/>
  <c r="J82" i="24"/>
  <c r="ED82" i="1" s="1"/>
  <c r="D91" i="24"/>
  <c r="DX91" i="1" s="1"/>
  <c r="BG92" i="24"/>
  <c r="KF85" i="24" a="1"/>
  <c r="KF85" i="24" l="1"/>
  <c r="KJ81" i="24"/>
  <c r="KM81" i="24" s="1"/>
  <c r="BI83" i="24"/>
  <c r="I82" i="24"/>
  <c r="EC82" i="1" s="1"/>
  <c r="E92" i="24"/>
  <c r="DY92" i="1" s="1"/>
  <c r="BZ28" i="1"/>
  <c r="BX27" i="1"/>
  <c r="AV29" i="1"/>
  <c r="CA28" i="1"/>
  <c r="KG81" i="24" a="1"/>
  <c r="KG81" i="24" l="1"/>
  <c r="KI86" i="24"/>
  <c r="KL86" i="24" s="1"/>
  <c r="KK81" i="24"/>
  <c r="KN81" i="24" s="1"/>
  <c r="IY84" i="24"/>
  <c r="HA84" i="24"/>
  <c r="J83" i="24"/>
  <c r="ED83" i="1" s="1"/>
  <c r="D92" i="24"/>
  <c r="DX92" i="1" s="1"/>
  <c r="BG93" i="24"/>
  <c r="BY28" i="1"/>
  <c r="BO30" i="1"/>
  <c r="BP30" i="1"/>
  <c r="AT28" i="1"/>
  <c r="BD28" i="1"/>
  <c r="BN29" i="1"/>
  <c r="BF29" i="1"/>
  <c r="KF86" i="24" a="1"/>
  <c r="KF86" i="24" l="1"/>
  <c r="KJ82" i="24"/>
  <c r="KM82" i="24" s="1"/>
  <c r="I83" i="24"/>
  <c r="EC83" i="1" s="1"/>
  <c r="BI84" i="24"/>
  <c r="E93" i="24"/>
  <c r="DY93" i="1" s="1"/>
  <c r="CC27" i="1"/>
  <c r="CB27" i="1"/>
  <c r="BQ30" i="1"/>
  <c r="AW29" i="1"/>
  <c r="BG29" i="1"/>
  <c r="BE29" i="1"/>
  <c r="BH28" i="1"/>
  <c r="AU29" i="1"/>
  <c r="J29" i="24"/>
  <c r="AX28" i="1"/>
  <c r="AY28" i="1"/>
  <c r="KG82" i="24" a="1"/>
  <c r="KG82" i="24" l="1"/>
  <c r="KI87" i="24"/>
  <c r="KL87" i="24" s="1"/>
  <c r="KK82" i="24"/>
  <c r="KN82" i="24" s="1"/>
  <c r="IY85" i="24"/>
  <c r="IG86" i="24"/>
  <c r="HA85" i="24"/>
  <c r="J84" i="24"/>
  <c r="ED84" i="1" s="1"/>
  <c r="D93" i="24"/>
  <c r="DX93" i="1" s="1"/>
  <c r="BG94" i="24"/>
  <c r="K29" i="24"/>
  <c r="EE29" i="1" s="1"/>
  <c r="ED29" i="1"/>
  <c r="BR29" i="1"/>
  <c r="CD27" i="1"/>
  <c r="BS29" i="1"/>
  <c r="BT29" i="1"/>
  <c r="BU29" i="1"/>
  <c r="AZ28" i="1"/>
  <c r="BA28" i="1"/>
  <c r="BJ28" i="1"/>
  <c r="BK28" i="1"/>
  <c r="BI28" i="1"/>
  <c r="KF87" i="24" a="1"/>
  <c r="KF87" i="24" l="1"/>
  <c r="KJ83" i="24"/>
  <c r="KM83" i="24" s="1"/>
  <c r="BI85" i="24"/>
  <c r="I84" i="24"/>
  <c r="EC84" i="1" s="1"/>
  <c r="E94" i="24"/>
  <c r="DY94" i="1" s="1"/>
  <c r="AC30" i="24"/>
  <c r="CE27" i="1"/>
  <c r="F29" i="24"/>
  <c r="DZ29" i="1" s="1"/>
  <c r="KG83" i="24" a="1"/>
  <c r="KG83" i="24" l="1"/>
  <c r="KI88" i="24"/>
  <c r="KL88" i="24" s="1"/>
  <c r="KK83" i="24"/>
  <c r="KN83" i="24" s="1"/>
  <c r="IY86" i="24"/>
  <c r="HA86" i="24"/>
  <c r="IG87" i="24"/>
  <c r="J85" i="24"/>
  <c r="ED85" i="1" s="1"/>
  <c r="BG95" i="24"/>
  <c r="D94" i="24"/>
  <c r="DX94" i="1" s="1"/>
  <c r="AB30" i="24"/>
  <c r="KF88" i="24" a="1"/>
  <c r="KF88" i="24" l="1"/>
  <c r="KJ84" i="24"/>
  <c r="KM84" i="24" s="1"/>
  <c r="BI86" i="24"/>
  <c r="I85" i="24"/>
  <c r="EC85" i="1" s="1"/>
  <c r="E95" i="24"/>
  <c r="DY95" i="1" s="1"/>
  <c r="Z29" i="1"/>
  <c r="KG84" i="24" a="1"/>
  <c r="KG84" i="24" l="1"/>
  <c r="KK84" i="24"/>
  <c r="KN84" i="24" s="1"/>
  <c r="KI89" i="24"/>
  <c r="KL89" i="24" s="1"/>
  <c r="IY87" i="24"/>
  <c r="HA87" i="24"/>
  <c r="IG88" i="24"/>
  <c r="J86" i="24"/>
  <c r="ED86" i="1" s="1"/>
  <c r="BG96" i="24"/>
  <c r="D95" i="24"/>
  <c r="DX95" i="1" s="1"/>
  <c r="BZ29" i="1"/>
  <c r="KF89" i="24" a="1"/>
  <c r="KF89" i="24" l="1"/>
  <c r="KJ85" i="24"/>
  <c r="KM85" i="24" s="1"/>
  <c r="I86" i="24"/>
  <c r="EC86" i="1" s="1"/>
  <c r="BI87" i="24"/>
  <c r="E96" i="24"/>
  <c r="DY96" i="1" s="1"/>
  <c r="AU30" i="1"/>
  <c r="BP31" i="1"/>
  <c r="BY29" i="1"/>
  <c r="KG85" i="24" a="1"/>
  <c r="KG85" i="24" l="1"/>
  <c r="KI90" i="24"/>
  <c r="KL90" i="24" s="1"/>
  <c r="KK85" i="24"/>
  <c r="KN85" i="24" s="1"/>
  <c r="IY88" i="24"/>
  <c r="HA88" i="24"/>
  <c r="IG89" i="24"/>
  <c r="J87" i="24"/>
  <c r="ED87" i="1" s="1"/>
  <c r="BG97" i="24"/>
  <c r="D96" i="24"/>
  <c r="DX96" i="1" s="1"/>
  <c r="BX28" i="1"/>
  <c r="BE30" i="1"/>
  <c r="BH29" i="1"/>
  <c r="BN30" i="1"/>
  <c r="BD29" i="1"/>
  <c r="AT29" i="1"/>
  <c r="CB28" i="1"/>
  <c r="CA29" i="1"/>
  <c r="KF90" i="24" a="1"/>
  <c r="KF90" i="24" l="1"/>
  <c r="KJ86" i="24"/>
  <c r="KM86" i="24" s="1"/>
  <c r="BI88" i="24"/>
  <c r="I87" i="24"/>
  <c r="EC87" i="1" s="1"/>
  <c r="E97" i="24"/>
  <c r="DY97" i="1" s="1"/>
  <c r="D30" i="24"/>
  <c r="DX30" i="1" s="1"/>
  <c r="AW30" i="1"/>
  <c r="BI29" i="1"/>
  <c r="BQ31" i="1"/>
  <c r="BO31" i="1"/>
  <c r="AZ29" i="1"/>
  <c r="BR30" i="1"/>
  <c r="BS30" i="1"/>
  <c r="AV30" i="1"/>
  <c r="BF30" i="1"/>
  <c r="CD28" i="1"/>
  <c r="CC28" i="1"/>
  <c r="KG86" i="24" a="1"/>
  <c r="KG86" i="24" l="1"/>
  <c r="KI91" i="24"/>
  <c r="KL91" i="24" s="1"/>
  <c r="KK86" i="24"/>
  <c r="KN86" i="24" s="1"/>
  <c r="IY89" i="24"/>
  <c r="HA89" i="24"/>
  <c r="IG90" i="24"/>
  <c r="J88" i="24"/>
  <c r="ED88" i="1" s="1"/>
  <c r="D97" i="24"/>
  <c r="DX97" i="1" s="1"/>
  <c r="BG98" i="24"/>
  <c r="I30" i="24"/>
  <c r="BG30" i="1"/>
  <c r="AX29" i="1"/>
  <c r="AY29" i="1"/>
  <c r="BT30" i="1"/>
  <c r="BJ29" i="1"/>
  <c r="CE28" i="1"/>
  <c r="KF91" i="24" a="1"/>
  <c r="KF91" i="24" l="1"/>
  <c r="KJ87" i="24"/>
  <c r="KM87" i="24" s="1"/>
  <c r="I88" i="24"/>
  <c r="EC88" i="1" s="1"/>
  <c r="BI89" i="24"/>
  <c r="E98" i="24"/>
  <c r="DY98" i="1" s="1"/>
  <c r="K30" i="24"/>
  <c r="EC30" i="1"/>
  <c r="BA29" i="1"/>
  <c r="BU30" i="1"/>
  <c r="BK29" i="1"/>
  <c r="F30" i="24"/>
  <c r="KG87" i="24" a="1"/>
  <c r="KG87" i="24" l="1"/>
  <c r="KI92" i="24"/>
  <c r="KL92" i="24" s="1"/>
  <c r="KK87" i="24"/>
  <c r="KN87" i="24" s="1"/>
  <c r="IY90" i="24"/>
  <c r="IG91" i="24"/>
  <c r="HA90" i="24"/>
  <c r="J89" i="24"/>
  <c r="ED89" i="1" s="1"/>
  <c r="BG99" i="24"/>
  <c r="D98" i="24"/>
  <c r="DX98" i="1" s="1"/>
  <c r="AC31" i="24"/>
  <c r="DZ30" i="1"/>
  <c r="EE30" i="1"/>
  <c r="Z30" i="1"/>
  <c r="AB31" i="24"/>
  <c r="KF92" i="24" a="1"/>
  <c r="KF92" i="24" l="1"/>
  <c r="KJ88" i="24"/>
  <c r="KM88" i="24" s="1"/>
  <c r="BI90" i="24"/>
  <c r="I89" i="24"/>
  <c r="EC89" i="1" s="1"/>
  <c r="E99" i="24"/>
  <c r="DY99" i="1" s="1"/>
  <c r="KH79" i="24" a="1"/>
  <c r="KG88" i="24" a="1"/>
  <c r="KG88" i="24" l="1"/>
  <c r="KI93" i="24"/>
  <c r="KL93" i="24" s="1"/>
  <c r="KK88" i="24"/>
  <c r="KN88" i="24" s="1"/>
  <c r="J90" i="24"/>
  <c r="ED90" i="1" s="1"/>
  <c r="IY91" i="24"/>
  <c r="HA91" i="24"/>
  <c r="IG92" i="24"/>
  <c r="KH79" i="24"/>
  <c r="BG100" i="24"/>
  <c r="D99" i="24"/>
  <c r="DX99" i="1" s="1"/>
  <c r="AT30" i="1"/>
  <c r="KF93" i="24" a="1"/>
  <c r="KF93" i="24" l="1"/>
  <c r="KJ89" i="24"/>
  <c r="KM89" i="24" s="1"/>
  <c r="BI91" i="24"/>
  <c r="I90" i="24"/>
  <c r="EC90" i="1" s="1"/>
  <c r="E100" i="24"/>
  <c r="DY100" i="1" s="1"/>
  <c r="AV31" i="1"/>
  <c r="BN31" i="1"/>
  <c r="AW31" i="1"/>
  <c r="BZ30" i="1"/>
  <c r="BX29" i="1"/>
  <c r="KH80" i="24" a="1"/>
  <c r="KG89" i="24" a="1"/>
  <c r="KH64" i="24" a="1"/>
  <c r="KG89" i="24" l="1"/>
  <c r="KI94" i="24"/>
  <c r="KL94" i="24" s="1"/>
  <c r="KK89" i="24"/>
  <c r="KN89" i="24" s="1"/>
  <c r="IY92" i="24"/>
  <c r="HA92" i="24"/>
  <c r="IG93" i="24"/>
  <c r="J91" i="24"/>
  <c r="ED91" i="1" s="1"/>
  <c r="KH80" i="24"/>
  <c r="KH64" i="24"/>
  <c r="BG101" i="24"/>
  <c r="D100" i="24"/>
  <c r="DX100" i="1" s="1"/>
  <c r="BD30" i="1"/>
  <c r="BG31" i="1"/>
  <c r="BQ32" i="1"/>
  <c r="AU31" i="1"/>
  <c r="AX30" i="1"/>
  <c r="AY30" i="1"/>
  <c r="BF31" i="1"/>
  <c r="BY30" i="1"/>
  <c r="KF94" i="24" a="1"/>
  <c r="KF94" i="24" l="1"/>
  <c r="KJ90" i="24"/>
  <c r="KM90" i="24" s="1"/>
  <c r="BI92" i="24"/>
  <c r="I91" i="24"/>
  <c r="EC91" i="1" s="1"/>
  <c r="E101" i="24"/>
  <c r="DY101" i="1" s="1"/>
  <c r="BP32" i="1"/>
  <c r="BO32" i="1"/>
  <c r="BS31" i="1"/>
  <c r="BR31" i="1"/>
  <c r="AZ30" i="1"/>
  <c r="BE31" i="1"/>
  <c r="CA30" i="1"/>
  <c r="CB29" i="1"/>
  <c r="CC29" i="1"/>
  <c r="KH49" i="24" a="1"/>
  <c r="KH65" i="24" a="1"/>
  <c r="KH81" i="24" a="1"/>
  <c r="KG90" i="24" a="1"/>
  <c r="KG90" i="24" l="1"/>
  <c r="KI95" i="24"/>
  <c r="KL95" i="24" s="1"/>
  <c r="KK90" i="24"/>
  <c r="KN90" i="24" s="1"/>
  <c r="IY93" i="24"/>
  <c r="HA93" i="24"/>
  <c r="IG94" i="24"/>
  <c r="J92" i="24"/>
  <c r="ED92" i="1" s="1"/>
  <c r="KH65" i="24"/>
  <c r="KH81" i="24"/>
  <c r="KH49" i="24"/>
  <c r="BG102" i="24"/>
  <c r="D101" i="24"/>
  <c r="DX101" i="1" s="1"/>
  <c r="K31" i="24"/>
  <c r="EE31" i="1" s="1"/>
  <c r="BI30" i="1"/>
  <c r="BH30" i="1"/>
  <c r="BU31" i="1"/>
  <c r="BT31" i="1"/>
  <c r="F31" i="24"/>
  <c r="BA30" i="1"/>
  <c r="CD29" i="1"/>
  <c r="KF95" i="24" a="1"/>
  <c r="KF95" i="24" l="1"/>
  <c r="KJ91" i="24"/>
  <c r="KM91" i="24" s="1"/>
  <c r="I92" i="24"/>
  <c r="EC92" i="1" s="1"/>
  <c r="BI93" i="24"/>
  <c r="Q81" i="24"/>
  <c r="E102" i="24"/>
  <c r="DY102" i="1" s="1"/>
  <c r="AC32" i="24"/>
  <c r="AQ33" i="24"/>
  <c r="DZ31" i="1"/>
  <c r="BJ30" i="1"/>
  <c r="BK30" i="1"/>
  <c r="R31" i="24"/>
  <c r="AB32" i="24"/>
  <c r="AP33" i="24"/>
  <c r="CE29" i="1"/>
  <c r="KG91" i="24" a="1"/>
  <c r="KH34" i="24" a="1"/>
  <c r="KH50" i="24" a="1"/>
  <c r="KH82" i="24" a="1"/>
  <c r="KH66" i="24" a="1"/>
  <c r="KG91" i="24" l="1"/>
  <c r="KI96" i="24"/>
  <c r="KL96" i="24" s="1"/>
  <c r="KK91" i="24"/>
  <c r="KN91" i="24" s="1"/>
  <c r="IY94" i="24"/>
  <c r="HA94" i="24"/>
  <c r="IG95" i="24"/>
  <c r="J93" i="24"/>
  <c r="ED93" i="1" s="1"/>
  <c r="KH50" i="24"/>
  <c r="KH82" i="24"/>
  <c r="KH66" i="24"/>
  <c r="KH34" i="24"/>
  <c r="P81" i="24"/>
  <c r="BK82" i="24"/>
  <c r="EK81" i="1"/>
  <c r="AL81" i="24"/>
  <c r="D102" i="24"/>
  <c r="DX102" i="1" s="1"/>
  <c r="BG103" i="24"/>
  <c r="EL31" i="1"/>
  <c r="AD32" i="24"/>
  <c r="Z31" i="1"/>
  <c r="KF96" i="24" a="1"/>
  <c r="KF96" i="24" l="1"/>
  <c r="KJ92" i="24"/>
  <c r="KM92" i="24" s="1"/>
  <c r="BI94" i="24"/>
  <c r="I93" i="24"/>
  <c r="EC93" i="1" s="1"/>
  <c r="AK81" i="24"/>
  <c r="EJ81" i="1"/>
  <c r="Q82" i="24"/>
  <c r="E103" i="24"/>
  <c r="DY103" i="1" s="1"/>
  <c r="AB31" i="1"/>
  <c r="EM31" i="1"/>
  <c r="KH35" i="24" a="1"/>
  <c r="KG92" i="24" a="1"/>
  <c r="KH67" i="24" a="1"/>
  <c r="KH83" i="24" a="1"/>
  <c r="KH19" i="24" a="1"/>
  <c r="KH51" i="24" a="1"/>
  <c r="KG92" i="24" l="1"/>
  <c r="KK92" i="24"/>
  <c r="KN92" i="24" s="1"/>
  <c r="KI97" i="24"/>
  <c r="KL97" i="24" s="1"/>
  <c r="IY95" i="24"/>
  <c r="HA95" i="24"/>
  <c r="IG96" i="24"/>
  <c r="J94" i="24"/>
  <c r="ED94" i="1" s="1"/>
  <c r="KH51" i="24"/>
  <c r="KH83" i="24"/>
  <c r="KH19" i="24"/>
  <c r="KH35" i="24"/>
  <c r="KH67" i="24"/>
  <c r="EK82" i="1"/>
  <c r="AL82" i="24"/>
  <c r="P82" i="24"/>
  <c r="BK83" i="24"/>
  <c r="BG104" i="24"/>
  <c r="D103" i="24"/>
  <c r="DX103" i="1" s="1"/>
  <c r="U31" i="24"/>
  <c r="AO32" i="24"/>
  <c r="KF97" i="24" a="1"/>
  <c r="KF97" i="24" l="1"/>
  <c r="KJ93" i="24"/>
  <c r="KM93" i="24" s="1"/>
  <c r="AJ19" i="24"/>
  <c r="BI95" i="24"/>
  <c r="I94" i="24"/>
  <c r="Q94" i="24"/>
  <c r="AK82" i="24"/>
  <c r="EJ82" i="1"/>
  <c r="Q83" i="24"/>
  <c r="E104" i="24"/>
  <c r="DY104" i="1" s="1"/>
  <c r="AC31" i="1"/>
  <c r="EO31" i="1"/>
  <c r="AW32" i="1"/>
  <c r="AX31" i="1"/>
  <c r="AS32" i="24"/>
  <c r="AT31" i="1"/>
  <c r="KH52" i="24" a="1"/>
  <c r="KH68" i="24" a="1"/>
  <c r="KH36" i="24" a="1"/>
  <c r="KH20" i="24" a="1"/>
  <c r="KH84" i="24" a="1"/>
  <c r="KG93" i="24" a="1"/>
  <c r="KG93" i="24" l="1"/>
  <c r="KK93" i="24"/>
  <c r="KN93" i="24" s="1"/>
  <c r="KI98" i="24"/>
  <c r="KL98" i="24" s="1"/>
  <c r="EC94" i="1"/>
  <c r="P94" i="24"/>
  <c r="EJ94" i="1" s="1"/>
  <c r="BK95" i="24"/>
  <c r="IY96" i="24"/>
  <c r="HA96" i="24"/>
  <c r="IG97" i="24"/>
  <c r="AL94" i="24"/>
  <c r="EK94" i="1"/>
  <c r="J95" i="24"/>
  <c r="KH68" i="24"/>
  <c r="KH20" i="24"/>
  <c r="KH84" i="24"/>
  <c r="KH52" i="24"/>
  <c r="KH36" i="24"/>
  <c r="BK84" i="24"/>
  <c r="P83" i="24"/>
  <c r="EK83" i="1"/>
  <c r="AL83" i="24"/>
  <c r="D104" i="24"/>
  <c r="DX104" i="1" s="1"/>
  <c r="BG105" i="24"/>
  <c r="D32" i="24"/>
  <c r="DX32" i="1" s="1"/>
  <c r="BF32" i="1"/>
  <c r="BG32" i="1"/>
  <c r="BN32" i="1"/>
  <c r="AY31" i="1"/>
  <c r="AV32" i="1"/>
  <c r="AX32" i="24"/>
  <c r="AY32" i="24"/>
  <c r="AU32" i="1"/>
  <c r="BZ31" i="1"/>
  <c r="BX30" i="1"/>
  <c r="KF98" i="24" a="1"/>
  <c r="KF98" i="24" l="1"/>
  <c r="KJ94" i="24"/>
  <c r="KM94" i="24" s="1"/>
  <c r="AK94" i="24"/>
  <c r="ED95" i="1"/>
  <c r="BI96" i="24"/>
  <c r="I95" i="24"/>
  <c r="Q95" i="24"/>
  <c r="EK95" i="1" s="1"/>
  <c r="EJ83" i="1"/>
  <c r="AK83" i="24"/>
  <c r="Q84" i="24"/>
  <c r="E105" i="24"/>
  <c r="DY105" i="1" s="1"/>
  <c r="BD31" i="1"/>
  <c r="BE32" i="1"/>
  <c r="BP33" i="1"/>
  <c r="BO33" i="1"/>
  <c r="BQ33" i="1"/>
  <c r="BR32" i="1"/>
  <c r="BS32" i="1"/>
  <c r="J32" i="24"/>
  <c r="E32" i="24"/>
  <c r="DY32" i="1" s="1"/>
  <c r="AZ31" i="1"/>
  <c r="BY31" i="1"/>
  <c r="KH53" i="24" a="1"/>
  <c r="KH69" i="24" a="1"/>
  <c r="KG94" i="24" a="1"/>
  <c r="KH21" i="24" a="1"/>
  <c r="KH37" i="24" a="1"/>
  <c r="KH85" i="24" a="1"/>
  <c r="KG94" i="24" l="1"/>
  <c r="KK94" i="24"/>
  <c r="KN94" i="24" s="1"/>
  <c r="KI99" i="24"/>
  <c r="KL99" i="24" s="1"/>
  <c r="EC95" i="1"/>
  <c r="IY97" i="24"/>
  <c r="IG98" i="24"/>
  <c r="HA97" i="24"/>
  <c r="AL95" i="24"/>
  <c r="P95" i="24"/>
  <c r="EJ95" i="1" s="1"/>
  <c r="BK96" i="24"/>
  <c r="J96" i="24"/>
  <c r="KH69" i="24"/>
  <c r="KH37" i="24"/>
  <c r="KH21" i="24"/>
  <c r="KH85" i="24"/>
  <c r="KH53" i="24"/>
  <c r="P84" i="24"/>
  <c r="BK85" i="24"/>
  <c r="EK84" i="1"/>
  <c r="AL84" i="24"/>
  <c r="D105" i="24"/>
  <c r="DX105" i="1" s="1"/>
  <c r="BG106" i="24"/>
  <c r="K32" i="24"/>
  <c r="AC33" i="24" s="1"/>
  <c r="ED32" i="1"/>
  <c r="BH31" i="1"/>
  <c r="BI31" i="1"/>
  <c r="BT32" i="1"/>
  <c r="BU32" i="1"/>
  <c r="F32" i="24"/>
  <c r="DZ32" i="1" s="1"/>
  <c r="BA31" i="1"/>
  <c r="CA31" i="1"/>
  <c r="CB30" i="1"/>
  <c r="CC30" i="1"/>
  <c r="KF99" i="24" a="1"/>
  <c r="KH94" i="24" a="1"/>
  <c r="KH94" i="24" l="1"/>
  <c r="KF99" i="24"/>
  <c r="KJ95" i="24"/>
  <c r="KM95" i="24" s="1"/>
  <c r="BI33" i="24"/>
  <c r="AK95" i="24"/>
  <c r="ED96" i="1"/>
  <c r="Q96" i="24"/>
  <c r="EK96" i="1" s="1"/>
  <c r="BI97" i="24"/>
  <c r="I96" i="24"/>
  <c r="AK84" i="24"/>
  <c r="EJ84" i="1"/>
  <c r="Q85" i="24"/>
  <c r="E106" i="24"/>
  <c r="DY106" i="1" s="1"/>
  <c r="IY34" i="24"/>
  <c r="AQ34" i="24"/>
  <c r="EE32" i="1"/>
  <c r="BJ31" i="1"/>
  <c r="R32" i="24"/>
  <c r="B32" i="24"/>
  <c r="BG33" i="24"/>
  <c r="AB33" i="24"/>
  <c r="AP34" i="24"/>
  <c r="CD30" i="1"/>
  <c r="KH38" i="24" a="1"/>
  <c r="KH54" i="24" a="1"/>
  <c r="KH86" i="24" a="1"/>
  <c r="KH70" i="24" a="1"/>
  <c r="KH22" i="24" a="1"/>
  <c r="KG95" i="24" a="1"/>
  <c r="KG95" i="24" l="1"/>
  <c r="KK95" i="24"/>
  <c r="KN95" i="24" s="1"/>
  <c r="KI100" i="24"/>
  <c r="KL100" i="24" s="1"/>
  <c r="P96" i="24"/>
  <c r="EJ96" i="1" s="1"/>
  <c r="BK97" i="24"/>
  <c r="IY98" i="24"/>
  <c r="HA98" i="24"/>
  <c r="IG99" i="24"/>
  <c r="AL96" i="24"/>
  <c r="EC96" i="1"/>
  <c r="AK96" i="24"/>
  <c r="J97" i="24"/>
  <c r="ED97" i="1" s="1"/>
  <c r="KH22" i="24"/>
  <c r="KH70" i="24"/>
  <c r="KH86" i="24"/>
  <c r="KH38" i="24"/>
  <c r="KH54" i="24"/>
  <c r="P85" i="24"/>
  <c r="BK86" i="24"/>
  <c r="EK85" i="1"/>
  <c r="AL85" i="24"/>
  <c r="D106" i="24"/>
  <c r="DX106" i="1" s="1"/>
  <c r="BG107" i="24"/>
  <c r="V32" i="1"/>
  <c r="DV32" i="1"/>
  <c r="EL32" i="1"/>
  <c r="BK31" i="1"/>
  <c r="AD33" i="24"/>
  <c r="Z32" i="1"/>
  <c r="CE30" i="1"/>
  <c r="KH95" i="24" a="1"/>
  <c r="KF100" i="24" a="1"/>
  <c r="KF100" i="24" l="1"/>
  <c r="KH95" i="24"/>
  <c r="KJ96" i="24"/>
  <c r="KM96" i="24" s="1"/>
  <c r="I97" i="24"/>
  <c r="BI98" i="24"/>
  <c r="Q97" i="24"/>
  <c r="Q86" i="24"/>
  <c r="AK85" i="24"/>
  <c r="EJ85" i="1"/>
  <c r="E107" i="24"/>
  <c r="DY107" i="1" s="1"/>
  <c r="AB32" i="1"/>
  <c r="EM32" i="1"/>
  <c r="AW32" i="24"/>
  <c r="T32" i="24" s="1"/>
  <c r="KH39" i="24" a="1"/>
  <c r="KH87" i="24" a="1"/>
  <c r="KG96" i="24" a="1"/>
  <c r="KH23" i="24" a="1"/>
  <c r="KH55" i="24" a="1"/>
  <c r="KH71" i="24" a="1"/>
  <c r="KG96" i="24" l="1"/>
  <c r="KI101" i="24"/>
  <c r="KL101" i="24" s="1"/>
  <c r="KK96" i="24"/>
  <c r="KN96" i="24" s="1"/>
  <c r="AL97" i="24"/>
  <c r="EK97" i="1"/>
  <c r="IY99" i="24"/>
  <c r="IG100" i="24"/>
  <c r="HA99" i="24"/>
  <c r="EC97" i="1"/>
  <c r="P97" i="24"/>
  <c r="EJ97" i="1" s="1"/>
  <c r="BK98" i="24"/>
  <c r="J98" i="24"/>
  <c r="KH55" i="24"/>
  <c r="KH71" i="24"/>
  <c r="KH23" i="24"/>
  <c r="KH87" i="24"/>
  <c r="KH39" i="24"/>
  <c r="AL86" i="24"/>
  <c r="EK86" i="1"/>
  <c r="BK87" i="24"/>
  <c r="P86" i="24"/>
  <c r="D107" i="24"/>
  <c r="DX107" i="1" s="1"/>
  <c r="BG108" i="24"/>
  <c r="E108" i="24"/>
  <c r="DY108" i="1" s="1"/>
  <c r="U32" i="24"/>
  <c r="EN32" i="1"/>
  <c r="EQ32" i="1" s="1"/>
  <c r="AV33" i="1"/>
  <c r="AO33" i="24"/>
  <c r="V32" i="24"/>
  <c r="EP32" i="1" s="1"/>
  <c r="KH96" i="24" a="1"/>
  <c r="KF101" i="24" a="1"/>
  <c r="KH96" i="24" l="1"/>
  <c r="KF101" i="24"/>
  <c r="KJ97" i="24"/>
  <c r="KM97" i="24" s="1"/>
  <c r="AK97" i="24"/>
  <c r="ED98" i="1"/>
  <c r="I98" i="24"/>
  <c r="BI99" i="24"/>
  <c r="Q98" i="24"/>
  <c r="EK98" i="1" s="1"/>
  <c r="Q87" i="24"/>
  <c r="EJ86" i="1"/>
  <c r="AK86" i="24"/>
  <c r="BG109" i="24"/>
  <c r="D108" i="24"/>
  <c r="DX108" i="1" s="1"/>
  <c r="AC32" i="1"/>
  <c r="EO32" i="1"/>
  <c r="AT32" i="1"/>
  <c r="AS33" i="24"/>
  <c r="KH40" i="24" a="1"/>
  <c r="KH88" i="24" a="1"/>
  <c r="KH56" i="24" a="1"/>
  <c r="KG97" i="24" a="1"/>
  <c r="KH72" i="24" a="1"/>
  <c r="KH24" i="24" a="1"/>
  <c r="KG97" i="24" l="1"/>
  <c r="KK97" i="24"/>
  <c r="KN97" i="24" s="1"/>
  <c r="KI102" i="24"/>
  <c r="KL102" i="24" s="1"/>
  <c r="IY100" i="24"/>
  <c r="IG101" i="24"/>
  <c r="HA100" i="24"/>
  <c r="EC98" i="1"/>
  <c r="AL98" i="24"/>
  <c r="P98" i="24"/>
  <c r="EJ98" i="1" s="1"/>
  <c r="BK99" i="24"/>
  <c r="J99" i="24"/>
  <c r="KH88" i="24"/>
  <c r="KH72" i="24"/>
  <c r="KH24" i="24"/>
  <c r="KH40" i="24"/>
  <c r="KH56" i="24"/>
  <c r="P87" i="24"/>
  <c r="BK88" i="24"/>
  <c r="EK87" i="1"/>
  <c r="AL87" i="24"/>
  <c r="D33" i="24"/>
  <c r="DX33" i="1" s="1"/>
  <c r="BG33" i="1"/>
  <c r="BN33" i="1"/>
  <c r="BF33" i="1"/>
  <c r="AU33" i="1"/>
  <c r="AX33" i="24"/>
  <c r="AY33" i="24"/>
  <c r="AX32" i="1"/>
  <c r="AY32" i="1"/>
  <c r="KH97" i="24" a="1"/>
  <c r="KF102" i="24" a="1"/>
  <c r="KF102" i="24" l="1"/>
  <c r="KH97" i="24"/>
  <c r="KJ98" i="24"/>
  <c r="KM98" i="24" s="1"/>
  <c r="ED99" i="1"/>
  <c r="AK98" i="24"/>
  <c r="Q99" i="24"/>
  <c r="EK99" i="1" s="1"/>
  <c r="I99" i="24"/>
  <c r="BI100" i="24"/>
  <c r="EJ87" i="1"/>
  <c r="AK87" i="24"/>
  <c r="Q88" i="24"/>
  <c r="BE33" i="1"/>
  <c r="BD32" i="1"/>
  <c r="BP34" i="1"/>
  <c r="AW33" i="1"/>
  <c r="BR33" i="1"/>
  <c r="BS33" i="1"/>
  <c r="BO34" i="1"/>
  <c r="BQ34" i="1"/>
  <c r="J33" i="24"/>
  <c r="ED33" i="1" s="1"/>
  <c r="E33" i="24"/>
  <c r="DY33" i="1" s="1"/>
  <c r="AZ32" i="1"/>
  <c r="I33" i="24"/>
  <c r="EC33" i="1" s="1"/>
  <c r="BX31" i="1"/>
  <c r="BY32" i="1"/>
  <c r="KG98" i="24" a="1"/>
  <c r="KH73" i="24" a="1"/>
  <c r="KH41" i="24" a="1"/>
  <c r="KH57" i="24" a="1"/>
  <c r="KH25" i="24" a="1"/>
  <c r="KH89" i="24" a="1"/>
  <c r="KG98" i="24" l="1"/>
  <c r="KK98" i="24"/>
  <c r="KN98" i="24" s="1"/>
  <c r="KI103" i="24"/>
  <c r="KL103" i="24" s="1"/>
  <c r="EC99" i="1"/>
  <c r="BK100" i="24"/>
  <c r="P99" i="24"/>
  <c r="EJ99" i="1" s="1"/>
  <c r="AL99" i="24"/>
  <c r="J100" i="24"/>
  <c r="IY101" i="24"/>
  <c r="IG102" i="24"/>
  <c r="HA101" i="24"/>
  <c r="KH89" i="24"/>
  <c r="KH73" i="24"/>
  <c r="KH57" i="24"/>
  <c r="KH25" i="24"/>
  <c r="KH41" i="24"/>
  <c r="BK89" i="24"/>
  <c r="P88" i="24"/>
  <c r="EK88" i="1"/>
  <c r="AL88" i="24"/>
  <c r="BH32" i="1"/>
  <c r="BI32" i="1"/>
  <c r="BT33" i="1"/>
  <c r="BA32" i="1"/>
  <c r="F33" i="24"/>
  <c r="K33" i="24"/>
  <c r="EE33" i="1" s="1"/>
  <c r="CB31" i="1"/>
  <c r="CC31" i="1"/>
  <c r="BZ32" i="1"/>
  <c r="CA32" i="1"/>
  <c r="KH98" i="24" a="1"/>
  <c r="KF103" i="24" a="1"/>
  <c r="KF103" i="24" l="1"/>
  <c r="KH98" i="24"/>
  <c r="KJ99" i="24"/>
  <c r="KM99" i="24" s="1"/>
  <c r="ED100" i="1"/>
  <c r="AK99" i="24"/>
  <c r="BI101" i="24"/>
  <c r="I100" i="24"/>
  <c r="Q100" i="24"/>
  <c r="EK100" i="1" s="1"/>
  <c r="EJ88" i="1"/>
  <c r="AK88" i="24"/>
  <c r="Q89" i="24"/>
  <c r="R33" i="24"/>
  <c r="AR35" i="24" s="1"/>
  <c r="DZ33" i="1"/>
  <c r="BJ32" i="1"/>
  <c r="BU33" i="1"/>
  <c r="AB34" i="24"/>
  <c r="AP35" i="24"/>
  <c r="BG34" i="24"/>
  <c r="AC34" i="24"/>
  <c r="AQ35" i="24"/>
  <c r="BI34" i="24"/>
  <c r="CD31" i="1"/>
  <c r="CE31" i="1"/>
  <c r="KH26" i="24" a="1"/>
  <c r="KH90" i="24" a="1"/>
  <c r="KH74" i="24" a="1"/>
  <c r="KH42" i="24" a="1"/>
  <c r="KH58" i="24" a="1"/>
  <c r="KG99" i="24" a="1"/>
  <c r="KG99" i="24" l="1"/>
  <c r="KI104" i="24"/>
  <c r="KL104" i="24" s="1"/>
  <c r="KK99" i="24"/>
  <c r="KN99" i="24" s="1"/>
  <c r="AL100" i="24"/>
  <c r="P100" i="24"/>
  <c r="EJ100" i="1" s="1"/>
  <c r="BK101" i="24"/>
  <c r="EC100" i="1"/>
  <c r="J101" i="24"/>
  <c r="IY102" i="24"/>
  <c r="HA102" i="24"/>
  <c r="IG103" i="24"/>
  <c r="KH58" i="24"/>
  <c r="KH42" i="24"/>
  <c r="KH74" i="24"/>
  <c r="KH26" i="24"/>
  <c r="KH90" i="24"/>
  <c r="P89" i="24"/>
  <c r="BK90" i="24"/>
  <c r="EK89" i="1"/>
  <c r="AL89" i="24"/>
  <c r="IY35" i="24"/>
  <c r="HA35" i="24"/>
  <c r="AD34" i="24"/>
  <c r="EL33" i="1"/>
  <c r="BK32" i="1"/>
  <c r="Z33" i="1"/>
  <c r="KH11" i="24" a="1"/>
  <c r="KF104" i="24" a="1"/>
  <c r="KH99" i="24" a="1"/>
  <c r="KH99" i="24" l="1"/>
  <c r="KF104" i="24"/>
  <c r="KJ100" i="24"/>
  <c r="KM100" i="24" s="1"/>
  <c r="ED101" i="1"/>
  <c r="AK100" i="24"/>
  <c r="BI102" i="24"/>
  <c r="I101" i="24"/>
  <c r="Q101" i="24"/>
  <c r="EK101" i="1" s="1"/>
  <c r="KH11" i="24"/>
  <c r="EJ89" i="1"/>
  <c r="AK89" i="24"/>
  <c r="Q90" i="24"/>
  <c r="AB33" i="1"/>
  <c r="EM33" i="1"/>
  <c r="AW33" i="24"/>
  <c r="KH27" i="24" a="1"/>
  <c r="KH75" i="24" a="1"/>
  <c r="KH59" i="24" a="1"/>
  <c r="KH43" i="24" a="1"/>
  <c r="KH91" i="24" a="1"/>
  <c r="KG100" i="24" a="1"/>
  <c r="KG100" i="24" l="1"/>
  <c r="KK100" i="24"/>
  <c r="KN100" i="24" s="1"/>
  <c r="KI105" i="24"/>
  <c r="KL105" i="24" s="1"/>
  <c r="AI11" i="24"/>
  <c r="AL101" i="24"/>
  <c r="P101" i="24"/>
  <c r="EJ101" i="1" s="1"/>
  <c r="BK102" i="24"/>
  <c r="EC101" i="1"/>
  <c r="J102" i="24"/>
  <c r="IY103" i="24"/>
  <c r="HA103" i="24"/>
  <c r="IG104" i="24"/>
  <c r="KH75" i="24"/>
  <c r="KH43" i="24"/>
  <c r="KH27" i="24"/>
  <c r="KH91" i="24"/>
  <c r="KH59" i="24"/>
  <c r="BK91" i="24"/>
  <c r="P90" i="24"/>
  <c r="AL90" i="24"/>
  <c r="EK90" i="1"/>
  <c r="T33" i="24"/>
  <c r="V33" i="24"/>
  <c r="EP33" i="1" s="1"/>
  <c r="AO34" i="24"/>
  <c r="KF105" i="24" a="1"/>
  <c r="KH100" i="24" a="1"/>
  <c r="AK101" i="24" l="1"/>
  <c r="KF105" i="24"/>
  <c r="KH100" i="24"/>
  <c r="KJ101" i="24"/>
  <c r="KM101" i="24" s="1"/>
  <c r="BI103" i="24"/>
  <c r="I102" i="24"/>
  <c r="ED102" i="1"/>
  <c r="Q102" i="24"/>
  <c r="EK102" i="1" s="1"/>
  <c r="Q91" i="24"/>
  <c r="EJ90" i="1"/>
  <c r="AK90" i="24"/>
  <c r="U33" i="24"/>
  <c r="EN33" i="1"/>
  <c r="EQ33" i="1" s="1"/>
  <c r="BQ35" i="1"/>
  <c r="AT33" i="1"/>
  <c r="AS34" i="24"/>
  <c r="KH12" i="24" a="1"/>
  <c r="KH28" i="24" a="1"/>
  <c r="KG101" i="24" a="1"/>
  <c r="KH60" i="24" a="1"/>
  <c r="KH92" i="24" a="1"/>
  <c r="KH44" i="24" a="1"/>
  <c r="KH76" i="24" a="1"/>
  <c r="KG101" i="24" l="1"/>
  <c r="KK101" i="24"/>
  <c r="KN101" i="24" s="1"/>
  <c r="KI106" i="24"/>
  <c r="KL106" i="24" s="1"/>
  <c r="R27" i="24"/>
  <c r="EL27" i="1" s="1"/>
  <c r="EC102" i="1"/>
  <c r="IY104" i="24"/>
  <c r="HA104" i="24"/>
  <c r="IG105" i="24"/>
  <c r="P102" i="24"/>
  <c r="EJ102" i="1" s="1"/>
  <c r="BK103" i="24"/>
  <c r="J103" i="24"/>
  <c r="ED103" i="1" s="1"/>
  <c r="AL102" i="24"/>
  <c r="KH76" i="24"/>
  <c r="KH44" i="24"/>
  <c r="KH60" i="24"/>
  <c r="KH92" i="24"/>
  <c r="KH28" i="24"/>
  <c r="KH12" i="24"/>
  <c r="EK91" i="1"/>
  <c r="AL91" i="24"/>
  <c r="P91" i="24"/>
  <c r="BK92" i="24"/>
  <c r="D34" i="24"/>
  <c r="DX34" i="1" s="1"/>
  <c r="AX34" i="24"/>
  <c r="AC33" i="1"/>
  <c r="EO33" i="1"/>
  <c r="I34" i="24"/>
  <c r="EC34" i="1" s="1"/>
  <c r="BO35" i="1"/>
  <c r="BN34" i="1"/>
  <c r="AV34" i="1"/>
  <c r="AU34" i="1"/>
  <c r="AY34" i="24"/>
  <c r="AX33" i="1"/>
  <c r="AY33" i="1"/>
  <c r="BE34" i="1"/>
  <c r="AW34" i="1"/>
  <c r="KF106" i="24" a="1"/>
  <c r="KH101" i="24" a="1"/>
  <c r="AD28" i="24" l="1"/>
  <c r="KF106" i="24"/>
  <c r="KH101" i="24"/>
  <c r="KJ102" i="24"/>
  <c r="KM102" i="24" s="1"/>
  <c r="I103" i="24"/>
  <c r="BI104" i="24"/>
  <c r="AK102" i="24"/>
  <c r="Q103" i="24"/>
  <c r="Q92" i="24"/>
  <c r="AK91" i="24"/>
  <c r="EJ91" i="1"/>
  <c r="BG34" i="1"/>
  <c r="BD33" i="1"/>
  <c r="BF34" i="1"/>
  <c r="BR34" i="1"/>
  <c r="BS34" i="1"/>
  <c r="BP35" i="1"/>
  <c r="E34" i="24"/>
  <c r="Q34" i="24"/>
  <c r="EK34" i="1" s="1"/>
  <c r="AZ33" i="1"/>
  <c r="J34" i="24"/>
  <c r="BZ33" i="1"/>
  <c r="KH29" i="24" a="1"/>
  <c r="KH93" i="24" a="1"/>
  <c r="KH61" i="24" a="1"/>
  <c r="KG102" i="24" a="1"/>
  <c r="KH45" i="24" a="1"/>
  <c r="KH77" i="24" a="1"/>
  <c r="KG102" i="24" l="1"/>
  <c r="KK102" i="24"/>
  <c r="KN102" i="24" s="1"/>
  <c r="KI107" i="24"/>
  <c r="KL107" i="24" s="1"/>
  <c r="IY105" i="24"/>
  <c r="IG106" i="24"/>
  <c r="HA105" i="24"/>
  <c r="EC103" i="1"/>
  <c r="AL103" i="24"/>
  <c r="EK103" i="1"/>
  <c r="J104" i="24"/>
  <c r="P103" i="24"/>
  <c r="EJ103" i="1" s="1"/>
  <c r="BK104" i="24"/>
  <c r="KH45" i="24"/>
  <c r="KH77" i="24"/>
  <c r="KH93" i="24"/>
  <c r="KH29" i="24"/>
  <c r="KH61" i="24"/>
  <c r="BK93" i="24"/>
  <c r="P92" i="24"/>
  <c r="EK92" i="1"/>
  <c r="AL92" i="24"/>
  <c r="F34" i="24"/>
  <c r="DZ34" i="1" s="1"/>
  <c r="DY34" i="1"/>
  <c r="K34" i="24"/>
  <c r="EE34" i="1" s="1"/>
  <c r="ED34" i="1"/>
  <c r="BH33" i="1"/>
  <c r="BI33" i="1"/>
  <c r="BT34" i="1"/>
  <c r="BU34" i="1"/>
  <c r="P34" i="24"/>
  <c r="EJ34" i="1" s="1"/>
  <c r="BA33" i="1"/>
  <c r="AL34" i="24"/>
  <c r="BX32" i="1"/>
  <c r="BY33" i="1"/>
  <c r="KF107" i="24" a="1"/>
  <c r="KH102" i="24" a="1"/>
  <c r="KH102" i="24" l="1"/>
  <c r="KF107" i="24"/>
  <c r="KJ103" i="24"/>
  <c r="KM103" i="24" s="1"/>
  <c r="AI29" i="24"/>
  <c r="BI105" i="24"/>
  <c r="I104" i="24"/>
  <c r="AK103" i="24"/>
  <c r="ED104" i="1"/>
  <c r="Q104" i="24"/>
  <c r="EK104" i="1" s="1"/>
  <c r="R29" i="24"/>
  <c r="Q93" i="24"/>
  <c r="AK92" i="24"/>
  <c r="EJ92" i="1"/>
  <c r="AP36" i="24"/>
  <c r="AC35" i="24"/>
  <c r="BG35" i="24"/>
  <c r="AQ36" i="24"/>
  <c r="AB35" i="24"/>
  <c r="BI35" i="24"/>
  <c r="BJ33" i="1"/>
  <c r="R34" i="24"/>
  <c r="AK34" i="24"/>
  <c r="B34" i="24" s="1"/>
  <c r="CB32" i="1"/>
  <c r="CC32" i="1"/>
  <c r="CA33" i="1"/>
  <c r="KH62" i="24" a="1"/>
  <c r="KH46" i="24" a="1"/>
  <c r="KG103" i="24" a="1"/>
  <c r="KH14" i="24" a="1"/>
  <c r="KH78" i="24" a="1"/>
  <c r="KH30" i="24" a="1"/>
  <c r="KG103" i="24" l="1"/>
  <c r="KI108" i="24"/>
  <c r="KL108" i="24" s="1"/>
  <c r="KK103" i="24"/>
  <c r="KN103" i="24" s="1"/>
  <c r="P104" i="24"/>
  <c r="EJ104" i="1" s="1"/>
  <c r="BK105" i="24"/>
  <c r="EC104" i="1"/>
  <c r="AK104" i="24"/>
  <c r="IY106" i="24"/>
  <c r="HA106" i="24"/>
  <c r="IG107" i="24"/>
  <c r="AL104" i="24"/>
  <c r="J105" i="24"/>
  <c r="ED105" i="1" s="1"/>
  <c r="KH46" i="24"/>
  <c r="KH78" i="24"/>
  <c r="KH14" i="24"/>
  <c r="KH30" i="24"/>
  <c r="KH62" i="24"/>
  <c r="EK93" i="1"/>
  <c r="AL93" i="24"/>
  <c r="P93" i="24"/>
  <c r="BK94" i="24"/>
  <c r="AD30" i="24"/>
  <c r="EL29" i="1"/>
  <c r="IY36" i="24"/>
  <c r="HA36" i="24"/>
  <c r="IG37" i="24"/>
  <c r="V34" i="1"/>
  <c r="DV34" i="1"/>
  <c r="EL34" i="1"/>
  <c r="BK33" i="1"/>
  <c r="AR36" i="24"/>
  <c r="AD35" i="24"/>
  <c r="BK35" i="24"/>
  <c r="CD32" i="1"/>
  <c r="KH103" i="24" a="1"/>
  <c r="KF108" i="24" a="1"/>
  <c r="KF108" i="24" l="1"/>
  <c r="KH103" i="24"/>
  <c r="KJ104" i="24"/>
  <c r="KM104" i="24" s="1"/>
  <c r="I105" i="24"/>
  <c r="BI106" i="24"/>
  <c r="Q105" i="24"/>
  <c r="EJ93" i="1"/>
  <c r="AK93" i="24"/>
  <c r="Z34" i="1"/>
  <c r="CE32" i="1"/>
  <c r="KH63" i="24" a="1"/>
  <c r="KG104" i="24" a="1"/>
  <c r="KH31" i="24" a="1"/>
  <c r="KH47" i="24" a="1"/>
  <c r="KH15" i="24" a="1"/>
  <c r="KG104" i="24" l="1"/>
  <c r="KI109" i="24"/>
  <c r="KL109" i="24" s="1"/>
  <c r="KK104" i="24"/>
  <c r="KN104" i="24" s="1"/>
  <c r="P105" i="24"/>
  <c r="EJ105" i="1" s="1"/>
  <c r="BK106" i="24"/>
  <c r="IY107" i="24"/>
  <c r="IG108" i="24"/>
  <c r="HA107" i="24"/>
  <c r="EC105" i="1"/>
  <c r="J106" i="24"/>
  <c r="AL105" i="24"/>
  <c r="EK105" i="1"/>
  <c r="KH63" i="24"/>
  <c r="KH15" i="24"/>
  <c r="KH47" i="24"/>
  <c r="KH31" i="24"/>
  <c r="AB34" i="1"/>
  <c r="EM34" i="1"/>
  <c r="AW34" i="24"/>
  <c r="KH104" i="24" a="1"/>
  <c r="KF109" i="24" a="1"/>
  <c r="KH104" i="24" l="1"/>
  <c r="KF109" i="24"/>
  <c r="KJ105" i="24"/>
  <c r="KM105" i="24" s="1"/>
  <c r="AK105" i="24"/>
  <c r="ED106" i="1"/>
  <c r="BI107" i="24"/>
  <c r="I106" i="24"/>
  <c r="Q106" i="24"/>
  <c r="EK106" i="1" s="1"/>
  <c r="AU35" i="1"/>
  <c r="T34" i="24"/>
  <c r="V34" i="24"/>
  <c r="EP34" i="1" s="1"/>
  <c r="AO35" i="24"/>
  <c r="AT34" i="1"/>
  <c r="KH16" i="24" a="1"/>
  <c r="KG105" i="24" a="1"/>
  <c r="KH48" i="24" a="1"/>
  <c r="KH32" i="24" a="1"/>
  <c r="KG105" i="24" l="1"/>
  <c r="KK105" i="24"/>
  <c r="KN105" i="24" s="1"/>
  <c r="EC106" i="1"/>
  <c r="IY108" i="24"/>
  <c r="HA108" i="24"/>
  <c r="IG109" i="24"/>
  <c r="P106" i="24"/>
  <c r="EJ106" i="1" s="1"/>
  <c r="BK107" i="24"/>
  <c r="AL106" i="24"/>
  <c r="J107" i="24"/>
  <c r="ED107" i="1" s="1"/>
  <c r="KH48" i="24"/>
  <c r="KH32" i="24"/>
  <c r="KH16" i="24"/>
  <c r="U34" i="24"/>
  <c r="EN34" i="1"/>
  <c r="EQ34" i="1" s="1"/>
  <c r="BN35" i="1"/>
  <c r="BO36" i="1"/>
  <c r="BP36" i="1"/>
  <c r="AV35" i="1"/>
  <c r="AX34" i="1"/>
  <c r="AY34" i="1"/>
  <c r="BF35" i="1"/>
  <c r="AS35" i="24"/>
  <c r="AW35" i="1"/>
  <c r="BX33" i="1"/>
  <c r="KH105" i="24" a="1"/>
  <c r="KH105" i="24" l="1"/>
  <c r="KJ106" i="24"/>
  <c r="KM106" i="24" s="1"/>
  <c r="AK106" i="24"/>
  <c r="I107" i="24"/>
  <c r="BI108" i="24"/>
  <c r="Q107" i="24"/>
  <c r="Q32" i="24"/>
  <c r="E35" i="24"/>
  <c r="DY35" i="1" s="1"/>
  <c r="AX35" i="24"/>
  <c r="AC34" i="1"/>
  <c r="EO34" i="1"/>
  <c r="BE35" i="1"/>
  <c r="BD34" i="1"/>
  <c r="AY35" i="24"/>
  <c r="AZ34" i="1"/>
  <c r="CA34" i="1"/>
  <c r="BZ34" i="1"/>
  <c r="CB33" i="1"/>
  <c r="CC33" i="1"/>
  <c r="KH33" i="24" a="1"/>
  <c r="KG106" i="24" a="1"/>
  <c r="KH17" i="24" a="1"/>
  <c r="KG106" i="24" l="1"/>
  <c r="KK106" i="24"/>
  <c r="KN106" i="24" s="1"/>
  <c r="P107" i="24"/>
  <c r="EJ107" i="1" s="1"/>
  <c r="BK108" i="24"/>
  <c r="IY109" i="24"/>
  <c r="HA109" i="24"/>
  <c r="EC107" i="1"/>
  <c r="AK107" i="24"/>
  <c r="J108" i="24"/>
  <c r="ED108" i="1" s="1"/>
  <c r="AL107" i="24"/>
  <c r="EK107" i="1"/>
  <c r="KH33" i="24"/>
  <c r="KH17" i="24"/>
  <c r="P32" i="24"/>
  <c r="EJ32" i="1" s="1"/>
  <c r="BK33" i="24"/>
  <c r="EK32" i="1"/>
  <c r="AL32" i="24"/>
  <c r="BG35" i="1"/>
  <c r="BR35" i="1"/>
  <c r="BS35" i="1"/>
  <c r="BQ36" i="1"/>
  <c r="J35" i="24"/>
  <c r="ED35" i="1" s="1"/>
  <c r="Q35" i="24"/>
  <c r="EK35" i="1" s="1"/>
  <c r="D35" i="24"/>
  <c r="DX35" i="1" s="1"/>
  <c r="BA34" i="1"/>
  <c r="CD33" i="1"/>
  <c r="BY34" i="1"/>
  <c r="KH106" i="24" a="1"/>
  <c r="KH106" i="24" l="1"/>
  <c r="KJ107" i="24"/>
  <c r="KM107" i="24" s="1"/>
  <c r="Q108" i="24"/>
  <c r="BI109" i="24"/>
  <c r="I108" i="24"/>
  <c r="Q33" i="24"/>
  <c r="BH34" i="1"/>
  <c r="BI34" i="1"/>
  <c r="BT35" i="1"/>
  <c r="F35" i="24"/>
  <c r="DZ35" i="1" s="1"/>
  <c r="P35" i="24"/>
  <c r="K35" i="24"/>
  <c r="EE35" i="1" s="1"/>
  <c r="AL35" i="24"/>
  <c r="CE33" i="1"/>
  <c r="KG107" i="24" a="1"/>
  <c r="KH18" i="24" a="1"/>
  <c r="KG107" i="24" l="1"/>
  <c r="KK107" i="24"/>
  <c r="KN107" i="24" s="1"/>
  <c r="EC108" i="1"/>
  <c r="P108" i="24"/>
  <c r="EJ108" i="1" s="1"/>
  <c r="BK109" i="24"/>
  <c r="AL108" i="24"/>
  <c r="EK108" i="1"/>
  <c r="J109" i="24"/>
  <c r="I109" i="24"/>
  <c r="KH18" i="24"/>
  <c r="P33" i="24"/>
  <c r="BK34" i="24"/>
  <c r="EK33" i="1"/>
  <c r="AL33" i="24"/>
  <c r="R35" i="24"/>
  <c r="EL35" i="1" s="1"/>
  <c r="EJ35" i="1"/>
  <c r="BJ34" i="1"/>
  <c r="BK34" i="1"/>
  <c r="BU35" i="1"/>
  <c r="AB36" i="24"/>
  <c r="AP37" i="24"/>
  <c r="BG36" i="24"/>
  <c r="AQ37" i="24"/>
  <c r="AC36" i="24"/>
  <c r="BI36" i="24"/>
  <c r="KH107" i="24" a="1"/>
  <c r="KH107" i="24" l="1"/>
  <c r="KJ108" i="24"/>
  <c r="KM108" i="24" s="1"/>
  <c r="ED109" i="1"/>
  <c r="AK108" i="24"/>
  <c r="EC109" i="1"/>
  <c r="Q109" i="24"/>
  <c r="EK109" i="1" s="1"/>
  <c r="P109" i="24"/>
  <c r="EJ109" i="1" s="1"/>
  <c r="EJ33" i="1"/>
  <c r="AK33" i="24"/>
  <c r="B33" i="24" s="1"/>
  <c r="IY37" i="24"/>
  <c r="HA37" i="24"/>
  <c r="IG38" i="24"/>
  <c r="AD36" i="24"/>
  <c r="AR37" i="24"/>
  <c r="BK36" i="24"/>
  <c r="Z35" i="1"/>
  <c r="KG108" i="24" a="1"/>
  <c r="KG108" i="24" l="1"/>
  <c r="KK108" i="24"/>
  <c r="KN108" i="24" s="1"/>
  <c r="V33" i="1"/>
  <c r="DV33" i="1"/>
  <c r="AK109" i="24"/>
  <c r="AL109" i="24"/>
  <c r="AB35" i="1"/>
  <c r="EM35" i="1"/>
  <c r="AW35" i="24"/>
  <c r="KH108" i="24" a="1"/>
  <c r="KH108" i="24" l="1"/>
  <c r="KJ109" i="24"/>
  <c r="KM109" i="24" s="1"/>
  <c r="AT35" i="1"/>
  <c r="T35" i="24"/>
  <c r="V35" i="24"/>
  <c r="EP35" i="1" s="1"/>
  <c r="AO36" i="24"/>
  <c r="AU36" i="1"/>
  <c r="AV36" i="1"/>
  <c r="KG109" i="24" a="1"/>
  <c r="KG109" i="24" l="1"/>
  <c r="KK109" i="24"/>
  <c r="KN109" i="24" s="1"/>
  <c r="U35" i="24"/>
  <c r="EN35" i="1"/>
  <c r="EQ35" i="1" s="1"/>
  <c r="AS36" i="24"/>
  <c r="BZ35" i="1"/>
  <c r="BX34" i="1"/>
  <c r="KH109" i="24" a="1"/>
  <c r="KH109" i="24" l="1"/>
  <c r="E36" i="24"/>
  <c r="DY36" i="1" s="1"/>
  <c r="AC35" i="1"/>
  <c r="EO35" i="1"/>
  <c r="BN36" i="1"/>
  <c r="BF36" i="1"/>
  <c r="BQ37" i="1"/>
  <c r="AW36" i="1"/>
  <c r="AX36" i="24"/>
  <c r="AY36" i="24"/>
  <c r="AX35" i="1"/>
  <c r="AY35" i="1"/>
  <c r="BY35" i="1"/>
  <c r="BE36" i="1" l="1"/>
  <c r="BD35" i="1"/>
  <c r="BP37" i="1"/>
  <c r="BO37" i="1"/>
  <c r="BR36" i="1"/>
  <c r="BS36" i="1"/>
  <c r="J36" i="24"/>
  <c r="Q36" i="24"/>
  <c r="EK36" i="1" s="1"/>
  <c r="AZ35" i="1"/>
  <c r="BA35" i="1"/>
  <c r="D36" i="24"/>
  <c r="DX36" i="1" s="1"/>
  <c r="CA35" i="1"/>
  <c r="CB34" i="1"/>
  <c r="CC34" i="1"/>
  <c r="K36" i="24" l="1"/>
  <c r="AC37" i="24" s="1"/>
  <c r="ED36" i="1"/>
  <c r="BT36" i="1"/>
  <c r="F36" i="24"/>
  <c r="DZ36" i="1" s="1"/>
  <c r="AL36" i="24"/>
  <c r="P36" i="24"/>
  <c r="CD34" i="1"/>
  <c r="AQ38" i="24" l="1"/>
  <c r="R36" i="24"/>
  <c r="AD37" i="24" s="1"/>
  <c r="EJ36" i="1"/>
  <c r="BI37" i="24"/>
  <c r="EE36" i="1"/>
  <c r="BG36" i="1"/>
  <c r="BI35" i="1"/>
  <c r="BH35" i="1"/>
  <c r="BU36" i="1"/>
  <c r="AB37" i="24"/>
  <c r="AP38" i="24"/>
  <c r="BG37" i="24"/>
  <c r="CE34" i="1"/>
  <c r="IY38" i="24" l="1"/>
  <c r="HA38" i="24"/>
  <c r="IG39" i="24"/>
  <c r="AR38" i="24"/>
  <c r="BK37" i="24"/>
  <c r="EL36" i="1"/>
  <c r="BJ35" i="1"/>
  <c r="Z36" i="1"/>
  <c r="AB36" i="1" l="1"/>
  <c r="EM36" i="1"/>
  <c r="BK35" i="1"/>
  <c r="AW36" i="24"/>
  <c r="T36" i="24" l="1"/>
  <c r="V36" i="24"/>
  <c r="EP36" i="1" s="1"/>
  <c r="AO37" i="24"/>
  <c r="U36" i="24" l="1"/>
  <c r="EN36" i="1"/>
  <c r="EQ36" i="1" s="1"/>
  <c r="BP38" i="1"/>
  <c r="AV37" i="1"/>
  <c r="AT36" i="1"/>
  <c r="AS37" i="24"/>
  <c r="AY37" i="24" l="1"/>
  <c r="E37" i="24"/>
  <c r="DY37" i="1" s="1"/>
  <c r="AC36" i="1"/>
  <c r="EO36" i="1"/>
  <c r="BO38" i="1"/>
  <c r="BN37" i="1"/>
  <c r="AX37" i="24"/>
  <c r="Q37" i="24" s="1"/>
  <c r="AW37" i="1"/>
  <c r="AU37" i="1"/>
  <c r="AX36" i="1"/>
  <c r="AY36" i="1"/>
  <c r="BZ36" i="1"/>
  <c r="BX35" i="1"/>
  <c r="EK37" i="1" l="1"/>
  <c r="BF37" i="1"/>
  <c r="BE37" i="1"/>
  <c r="I37" i="24"/>
  <c r="D37" i="24"/>
  <c r="AZ36" i="1"/>
  <c r="CB35" i="1"/>
  <c r="CC35" i="1"/>
  <c r="BY36" i="1"/>
  <c r="F37" i="24" l="1"/>
  <c r="AP39" i="24" s="1"/>
  <c r="DX37" i="1"/>
  <c r="K37" i="24"/>
  <c r="AQ39" i="24" s="1"/>
  <c r="EC37" i="1"/>
  <c r="BG37" i="1"/>
  <c r="BD36" i="1"/>
  <c r="BR37" i="1"/>
  <c r="BS37" i="1"/>
  <c r="BQ38" i="1"/>
  <c r="CA36" i="1"/>
  <c r="P37" i="24"/>
  <c r="BA36" i="1"/>
  <c r="CD35" i="1"/>
  <c r="AC38" i="24" l="1"/>
  <c r="AB38" i="24"/>
  <c r="R37" i="24"/>
  <c r="AD38" i="24" s="1"/>
  <c r="EJ37" i="1"/>
  <c r="BI38" i="24"/>
  <c r="EE37" i="1"/>
  <c r="BG38" i="24"/>
  <c r="DZ37" i="1"/>
  <c r="BI36" i="1"/>
  <c r="BH36" i="1"/>
  <c r="BT37" i="1"/>
  <c r="AK37" i="24"/>
  <c r="B37" i="24" s="1"/>
  <c r="CE35" i="1"/>
  <c r="IY39" i="24" l="1"/>
  <c r="HA39" i="24"/>
  <c r="IG40" i="24"/>
  <c r="AR39" i="24"/>
  <c r="V37" i="1"/>
  <c r="DV37" i="1"/>
  <c r="BK38" i="24"/>
  <c r="EL37" i="1"/>
  <c r="BJ36" i="1"/>
  <c r="BU37" i="1"/>
  <c r="Z37" i="1"/>
  <c r="AB37" i="1" l="1"/>
  <c r="EM37" i="1"/>
  <c r="BK36" i="1"/>
  <c r="AW37" i="24"/>
  <c r="T37" i="24" l="1"/>
  <c r="V37" i="24"/>
  <c r="EP37" i="1" s="1"/>
  <c r="AO38" i="24"/>
  <c r="U37" i="24" l="1"/>
  <c r="EN37" i="1"/>
  <c r="EQ37" i="1" s="1"/>
  <c r="AU38" i="1"/>
  <c r="AV38" i="1"/>
  <c r="AS38" i="24"/>
  <c r="AT37" i="1"/>
  <c r="E38" i="24" l="1"/>
  <c r="DY38" i="1" s="1"/>
  <c r="AC37" i="1"/>
  <c r="EO37" i="1"/>
  <c r="BX36" i="1"/>
  <c r="AX38" i="24"/>
  <c r="AY38" i="24"/>
  <c r="AX37" i="1"/>
  <c r="AY37" i="1"/>
  <c r="AW38" i="1"/>
  <c r="BY37" i="1"/>
  <c r="BF38" i="1" l="1"/>
  <c r="Q38" i="24"/>
  <c r="BP39" i="1"/>
  <c r="BO39" i="1"/>
  <c r="BN38" i="1"/>
  <c r="D38" i="24"/>
  <c r="I38" i="24"/>
  <c r="AZ37" i="1"/>
  <c r="CA37" i="1"/>
  <c r="BZ37" i="1"/>
  <c r="CB36" i="1"/>
  <c r="CC36" i="1"/>
  <c r="K38" i="24" l="1"/>
  <c r="EE38" i="1" s="1"/>
  <c r="EC38" i="1"/>
  <c r="F38" i="24"/>
  <c r="AP40" i="24" s="1"/>
  <c r="DX38" i="1"/>
  <c r="EK38" i="1"/>
  <c r="BD37" i="1"/>
  <c r="BE38" i="1"/>
  <c r="BG38" i="1"/>
  <c r="BA37" i="1"/>
  <c r="P38" i="24"/>
  <c r="CD36" i="1"/>
  <c r="AB39" i="24" l="1"/>
  <c r="AC39" i="24"/>
  <c r="AQ40" i="24"/>
  <c r="BI39" i="24"/>
  <c r="BG39" i="24"/>
  <c r="DZ38" i="1"/>
  <c r="R38" i="24"/>
  <c r="BK39" i="24" s="1"/>
  <c r="EJ38" i="1"/>
  <c r="BH37" i="1"/>
  <c r="BI37" i="1"/>
  <c r="AK38" i="24"/>
  <c r="B38" i="24" s="1"/>
  <c r="BR38" i="1"/>
  <c r="BS38" i="1"/>
  <c r="BQ39" i="1"/>
  <c r="CE36" i="1"/>
  <c r="IY40" i="24" l="1"/>
  <c r="HA40" i="24"/>
  <c r="IG41" i="24"/>
  <c r="AR40" i="24"/>
  <c r="EL38" i="1"/>
  <c r="V38" i="1"/>
  <c r="DV38" i="1"/>
  <c r="AD39" i="24"/>
  <c r="BJ37" i="1"/>
  <c r="BK37" i="1"/>
  <c r="BT38" i="1"/>
  <c r="BU38" i="1"/>
  <c r="AB38" i="1" l="1"/>
  <c r="EM38" i="1"/>
  <c r="AW38" i="24"/>
  <c r="T38" i="24" s="1"/>
  <c r="U38" i="24" l="1"/>
  <c r="EN38" i="1"/>
  <c r="EQ38" i="1" s="1"/>
  <c r="V38" i="24"/>
  <c r="EP38" i="1" s="1"/>
  <c r="AO39" i="24"/>
  <c r="AT38" i="1"/>
  <c r="AC38" i="1" l="1"/>
  <c r="EO38" i="1"/>
  <c r="AS39" i="24"/>
  <c r="AV39" i="1"/>
  <c r="AU39" i="1"/>
  <c r="AX39" i="24" l="1"/>
  <c r="AY39" i="24"/>
  <c r="AX38" i="1"/>
  <c r="AW39" i="1"/>
  <c r="J39" i="24"/>
  <c r="ED39" i="1" s="1"/>
  <c r="AY38" i="1"/>
  <c r="I39" i="24"/>
  <c r="EC39" i="1" s="1"/>
  <c r="D39" i="24"/>
  <c r="DX39" i="1" s="1"/>
  <c r="E39" i="24"/>
  <c r="DY39" i="1" s="1"/>
  <c r="AZ38" i="1"/>
  <c r="BA38" i="1"/>
  <c r="BZ38" i="1"/>
  <c r="BX37" i="1"/>
  <c r="K39" i="24" l="1"/>
  <c r="P39" i="24"/>
  <c r="EJ39" i="1" s="1"/>
  <c r="Q39" i="24"/>
  <c r="F39" i="24"/>
  <c r="DZ39" i="1" s="1"/>
  <c r="CA38" i="1"/>
  <c r="BY38" i="1"/>
  <c r="AL39" i="24" l="1"/>
  <c r="EK39" i="1"/>
  <c r="BI40" i="24"/>
  <c r="EE39" i="1"/>
  <c r="R39" i="24"/>
  <c r="EL39" i="1" s="1"/>
  <c r="AQ41" i="24"/>
  <c r="AC40" i="24"/>
  <c r="BD38" i="1"/>
  <c r="BF39" i="1"/>
  <c r="BO40" i="1"/>
  <c r="AK39" i="24"/>
  <c r="B39" i="24" s="1"/>
  <c r="AB40" i="24"/>
  <c r="AP41" i="24"/>
  <c r="BG40" i="24"/>
  <c r="CC37" i="1"/>
  <c r="CB37" i="1"/>
  <c r="CD37" i="1"/>
  <c r="IY41" i="24" l="1"/>
  <c r="HA41" i="24"/>
  <c r="IG42" i="24"/>
  <c r="BK40" i="24"/>
  <c r="V39" i="1"/>
  <c r="DV39" i="1"/>
  <c r="AR41" i="24"/>
  <c r="AD40" i="24"/>
  <c r="BG39" i="1"/>
  <c r="BE39" i="1"/>
  <c r="BI38" i="1"/>
  <c r="BH38" i="1"/>
  <c r="BQ40" i="1"/>
  <c r="BN39" i="1"/>
  <c r="BP40" i="1"/>
  <c r="BR39" i="1"/>
  <c r="BS39" i="1"/>
  <c r="Z39" i="1"/>
  <c r="AB39" i="1" l="1"/>
  <c r="EM39" i="1"/>
  <c r="BJ38" i="1"/>
  <c r="BK38" i="1"/>
  <c r="CE37" i="1"/>
  <c r="BT39" i="1"/>
  <c r="BU39" i="1"/>
  <c r="AW39" i="24"/>
  <c r="T39" i="24" l="1"/>
  <c r="V39" i="24"/>
  <c r="EP39" i="1" s="1"/>
  <c r="AO40" i="24"/>
  <c r="U39" i="24" l="1"/>
  <c r="EN39" i="1"/>
  <c r="EQ39" i="1" s="1"/>
  <c r="AT39" i="1"/>
  <c r="AV40" i="1"/>
  <c r="AS40" i="24"/>
  <c r="AX40" i="24" l="1"/>
  <c r="E40" i="24"/>
  <c r="DY40" i="1" s="1"/>
  <c r="AC39" i="1"/>
  <c r="EO39" i="1"/>
  <c r="AU40" i="1"/>
  <c r="AW40" i="1"/>
  <c r="AX39" i="1"/>
  <c r="AY39" i="1"/>
  <c r="AY40" i="24"/>
  <c r="BF40" i="1" l="1"/>
  <c r="AZ39" i="1"/>
  <c r="D40" i="24"/>
  <c r="DX40" i="1" s="1"/>
  <c r="J40" i="24"/>
  <c r="ED40" i="1" s="1"/>
  <c r="Q40" i="24"/>
  <c r="EK40" i="1" s="1"/>
  <c r="BX38" i="1"/>
  <c r="BD39" i="1" l="1"/>
  <c r="BG40" i="1"/>
  <c r="BP41" i="1"/>
  <c r="P40" i="24"/>
  <c r="F40" i="24"/>
  <c r="DZ40" i="1" s="1"/>
  <c r="K40" i="24"/>
  <c r="EE40" i="1" s="1"/>
  <c r="AL40" i="24"/>
  <c r="BA39" i="1"/>
  <c r="BY39" i="1"/>
  <c r="BZ39" i="1"/>
  <c r="CB38" i="1"/>
  <c r="CC38" i="1"/>
  <c r="CA39" i="1"/>
  <c r="EJ40" i="1" l="1"/>
  <c r="BE40" i="1"/>
  <c r="BH39" i="1"/>
  <c r="BO41" i="1"/>
  <c r="BI39" i="1"/>
  <c r="R40" i="24"/>
  <c r="BN40" i="1"/>
  <c r="AB41" i="24"/>
  <c r="AP42" i="24"/>
  <c r="BG41" i="24"/>
  <c r="B40" i="24"/>
  <c r="AC41" i="24"/>
  <c r="AQ42" i="24"/>
  <c r="BI41" i="24"/>
  <c r="CD38" i="1"/>
  <c r="IY42" i="24" l="1"/>
  <c r="HA42" i="24"/>
  <c r="IG43" i="24"/>
  <c r="BK41" i="24"/>
  <c r="EL40" i="1"/>
  <c r="V40" i="1"/>
  <c r="DV40" i="1"/>
  <c r="AR42" i="24"/>
  <c r="BJ39" i="1"/>
  <c r="AD41" i="24"/>
  <c r="BK39" i="1"/>
  <c r="Z40" i="1"/>
  <c r="CE38" i="1"/>
  <c r="AB40" i="1" l="1"/>
  <c r="EM40" i="1"/>
  <c r="BS40" i="1"/>
  <c r="BR40" i="1"/>
  <c r="BQ41" i="1"/>
  <c r="AW40" i="24"/>
  <c r="BU40" i="1" l="1"/>
  <c r="BT40" i="1"/>
  <c r="T40" i="24"/>
  <c r="AO41" i="24"/>
  <c r="V40" i="24"/>
  <c r="EP40" i="1" s="1"/>
  <c r="U40" i="24" l="1"/>
  <c r="EN40" i="1"/>
  <c r="EQ40" i="1" s="1"/>
  <c r="AS41" i="24"/>
  <c r="AT40" i="1"/>
  <c r="E41" i="24" l="1"/>
  <c r="DY41" i="1" s="1"/>
  <c r="AC40" i="1"/>
  <c r="EO40" i="1"/>
  <c r="AW41" i="1"/>
  <c r="AX41" i="24"/>
  <c r="AY41" i="24"/>
  <c r="AY40" i="1"/>
  <c r="AX40" i="1"/>
  <c r="AV41" i="1"/>
  <c r="AU41" i="1"/>
  <c r="BG41" i="1" l="1"/>
  <c r="BD40" i="1"/>
  <c r="BF41" i="1"/>
  <c r="I41" i="24"/>
  <c r="EC41" i="1" s="1"/>
  <c r="BA40" i="1"/>
  <c r="AZ40" i="1"/>
  <c r="J41" i="24"/>
  <c r="ED41" i="1" s="1"/>
  <c r="Q41" i="24"/>
  <c r="EK41" i="1" s="1"/>
  <c r="D41" i="24"/>
  <c r="BY40" i="1"/>
  <c r="BX39" i="1"/>
  <c r="F41" i="24" l="1"/>
  <c r="AB42" i="24" s="1"/>
  <c r="DX41" i="1"/>
  <c r="BE41" i="1"/>
  <c r="BI40" i="1"/>
  <c r="BH40" i="1"/>
  <c r="P41" i="24"/>
  <c r="K41" i="24"/>
  <c r="EE41" i="1" s="1"/>
  <c r="AL41" i="24"/>
  <c r="BZ40" i="1"/>
  <c r="CB39" i="1"/>
  <c r="CC39" i="1"/>
  <c r="CA40" i="1"/>
  <c r="AP43" i="24" l="1"/>
  <c r="BG42" i="24"/>
  <c r="AK41" i="24"/>
  <c r="EJ41" i="1"/>
  <c r="DZ41" i="1"/>
  <c r="BJ40" i="1"/>
  <c r="BK40" i="1"/>
  <c r="BN41" i="1"/>
  <c r="R41" i="24"/>
  <c r="B41" i="24"/>
  <c r="AC42" i="24"/>
  <c r="AQ43" i="24"/>
  <c r="BI42" i="24"/>
  <c r="CD39" i="1"/>
  <c r="CE39" i="1"/>
  <c r="IY43" i="24" l="1"/>
  <c r="HA43" i="24"/>
  <c r="IG44" i="24"/>
  <c r="BK42" i="24"/>
  <c r="EL41" i="1"/>
  <c r="V41" i="1"/>
  <c r="DV41" i="1"/>
  <c r="BR41" i="1"/>
  <c r="BS41" i="1"/>
  <c r="AR43" i="24"/>
  <c r="AD42" i="24"/>
  <c r="BP42" i="1"/>
  <c r="Z41" i="1" l="1"/>
  <c r="BQ42" i="1"/>
  <c r="BT41" i="1"/>
  <c r="BO42" i="1"/>
  <c r="AB41" i="1" l="1"/>
  <c r="EM41" i="1"/>
  <c r="AW41" i="24"/>
  <c r="T41" i="24" s="1"/>
  <c r="BU41" i="1"/>
  <c r="AO42" i="24"/>
  <c r="U41" i="24" l="1"/>
  <c r="EN41" i="1"/>
  <c r="EQ41" i="1" s="1"/>
  <c r="V41" i="24"/>
  <c r="EP41" i="1" s="1"/>
  <c r="AT41" i="1"/>
  <c r="AS42" i="24"/>
  <c r="AY42" i="24" l="1"/>
  <c r="E42" i="24"/>
  <c r="DY42" i="1" s="1"/>
  <c r="AC41" i="1"/>
  <c r="EO41" i="1"/>
  <c r="AW42" i="1"/>
  <c r="BG42" i="1"/>
  <c r="AX41" i="1"/>
  <c r="AY41" i="1"/>
  <c r="AV42" i="1"/>
  <c r="AX42" i="24"/>
  <c r="Q42" i="24" s="1"/>
  <c r="AU42" i="1"/>
  <c r="EK42" i="1" l="1"/>
  <c r="BD41" i="1"/>
  <c r="BE42" i="1"/>
  <c r="BF42" i="1"/>
  <c r="I42" i="24"/>
  <c r="D42" i="24"/>
  <c r="DX42" i="1" s="1"/>
  <c r="AZ41" i="1"/>
  <c r="BX40" i="1"/>
  <c r="BZ41" i="1"/>
  <c r="K42" i="24" l="1"/>
  <c r="EE42" i="1" s="1"/>
  <c r="EC42" i="1"/>
  <c r="BH41" i="1"/>
  <c r="BI41" i="1"/>
  <c r="P42" i="24"/>
  <c r="F42" i="24"/>
  <c r="DZ42" i="1" s="1"/>
  <c r="BA41" i="1"/>
  <c r="CB40" i="1"/>
  <c r="CC40" i="1"/>
  <c r="BY41" i="1"/>
  <c r="AC43" i="24" l="1"/>
  <c r="BI43" i="24"/>
  <c r="AQ44" i="24"/>
  <c r="R42" i="24"/>
  <c r="AR44" i="24" s="1"/>
  <c r="EJ42" i="1"/>
  <c r="BK41" i="1"/>
  <c r="BJ41" i="1"/>
  <c r="BP43" i="1"/>
  <c r="BN42" i="1"/>
  <c r="AK42" i="24"/>
  <c r="B42" i="24" s="1"/>
  <c r="AB43" i="24"/>
  <c r="AP44" i="24"/>
  <c r="BG43" i="24"/>
  <c r="CA41" i="1"/>
  <c r="CD40" i="1"/>
  <c r="AD43" i="24" l="1"/>
  <c r="IY44" i="24"/>
  <c r="HA44" i="24"/>
  <c r="IG45" i="24"/>
  <c r="V42" i="1"/>
  <c r="DV42" i="1"/>
  <c r="BK43" i="24"/>
  <c r="EL42" i="1"/>
  <c r="BR42" i="1"/>
  <c r="BS42" i="1"/>
  <c r="BO43" i="1"/>
  <c r="BQ43" i="1"/>
  <c r="Z42" i="1"/>
  <c r="CE40" i="1"/>
  <c r="AB42" i="1" l="1"/>
  <c r="EM42" i="1"/>
  <c r="BT42" i="1"/>
  <c r="BU42" i="1"/>
  <c r="AW42" i="24"/>
  <c r="AV43" i="1" l="1"/>
  <c r="T42" i="24"/>
  <c r="AO43" i="24"/>
  <c r="V42" i="24"/>
  <c r="EP42" i="1" s="1"/>
  <c r="U42" i="24" l="1"/>
  <c r="EN42" i="1"/>
  <c r="EQ42" i="1" s="1"/>
  <c r="AT42" i="1"/>
  <c r="AS43" i="24"/>
  <c r="AC42" i="1" l="1"/>
  <c r="EO42" i="1"/>
  <c r="BD42" i="1"/>
  <c r="BG43" i="1"/>
  <c r="AX42" i="1"/>
  <c r="AY42" i="1"/>
  <c r="AY43" i="24"/>
  <c r="AX43" i="24"/>
  <c r="AW43" i="1"/>
  <c r="AU43" i="1"/>
  <c r="BE43" i="1" l="1"/>
  <c r="AZ42" i="1"/>
  <c r="D43" i="24"/>
  <c r="DX43" i="1" s="1"/>
  <c r="I43" i="24"/>
  <c r="E43" i="24"/>
  <c r="DY43" i="1" s="1"/>
  <c r="Q43" i="24"/>
  <c r="EK43" i="1" s="1"/>
  <c r="BZ42" i="1"/>
  <c r="BX41" i="1"/>
  <c r="K43" i="24" l="1"/>
  <c r="AQ45" i="24" s="1"/>
  <c r="EC43" i="1"/>
  <c r="BI42" i="1"/>
  <c r="BH42" i="1"/>
  <c r="BF43" i="1"/>
  <c r="F43" i="24"/>
  <c r="DZ43" i="1" s="1"/>
  <c r="BA42" i="1"/>
  <c r="P43" i="24"/>
  <c r="BY42" i="1"/>
  <c r="CB41" i="1"/>
  <c r="CC41" i="1"/>
  <c r="AC44" i="24" l="1"/>
  <c r="AK43" i="24"/>
  <c r="EJ43" i="1"/>
  <c r="BI44" i="24"/>
  <c r="EE43" i="1"/>
  <c r="BJ42" i="1"/>
  <c r="B43" i="24"/>
  <c r="BP44" i="1"/>
  <c r="BN43" i="1"/>
  <c r="AB44" i="24"/>
  <c r="AP45" i="24"/>
  <c r="BG44" i="24"/>
  <c r="R43" i="24"/>
  <c r="EL43" i="1" s="1"/>
  <c r="CA42" i="1"/>
  <c r="CD41" i="1"/>
  <c r="CE41" i="1"/>
  <c r="IY45" i="24" l="1"/>
  <c r="HA45" i="24"/>
  <c r="IG46" i="24"/>
  <c r="V43" i="1"/>
  <c r="DV43" i="1"/>
  <c r="BK42" i="1"/>
  <c r="BT43" i="1"/>
  <c r="BQ44" i="1"/>
  <c r="BS43" i="1"/>
  <c r="BR43" i="1"/>
  <c r="BO44" i="1"/>
  <c r="AD44" i="24"/>
  <c r="AR45" i="24"/>
  <c r="BK44" i="24"/>
  <c r="Z43" i="1" l="1"/>
  <c r="AB43" i="1" l="1"/>
  <c r="EM43" i="1"/>
  <c r="BU43" i="1"/>
  <c r="AW43" i="24"/>
  <c r="BF44" i="1" l="1"/>
  <c r="AT43" i="1"/>
  <c r="AU44" i="1"/>
  <c r="T43" i="24"/>
  <c r="AO44" i="24"/>
  <c r="V43" i="24"/>
  <c r="EP43" i="1" s="1"/>
  <c r="AV44" i="1"/>
  <c r="U43" i="24" l="1"/>
  <c r="EN43" i="1"/>
  <c r="EQ43" i="1" s="1"/>
  <c r="BE44" i="1"/>
  <c r="AS44" i="24"/>
  <c r="E44" i="24" l="1"/>
  <c r="DY44" i="1" s="1"/>
  <c r="AY44" i="24"/>
  <c r="AC43" i="1"/>
  <c r="EO43" i="1"/>
  <c r="BD43" i="1"/>
  <c r="AY43" i="1"/>
  <c r="AX43" i="1"/>
  <c r="AX44" i="24"/>
  <c r="Q44" i="24" s="1"/>
  <c r="EK44" i="1" s="1"/>
  <c r="AW44" i="1"/>
  <c r="BZ43" i="1"/>
  <c r="BX42" i="1"/>
  <c r="BG44" i="1" l="1"/>
  <c r="BN44" i="1"/>
  <c r="BP45" i="1"/>
  <c r="CC42" i="1"/>
  <c r="I44" i="24"/>
  <c r="D44" i="24"/>
  <c r="AZ43" i="1"/>
  <c r="BY43" i="1"/>
  <c r="K44" i="24" l="1"/>
  <c r="EE44" i="1" s="1"/>
  <c r="EC44" i="1"/>
  <c r="F44" i="24"/>
  <c r="AP46" i="24" s="1"/>
  <c r="DX44" i="1"/>
  <c r="BH43" i="1"/>
  <c r="BI43" i="1"/>
  <c r="CD42" i="1"/>
  <c r="CB42" i="1"/>
  <c r="BQ45" i="1"/>
  <c r="BO45" i="1"/>
  <c r="BR44" i="1"/>
  <c r="BS44" i="1"/>
  <c r="BA43" i="1"/>
  <c r="P44" i="24"/>
  <c r="EJ44" i="1" s="1"/>
  <c r="CA43" i="1"/>
  <c r="BI45" i="24" l="1"/>
  <c r="AQ46" i="24"/>
  <c r="AC45" i="24"/>
  <c r="BG45" i="24"/>
  <c r="DZ44" i="1"/>
  <c r="AB45" i="24"/>
  <c r="CE42" i="1"/>
  <c r="BJ43" i="1"/>
  <c r="BT44" i="1"/>
  <c r="BU44" i="1"/>
  <c r="AK44" i="24"/>
  <c r="B44" i="24" s="1"/>
  <c r="R44" i="24"/>
  <c r="IY46" i="24" l="1"/>
  <c r="HA46" i="24"/>
  <c r="IG47" i="24"/>
  <c r="V44" i="1"/>
  <c r="DV44" i="1"/>
  <c r="EL44" i="1"/>
  <c r="BK43" i="1"/>
  <c r="AD45" i="24"/>
  <c r="AR46" i="24"/>
  <c r="BK45" i="24"/>
  <c r="Z44" i="1" l="1"/>
  <c r="AB44" i="1" l="1"/>
  <c r="EM44" i="1"/>
  <c r="AW44" i="24"/>
  <c r="AU45" i="1" l="1"/>
  <c r="T44" i="24"/>
  <c r="V44" i="24"/>
  <c r="EP44" i="1" s="1"/>
  <c r="AO45" i="24"/>
  <c r="AV45" i="1"/>
  <c r="U44" i="24" l="1"/>
  <c r="EN44" i="1"/>
  <c r="EQ44" i="1" s="1"/>
  <c r="BF45" i="1"/>
  <c r="AT44" i="1"/>
  <c r="AS45" i="24"/>
  <c r="BX43" i="1"/>
  <c r="BZ44" i="1"/>
  <c r="E45" i="24" l="1"/>
  <c r="DY45" i="1" s="1"/>
  <c r="AC44" i="1"/>
  <c r="EO44" i="1"/>
  <c r="BG45" i="1"/>
  <c r="BE45" i="1"/>
  <c r="BD44" i="1"/>
  <c r="BN45" i="1"/>
  <c r="BS45" i="1"/>
  <c r="BO46" i="1"/>
  <c r="BP46" i="1"/>
  <c r="AZ44" i="1"/>
  <c r="BA44" i="1"/>
  <c r="AW45" i="1"/>
  <c r="CB43" i="1"/>
  <c r="AX44" i="1"/>
  <c r="AY44" i="1"/>
  <c r="AY45" i="24"/>
  <c r="AX45" i="24"/>
  <c r="BY44" i="1"/>
  <c r="BH44" i="1" l="1"/>
  <c r="BI44" i="1"/>
  <c r="BT45" i="1"/>
  <c r="BR45" i="1"/>
  <c r="Q45" i="24"/>
  <c r="BQ46" i="1"/>
  <c r="CD43" i="1"/>
  <c r="I45" i="24"/>
  <c r="CC43" i="1"/>
  <c r="CA44" i="1"/>
  <c r="D45" i="24"/>
  <c r="K45" i="24" l="1"/>
  <c r="AC46" i="24" s="1"/>
  <c r="EC45" i="1"/>
  <c r="F45" i="24"/>
  <c r="DX45" i="1"/>
  <c r="EK45" i="1"/>
  <c r="BU45" i="1"/>
  <c r="BJ44" i="1"/>
  <c r="CE43" i="1"/>
  <c r="P45" i="24"/>
  <c r="AQ47" i="24" l="1"/>
  <c r="BG46" i="24"/>
  <c r="DZ45" i="1"/>
  <c r="AB46" i="24"/>
  <c r="R45" i="24"/>
  <c r="EL45" i="1" s="1"/>
  <c r="EJ45" i="1"/>
  <c r="AP47" i="24"/>
  <c r="BI46" i="24"/>
  <c r="EE45" i="1"/>
  <c r="AK45" i="24"/>
  <c r="B45" i="24" s="1"/>
  <c r="BK44" i="1"/>
  <c r="IY47" i="24" l="1"/>
  <c r="HA47" i="24"/>
  <c r="IG48" i="24"/>
  <c r="AD46" i="24"/>
  <c r="BK46" i="24"/>
  <c r="V45" i="1"/>
  <c r="DV45" i="1"/>
  <c r="AR47" i="24"/>
  <c r="Z45" i="1"/>
  <c r="AW45" i="24" l="1"/>
  <c r="T45" i="24" s="1"/>
  <c r="AB45" i="1"/>
  <c r="EM45" i="1"/>
  <c r="AU46" i="1"/>
  <c r="AO46" i="24"/>
  <c r="V45" i="24" l="1"/>
  <c r="EP45" i="1" s="1"/>
  <c r="U45" i="24"/>
  <c r="EN45" i="1"/>
  <c r="EQ45" i="1" s="1"/>
  <c r="AT45" i="1"/>
  <c r="AV46" i="1"/>
  <c r="AS46" i="24"/>
  <c r="AY46" i="24" l="1"/>
  <c r="AC45" i="1"/>
  <c r="EO45" i="1"/>
  <c r="BE46" i="1"/>
  <c r="BO47" i="1"/>
  <c r="BN46" i="1"/>
  <c r="BQ47" i="1"/>
  <c r="AX46" i="24"/>
  <c r="BZ45" i="1"/>
  <c r="BD45" i="1" l="1"/>
  <c r="BG46" i="1"/>
  <c r="BF46" i="1"/>
  <c r="AW46" i="1"/>
  <c r="AX45" i="1"/>
  <c r="AY45" i="1"/>
  <c r="BP47" i="1"/>
  <c r="BR46" i="1"/>
  <c r="BS46" i="1"/>
  <c r="Q46" i="24"/>
  <c r="EK46" i="1" s="1"/>
  <c r="E46" i="24"/>
  <c r="DY46" i="1" s="1"/>
  <c r="D46" i="24"/>
  <c r="I46" i="24"/>
  <c r="CB44" i="1"/>
  <c r="CC44" i="1"/>
  <c r="BX44" i="1"/>
  <c r="BY45" i="1"/>
  <c r="F46" i="24" l="1"/>
  <c r="AP48" i="24" s="1"/>
  <c r="DX46" i="1"/>
  <c r="K46" i="24"/>
  <c r="AQ48" i="24" s="1"/>
  <c r="EC46" i="1"/>
  <c r="BH45" i="1"/>
  <c r="BI45" i="1"/>
  <c r="BA45" i="1"/>
  <c r="AZ45" i="1"/>
  <c r="BT46" i="1"/>
  <c r="BU46" i="1"/>
  <c r="P46" i="24"/>
  <c r="AB47" i="24"/>
  <c r="CA45" i="1"/>
  <c r="CD44" i="1"/>
  <c r="CE44" i="1"/>
  <c r="AK46" i="24" l="1"/>
  <c r="EJ46" i="1"/>
  <c r="BI47" i="24"/>
  <c r="EE46" i="1"/>
  <c r="AC47" i="24"/>
  <c r="BG47" i="24"/>
  <c r="DZ46" i="1"/>
  <c r="B46" i="24"/>
  <c r="DV46" i="1" s="1"/>
  <c r="BJ45" i="1"/>
  <c r="BK45" i="1"/>
  <c r="R46" i="24"/>
  <c r="EL46" i="1" s="1"/>
  <c r="IY48" i="24" l="1"/>
  <c r="HA48" i="24"/>
  <c r="IG49" i="24"/>
  <c r="V46" i="1"/>
  <c r="AD47" i="24"/>
  <c r="AR48" i="24"/>
  <c r="BK47" i="24"/>
  <c r="Z46" i="1" l="1"/>
  <c r="AB46" i="1" l="1"/>
  <c r="EM46" i="1"/>
  <c r="AW46" i="24"/>
  <c r="AV47" i="1" l="1"/>
  <c r="T46" i="24"/>
  <c r="V46" i="24"/>
  <c r="EP46" i="1" s="1"/>
  <c r="AO47" i="24"/>
  <c r="U46" i="24" l="1"/>
  <c r="EN46" i="1"/>
  <c r="EQ46" i="1" s="1"/>
  <c r="BN47" i="1"/>
  <c r="BE47" i="1"/>
  <c r="BF47" i="1"/>
  <c r="AT46" i="1"/>
  <c r="AY46" i="1"/>
  <c r="AX46" i="1"/>
  <c r="BO48" i="1"/>
  <c r="AU47" i="1"/>
  <c r="AS47" i="24"/>
  <c r="BZ46" i="1"/>
  <c r="BX45" i="1"/>
  <c r="AX47" i="24" l="1"/>
  <c r="E47" i="24"/>
  <c r="DY47" i="1" s="1"/>
  <c r="AC46" i="1"/>
  <c r="EO46" i="1"/>
  <c r="BD46" i="1"/>
  <c r="AZ46" i="1"/>
  <c r="AW47" i="1"/>
  <c r="BS47" i="1"/>
  <c r="BR47" i="1"/>
  <c r="BP48" i="1"/>
  <c r="AY47" i="24"/>
  <c r="BA46" i="1"/>
  <c r="CA46" i="1"/>
  <c r="BY46" i="1"/>
  <c r="BQ48" i="1" l="1"/>
  <c r="BT47" i="1"/>
  <c r="BU47" i="1"/>
  <c r="J47" i="24"/>
  <c r="ED47" i="1" s="1"/>
  <c r="Q47" i="24"/>
  <c r="EK47" i="1" s="1"/>
  <c r="D47" i="24"/>
  <c r="CB45" i="1"/>
  <c r="CC45" i="1"/>
  <c r="CD45" i="1"/>
  <c r="F47" i="24" l="1"/>
  <c r="DZ47" i="1" s="1"/>
  <c r="DX47" i="1"/>
  <c r="BH46" i="1"/>
  <c r="BI46" i="1"/>
  <c r="BG47" i="1"/>
  <c r="P47" i="24"/>
  <c r="K47" i="24"/>
  <c r="AL47" i="24"/>
  <c r="AB48" i="24" l="1"/>
  <c r="AP49" i="24"/>
  <c r="BG48" i="24"/>
  <c r="EE47" i="1"/>
  <c r="EJ47" i="1"/>
  <c r="R47" i="24"/>
  <c r="BK48" i="24" s="1"/>
  <c r="BJ46" i="1"/>
  <c r="CE45" i="1"/>
  <c r="B47" i="24"/>
  <c r="AC48" i="24"/>
  <c r="AQ49" i="24"/>
  <c r="BI48" i="24"/>
  <c r="IY49" i="24" l="1"/>
  <c r="HA49" i="24"/>
  <c r="IG50" i="24"/>
  <c r="V47" i="1"/>
  <c r="DV47" i="1"/>
  <c r="EL47" i="1"/>
  <c r="AR49" i="24"/>
  <c r="AD48" i="24"/>
  <c r="BK46" i="1"/>
  <c r="Z47" i="1"/>
  <c r="AB47" i="1" l="1"/>
  <c r="EM47" i="1"/>
  <c r="AW47" i="24"/>
  <c r="AV48" i="1"/>
  <c r="AT47" i="1"/>
  <c r="AU48" i="1"/>
  <c r="T47" i="24" l="1"/>
  <c r="V47" i="24"/>
  <c r="EP47" i="1" s="1"/>
  <c r="AO48" i="24"/>
  <c r="U47" i="24" l="1"/>
  <c r="EN47" i="1"/>
  <c r="EQ47" i="1" s="1"/>
  <c r="BO49" i="1"/>
  <c r="AS48" i="24"/>
  <c r="AW48" i="1"/>
  <c r="AX47" i="1"/>
  <c r="AY47" i="1"/>
  <c r="BZ47" i="1"/>
  <c r="BX46" i="1"/>
  <c r="AY48" i="24" l="1"/>
  <c r="E48" i="24"/>
  <c r="DY48" i="1" s="1"/>
  <c r="AC47" i="1"/>
  <c r="EO47" i="1"/>
  <c r="BD47" i="1"/>
  <c r="BF48" i="1"/>
  <c r="BP49" i="1"/>
  <c r="BQ49" i="1"/>
  <c r="BS48" i="1"/>
  <c r="BR48" i="1"/>
  <c r="BN48" i="1"/>
  <c r="AX48" i="24"/>
  <c r="Q48" i="24" s="1"/>
  <c r="EK48" i="1" s="1"/>
  <c r="AZ47" i="1"/>
  <c r="CC46" i="1"/>
  <c r="BY47" i="1"/>
  <c r="BH47" i="1" l="1"/>
  <c r="BI47" i="1"/>
  <c r="BG48" i="1"/>
  <c r="BT48" i="1"/>
  <c r="BU48" i="1"/>
  <c r="BA47" i="1"/>
  <c r="D48" i="24"/>
  <c r="I48" i="24"/>
  <c r="CB46" i="1"/>
  <c r="CD46" i="1"/>
  <c r="CA47" i="1"/>
  <c r="F48" i="24" l="1"/>
  <c r="AB49" i="24" s="1"/>
  <c r="DX48" i="1"/>
  <c r="K48" i="24"/>
  <c r="AC49" i="24" s="1"/>
  <c r="EC48" i="1"/>
  <c r="BE48" i="1"/>
  <c r="BJ47" i="1"/>
  <c r="BK47" i="1"/>
  <c r="P48" i="24"/>
  <c r="AQ50" i="24" l="1"/>
  <c r="AP50" i="24"/>
  <c r="R48" i="24"/>
  <c r="AD49" i="24" s="1"/>
  <c r="EJ48" i="1"/>
  <c r="BI49" i="24"/>
  <c r="EE48" i="1"/>
  <c r="BG49" i="24"/>
  <c r="DZ48" i="1"/>
  <c r="AK48" i="24"/>
  <c r="B48" i="24" s="1"/>
  <c r="CE46" i="1"/>
  <c r="IY50" i="24" l="1"/>
  <c r="IG51" i="24"/>
  <c r="HA50" i="24"/>
  <c r="AR50" i="24"/>
  <c r="V48" i="1"/>
  <c r="DV48" i="1"/>
  <c r="BK49" i="24"/>
  <c r="EL48" i="1"/>
  <c r="AB48" i="1" l="1"/>
  <c r="EM48" i="1"/>
  <c r="AW48" i="24"/>
  <c r="T48" i="24" s="1"/>
  <c r="AU49" i="1"/>
  <c r="U48" i="24" l="1"/>
  <c r="EN48" i="1"/>
  <c r="EQ48" i="1" s="1"/>
  <c r="V48" i="24"/>
  <c r="EP48" i="1" s="1"/>
  <c r="AO49" i="24"/>
  <c r="BO50" i="1"/>
  <c r="AT48" i="1"/>
  <c r="AV49" i="1"/>
  <c r="AS49" i="24"/>
  <c r="AX49" i="24" l="1"/>
  <c r="AC48" i="1"/>
  <c r="EO48" i="1"/>
  <c r="BQ50" i="1"/>
  <c r="BN49" i="1"/>
  <c r="AY49" i="24"/>
  <c r="Q49" i="24" s="1"/>
  <c r="EK49" i="1" s="1"/>
  <c r="BX47" i="1"/>
  <c r="E49" i="24" l="1"/>
  <c r="DY49" i="1" s="1"/>
  <c r="BD48" i="1"/>
  <c r="CB47" i="1"/>
  <c r="BG49" i="1"/>
  <c r="BE49" i="1"/>
  <c r="BP50" i="1"/>
  <c r="AX48" i="1"/>
  <c r="AY48" i="1"/>
  <c r="AW49" i="1"/>
  <c r="BS49" i="1"/>
  <c r="BR49" i="1"/>
  <c r="D49" i="24"/>
  <c r="I49" i="24"/>
  <c r="BZ48" i="1"/>
  <c r="BY48" i="1"/>
  <c r="CA48" i="1"/>
  <c r="K49" i="24" l="1"/>
  <c r="BI50" i="24" s="1"/>
  <c r="EC49" i="1"/>
  <c r="F49" i="24"/>
  <c r="AP51" i="24" s="1"/>
  <c r="DX49" i="1"/>
  <c r="CC47" i="1"/>
  <c r="BH48" i="1"/>
  <c r="BI48" i="1"/>
  <c r="BF49" i="1"/>
  <c r="AZ48" i="1"/>
  <c r="BA48" i="1"/>
  <c r="BT49" i="1"/>
  <c r="BU49" i="1"/>
  <c r="P49" i="24"/>
  <c r="EJ49" i="1" s="1"/>
  <c r="CD47" i="1"/>
  <c r="CE47" i="1"/>
  <c r="IY51" i="24" l="1"/>
  <c r="HA51" i="24"/>
  <c r="IG52" i="24"/>
  <c r="BG50" i="24"/>
  <c r="AC50" i="24"/>
  <c r="AQ51" i="24"/>
  <c r="DZ49" i="1"/>
  <c r="AB50" i="24"/>
  <c r="EE49" i="1"/>
  <c r="AK49" i="24"/>
  <c r="B49" i="24" s="1"/>
  <c r="R49" i="24"/>
  <c r="BJ48" i="1"/>
  <c r="EL49" i="1" l="1"/>
  <c r="V49" i="1"/>
  <c r="DV49" i="1"/>
  <c r="AD50" i="24"/>
  <c r="AR51" i="24"/>
  <c r="BK50" i="24"/>
  <c r="BK48" i="1"/>
  <c r="Z49" i="1" l="1"/>
  <c r="AB49" i="1" l="1"/>
  <c r="EM49" i="1"/>
  <c r="AW49" i="24"/>
  <c r="AU50" i="1" l="1"/>
  <c r="AV50" i="1"/>
  <c r="T49" i="24"/>
  <c r="V49" i="24"/>
  <c r="EP49" i="1" s="1"/>
  <c r="AO50" i="24"/>
  <c r="U49" i="24" l="1"/>
  <c r="EN49" i="1"/>
  <c r="EQ49" i="1" s="1"/>
  <c r="BE50" i="1"/>
  <c r="AT49" i="1"/>
  <c r="AS50" i="24"/>
  <c r="BO51" i="1"/>
  <c r="BX48" i="1"/>
  <c r="CA49" i="1"/>
  <c r="AC49" i="1" l="1"/>
  <c r="EO49" i="1"/>
  <c r="J50" i="24"/>
  <c r="ED50" i="1" s="1"/>
  <c r="D50" i="24"/>
  <c r="DX50" i="1" s="1"/>
  <c r="K50" i="24"/>
  <c r="AW50" i="1"/>
  <c r="AX50" i="24"/>
  <c r="AY50" i="24"/>
  <c r="BQ51" i="1"/>
  <c r="BP51" i="1"/>
  <c r="BR50" i="1"/>
  <c r="BS50" i="1"/>
  <c r="BN50" i="1"/>
  <c r="BZ49" i="1"/>
  <c r="BY49" i="1"/>
  <c r="CB48" i="1"/>
  <c r="CC48" i="1"/>
  <c r="BI51" i="24" l="1"/>
  <c r="EE50" i="1"/>
  <c r="AQ52" i="24"/>
  <c r="AC51" i="24"/>
  <c r="P50" i="24"/>
  <c r="BG50" i="1"/>
  <c r="Q50" i="24"/>
  <c r="E50" i="24"/>
  <c r="DY50" i="1" s="1"/>
  <c r="AX49" i="1"/>
  <c r="AY49" i="1"/>
  <c r="BD49" i="1"/>
  <c r="BF50" i="1"/>
  <c r="BU50" i="1"/>
  <c r="BT50" i="1"/>
  <c r="CD48" i="1"/>
  <c r="IY52" i="24" l="1"/>
  <c r="HA52" i="24"/>
  <c r="IG53" i="24"/>
  <c r="R50" i="24"/>
  <c r="EL50" i="1" s="1"/>
  <c r="EK50" i="1"/>
  <c r="EJ50" i="1"/>
  <c r="BH49" i="1"/>
  <c r="AL50" i="24"/>
  <c r="B50" i="24" s="1"/>
  <c r="F50" i="24"/>
  <c r="DZ50" i="1" s="1"/>
  <c r="BI49" i="1"/>
  <c r="AZ49" i="1"/>
  <c r="BA49" i="1"/>
  <c r="BJ49" i="1"/>
  <c r="BK49" i="1"/>
  <c r="CE48" i="1"/>
  <c r="AR52" i="24" l="1"/>
  <c r="AD51" i="24"/>
  <c r="BK51" i="24"/>
  <c r="V50" i="1"/>
  <c r="DV50" i="1"/>
  <c r="AB51" i="24"/>
  <c r="AP52" i="24"/>
  <c r="BG51" i="24"/>
  <c r="Z50" i="1" l="1"/>
  <c r="AB50" i="1" l="1"/>
  <c r="EM50" i="1"/>
  <c r="AW50" i="24"/>
  <c r="T50" i="24" s="1"/>
  <c r="U50" i="24" l="1"/>
  <c r="EN50" i="1"/>
  <c r="EQ50" i="1" s="1"/>
  <c r="V50" i="24"/>
  <c r="EP50" i="1" s="1"/>
  <c r="AO51" i="24"/>
  <c r="BP52" i="1"/>
  <c r="AC50" i="1" l="1"/>
  <c r="EO50" i="1"/>
  <c r="BN51" i="1"/>
  <c r="AU51" i="1"/>
  <c r="BG51" i="1"/>
  <c r="AS51" i="24"/>
  <c r="BD50" i="1"/>
  <c r="BF51" i="1"/>
  <c r="AW51" i="1"/>
  <c r="BQ52" i="1"/>
  <c r="BY50" i="1"/>
  <c r="BX49" i="1"/>
  <c r="AY51" i="24" l="1"/>
  <c r="AT50" i="1"/>
  <c r="AV51" i="1"/>
  <c r="J51" i="24"/>
  <c r="ED51" i="1" s="1"/>
  <c r="I51" i="24"/>
  <c r="EC51" i="1" s="1"/>
  <c r="AX51" i="24"/>
  <c r="BE51" i="1"/>
  <c r="BH50" i="1"/>
  <c r="BI50" i="1"/>
  <c r="BR51" i="1"/>
  <c r="BS51" i="1"/>
  <c r="BO52" i="1"/>
  <c r="BZ50" i="1"/>
  <c r="CA50" i="1"/>
  <c r="CB49" i="1"/>
  <c r="CC49" i="1"/>
  <c r="K51" i="24" l="1"/>
  <c r="E51" i="24"/>
  <c r="DY51" i="1" s="1"/>
  <c r="Q51" i="24"/>
  <c r="EK51" i="1" s="1"/>
  <c r="D51" i="24"/>
  <c r="DX51" i="1" s="1"/>
  <c r="AY50" i="1"/>
  <c r="AX50" i="1"/>
  <c r="BJ50" i="1"/>
  <c r="BT51" i="1"/>
  <c r="BU51" i="1"/>
  <c r="CD49" i="1"/>
  <c r="CE49" i="1"/>
  <c r="BI52" i="24" l="1"/>
  <c r="EE51" i="1"/>
  <c r="AC52" i="24"/>
  <c r="AQ53" i="24"/>
  <c r="AZ50" i="1"/>
  <c r="BA50" i="1"/>
  <c r="P51" i="24"/>
  <c r="F51" i="24"/>
  <c r="AL51" i="24"/>
  <c r="BK50" i="1"/>
  <c r="IY53" i="24" l="1"/>
  <c r="HA53" i="24"/>
  <c r="IG54" i="24"/>
  <c r="R51" i="24"/>
  <c r="AD52" i="24" s="1"/>
  <c r="EJ51" i="1"/>
  <c r="DZ51" i="1"/>
  <c r="AK51" i="24"/>
  <c r="B51" i="24" s="1"/>
  <c r="BG52" i="24"/>
  <c r="AB52" i="24"/>
  <c r="AP53" i="24"/>
  <c r="AR53" i="24" l="1"/>
  <c r="V51" i="1"/>
  <c r="DV51" i="1"/>
  <c r="BK52" i="24"/>
  <c r="EL51" i="1"/>
  <c r="Z51" i="1"/>
  <c r="AB51" i="1" l="1"/>
  <c r="EM51" i="1"/>
  <c r="AW51" i="24"/>
  <c r="T51" i="24" l="1"/>
  <c r="V51" i="24"/>
  <c r="EP51" i="1" s="1"/>
  <c r="AO52" i="24"/>
  <c r="BZ51" i="1"/>
  <c r="U51" i="24" l="1"/>
  <c r="EN51" i="1"/>
  <c r="EQ51" i="1" s="1"/>
  <c r="AV52" i="1"/>
  <c r="AS52" i="24"/>
  <c r="BF52" i="1"/>
  <c r="BG52" i="1"/>
  <c r="BE52" i="1"/>
  <c r="BD51" i="1"/>
  <c r="BP53" i="1"/>
  <c r="BN52" i="1"/>
  <c r="AW52" i="1"/>
  <c r="BX50" i="1"/>
  <c r="AX52" i="24" l="1"/>
  <c r="AC51" i="1"/>
  <c r="EO51" i="1"/>
  <c r="AT51" i="1"/>
  <c r="AX51" i="1"/>
  <c r="AY51" i="1"/>
  <c r="AZ51" i="1"/>
  <c r="AY52" i="24"/>
  <c r="I52" i="24"/>
  <c r="EC52" i="1" s="1"/>
  <c r="J52" i="24"/>
  <c r="ED52" i="1" s="1"/>
  <c r="AU52" i="1"/>
  <c r="BI51" i="1"/>
  <c r="BH51" i="1"/>
  <c r="BO53" i="1"/>
  <c r="BS52" i="1"/>
  <c r="BR52" i="1"/>
  <c r="BQ53" i="1"/>
  <c r="CB50" i="1"/>
  <c r="CC50" i="1"/>
  <c r="BY51" i="1"/>
  <c r="K52" i="24" l="1"/>
  <c r="EE52" i="1" s="1"/>
  <c r="BA51" i="1"/>
  <c r="P52" i="24"/>
  <c r="EJ52" i="1" s="1"/>
  <c r="D52" i="24"/>
  <c r="DX52" i="1" s="1"/>
  <c r="E52" i="24"/>
  <c r="DY52" i="1" s="1"/>
  <c r="Q52" i="24"/>
  <c r="BJ51" i="1"/>
  <c r="BU52" i="1"/>
  <c r="BT52" i="1"/>
  <c r="CA51" i="1"/>
  <c r="CD50" i="1"/>
  <c r="R52" i="24" l="1"/>
  <c r="EK52" i="1"/>
  <c r="AC53" i="24"/>
  <c r="AQ54" i="24"/>
  <c r="BI53" i="24"/>
  <c r="AD53" i="24"/>
  <c r="AL52" i="24"/>
  <c r="F52" i="24"/>
  <c r="DZ52" i="1" s="1"/>
  <c r="BK53" i="24"/>
  <c r="AK52" i="24"/>
  <c r="BK51" i="1"/>
  <c r="CE50" i="1"/>
  <c r="IY54" i="24" l="1"/>
  <c r="HA54" i="24"/>
  <c r="IG55" i="24"/>
  <c r="AR54" i="24"/>
  <c r="EL52" i="1"/>
  <c r="B52" i="24"/>
  <c r="AP54" i="24"/>
  <c r="AB53" i="24"/>
  <c r="BG53" i="24"/>
  <c r="V52" i="1" l="1"/>
  <c r="DV52" i="1"/>
  <c r="Z52" i="1"/>
  <c r="AB52" i="1" l="1"/>
  <c r="EM52" i="1"/>
  <c r="AW52" i="24"/>
  <c r="T52" i="24"/>
  <c r="U52" i="24" l="1"/>
  <c r="EN52" i="1"/>
  <c r="EQ52" i="1" s="1"/>
  <c r="V52" i="24"/>
  <c r="EP52" i="1" s="1"/>
  <c r="AO53" i="24"/>
  <c r="AT52" i="1"/>
  <c r="AC52" i="1" l="1"/>
  <c r="EO52" i="1"/>
  <c r="AS53" i="24"/>
  <c r="BF53" i="1"/>
  <c r="BD52" i="1"/>
  <c r="BE53" i="1"/>
  <c r="BO54" i="1"/>
  <c r="AW53" i="1"/>
  <c r="BN53" i="1"/>
  <c r="AU53" i="1"/>
  <c r="AX52" i="1"/>
  <c r="AY52" i="1"/>
  <c r="AV53" i="1"/>
  <c r="BZ52" i="1"/>
  <c r="BX51" i="1"/>
  <c r="J53" i="24" l="1"/>
  <c r="ED53" i="1" s="1"/>
  <c r="AY53" i="24"/>
  <c r="AX53" i="24"/>
  <c r="BG53" i="1"/>
  <c r="BH52" i="1"/>
  <c r="BI52" i="1"/>
  <c r="BP54" i="1"/>
  <c r="BQ54" i="1"/>
  <c r="BR53" i="1"/>
  <c r="BS53" i="1"/>
  <c r="AZ52" i="1"/>
  <c r="CC51" i="1"/>
  <c r="CB51" i="1"/>
  <c r="BY52" i="1"/>
  <c r="E53" i="24" l="1"/>
  <c r="DY53" i="1" s="1"/>
  <c r="Q53" i="24"/>
  <c r="EK53" i="1" s="1"/>
  <c r="D53" i="24"/>
  <c r="DX53" i="1" s="1"/>
  <c r="I53" i="24"/>
  <c r="BJ52" i="1"/>
  <c r="BT53" i="1"/>
  <c r="BU53" i="1"/>
  <c r="BA52" i="1"/>
  <c r="CA52" i="1"/>
  <c r="CD51" i="1"/>
  <c r="CE51" i="1"/>
  <c r="K53" i="24" l="1"/>
  <c r="EE53" i="1" s="1"/>
  <c r="EC53" i="1"/>
  <c r="P53" i="24"/>
  <c r="F53" i="24"/>
  <c r="DZ53" i="1" s="1"/>
  <c r="AL53" i="24"/>
  <c r="BK52" i="1"/>
  <c r="AQ55" i="24" l="1"/>
  <c r="BI54" i="24"/>
  <c r="AC54" i="24"/>
  <c r="R53" i="24"/>
  <c r="AR55" i="24" s="1"/>
  <c r="EJ53" i="1"/>
  <c r="AK53" i="24"/>
  <c r="B53" i="24" s="1"/>
  <c r="AB54" i="24"/>
  <c r="AP55" i="24"/>
  <c r="BG54" i="24"/>
  <c r="IY55" i="24" l="1"/>
  <c r="HA55" i="24"/>
  <c r="IG56" i="24"/>
  <c r="AD54" i="24"/>
  <c r="V53" i="1"/>
  <c r="DV53" i="1"/>
  <c r="BK54" i="24"/>
  <c r="EL53" i="1"/>
  <c r="Z53" i="1"/>
  <c r="AB53" i="1" l="1"/>
  <c r="EM53" i="1"/>
  <c r="AW53" i="24"/>
  <c r="T53" i="24" s="1"/>
  <c r="U53" i="24" l="1"/>
  <c r="EN53" i="1"/>
  <c r="EQ53" i="1" s="1"/>
  <c r="AO54" i="24"/>
  <c r="V53" i="24"/>
  <c r="EP53" i="1" s="1"/>
  <c r="AT53" i="1"/>
  <c r="AV54" i="1"/>
  <c r="AC53" i="1" l="1"/>
  <c r="EO53" i="1"/>
  <c r="AS54" i="24"/>
  <c r="BD53" i="1"/>
  <c r="BN54" i="1"/>
  <c r="BQ55" i="1"/>
  <c r="BO55" i="1"/>
  <c r="BE54" i="1"/>
  <c r="BF54" i="1"/>
  <c r="AU54" i="1"/>
  <c r="AX53" i="1"/>
  <c r="AY53" i="1"/>
  <c r="BX52" i="1"/>
  <c r="CC52" i="1"/>
  <c r="BZ53" i="1"/>
  <c r="E54" i="24" l="1"/>
  <c r="DY54" i="1" s="1"/>
  <c r="AX54" i="24"/>
  <c r="AY54" i="24"/>
  <c r="BG54" i="1"/>
  <c r="BH53" i="1"/>
  <c r="BI53" i="1"/>
  <c r="AW54" i="1"/>
  <c r="BP55" i="1"/>
  <c r="BR54" i="1"/>
  <c r="BS54" i="1"/>
  <c r="AZ53" i="1"/>
  <c r="CB52" i="1"/>
  <c r="BY53" i="1"/>
  <c r="CA53" i="1"/>
  <c r="J54" i="24" l="1"/>
  <c r="ED54" i="1" s="1"/>
  <c r="Q54" i="24"/>
  <c r="EK54" i="1" s="1"/>
  <c r="I54" i="24"/>
  <c r="EC54" i="1" s="1"/>
  <c r="D54" i="24"/>
  <c r="DX54" i="1" s="1"/>
  <c r="BJ53" i="1"/>
  <c r="BK53" i="1"/>
  <c r="BU54" i="1"/>
  <c r="BT54" i="1"/>
  <c r="BA53" i="1"/>
  <c r="CD52" i="1"/>
  <c r="P54" i="24" l="1"/>
  <c r="AK54" i="24" s="1"/>
  <c r="F54" i="24"/>
  <c r="DZ54" i="1" s="1"/>
  <c r="K54" i="24"/>
  <c r="EE54" i="1" s="1"/>
  <c r="AL54" i="24"/>
  <c r="CE52" i="1"/>
  <c r="R54" i="24" l="1"/>
  <c r="AD55" i="24" s="1"/>
  <c r="EJ54" i="1"/>
  <c r="AC55" i="24"/>
  <c r="AQ56" i="24"/>
  <c r="BI55" i="24"/>
  <c r="B54" i="24"/>
  <c r="AB55" i="24"/>
  <c r="AP56" i="24"/>
  <c r="BG55" i="24"/>
  <c r="AR56" i="24" l="1"/>
  <c r="IY56" i="24"/>
  <c r="HA56" i="24"/>
  <c r="IG57" i="24"/>
  <c r="V54" i="1"/>
  <c r="DV54" i="1"/>
  <c r="BK55" i="24"/>
  <c r="EL54" i="1"/>
  <c r="Z54" i="1"/>
  <c r="AB54" i="1" l="1"/>
  <c r="EM54" i="1"/>
  <c r="AW54" i="24"/>
  <c r="T54" i="24"/>
  <c r="U54" i="24" l="1"/>
  <c r="EN54" i="1"/>
  <c r="EQ54" i="1" s="1"/>
  <c r="V54" i="24"/>
  <c r="EP54" i="1" s="1"/>
  <c r="AO55" i="24"/>
  <c r="BE55" i="1"/>
  <c r="BF55" i="1"/>
  <c r="AV55" i="1"/>
  <c r="AT54" i="1"/>
  <c r="BZ54" i="1"/>
  <c r="BY54" i="1"/>
  <c r="AC54" i="1" l="1"/>
  <c r="EO54" i="1"/>
  <c r="AS55" i="24"/>
  <c r="BS55" i="1"/>
  <c r="BH54" i="1"/>
  <c r="BD54" i="1"/>
  <c r="BP56" i="1"/>
  <c r="BN55" i="1"/>
  <c r="AU55" i="1"/>
  <c r="BX53" i="1"/>
  <c r="E55" i="24" l="1"/>
  <c r="DY55" i="1" s="1"/>
  <c r="AY55" i="24"/>
  <c r="BR55" i="1"/>
  <c r="AX55" i="24"/>
  <c r="Q55" i="24" s="1"/>
  <c r="BI54" i="1"/>
  <c r="BG55" i="1"/>
  <c r="BO56" i="1"/>
  <c r="BQ56" i="1"/>
  <c r="AW55" i="1"/>
  <c r="AX54" i="1"/>
  <c r="AY54" i="1"/>
  <c r="CC53" i="1"/>
  <c r="CB53" i="1"/>
  <c r="CA54" i="1"/>
  <c r="EK55" i="1" l="1"/>
  <c r="D55" i="24"/>
  <c r="DX55" i="1" s="1"/>
  <c r="I55" i="24"/>
  <c r="BJ54" i="1"/>
  <c r="BT55" i="1"/>
  <c r="BU55" i="1"/>
  <c r="AZ54" i="1"/>
  <c r="CE53" i="1"/>
  <c r="CD53" i="1"/>
  <c r="K55" i="24" l="1"/>
  <c r="AC56" i="24" s="1"/>
  <c r="EC55" i="1"/>
  <c r="P55" i="24"/>
  <c r="F55" i="24"/>
  <c r="DZ55" i="1" s="1"/>
  <c r="BK54" i="1"/>
  <c r="BA54" i="1"/>
  <c r="AQ57" i="24" l="1"/>
  <c r="R55" i="24"/>
  <c r="AR57" i="24" s="1"/>
  <c r="EJ55" i="1"/>
  <c r="BI56" i="24"/>
  <c r="EE55" i="1"/>
  <c r="AK55" i="24"/>
  <c r="B55" i="24" s="1"/>
  <c r="AB56" i="24"/>
  <c r="AP57" i="24"/>
  <c r="BG56" i="24"/>
  <c r="AD56" i="24"/>
  <c r="IY57" i="24" l="1"/>
  <c r="HA57" i="24"/>
  <c r="IG58" i="24"/>
  <c r="V55" i="1"/>
  <c r="DV55" i="1"/>
  <c r="BK56" i="24"/>
  <c r="EL55" i="1"/>
  <c r="AB55" i="1" l="1"/>
  <c r="EM55" i="1"/>
  <c r="AW55" i="24"/>
  <c r="T55" i="24" s="1"/>
  <c r="U55" i="24" l="1"/>
  <c r="EN55" i="1"/>
  <c r="EQ55" i="1" s="1"/>
  <c r="AO56" i="24"/>
  <c r="V55" i="24"/>
  <c r="EP55" i="1" s="1"/>
  <c r="AS56" i="24"/>
  <c r="BO57" i="1"/>
  <c r="BE56" i="1"/>
  <c r="BN56" i="1"/>
  <c r="BS56" i="1"/>
  <c r="BR56" i="1"/>
  <c r="BP57" i="1"/>
  <c r="E56" i="24" l="1"/>
  <c r="DY56" i="1" s="1"/>
  <c r="AC55" i="1"/>
  <c r="EO55" i="1"/>
  <c r="BU56" i="1"/>
  <c r="AX56" i="24"/>
  <c r="Q56" i="24" s="1"/>
  <c r="EK56" i="1" s="1"/>
  <c r="BF56" i="1"/>
  <c r="BD55" i="1"/>
  <c r="AT55" i="1"/>
  <c r="BQ57" i="1"/>
  <c r="CC54" i="1"/>
  <c r="BX54" i="1"/>
  <c r="BY55" i="1"/>
  <c r="BZ55" i="1"/>
  <c r="AY56" i="24" l="1"/>
  <c r="BT56" i="1"/>
  <c r="D56" i="24"/>
  <c r="I56" i="24"/>
  <c r="BG56" i="1"/>
  <c r="AU56" i="1"/>
  <c r="AX55" i="1"/>
  <c r="AY55" i="1"/>
  <c r="AV56" i="1"/>
  <c r="AW56" i="1"/>
  <c r="CB54" i="1"/>
  <c r="CA55" i="1"/>
  <c r="K56" i="24" l="1"/>
  <c r="EE56" i="1" s="1"/>
  <c r="EC56" i="1"/>
  <c r="F56" i="24"/>
  <c r="AB57" i="24" s="1"/>
  <c r="DX56" i="1"/>
  <c r="P56" i="24"/>
  <c r="EJ56" i="1" s="1"/>
  <c r="BH55" i="1"/>
  <c r="BI55" i="1"/>
  <c r="AZ55" i="1"/>
  <c r="CD54" i="1"/>
  <c r="AC57" i="24" l="1"/>
  <c r="AQ58" i="24"/>
  <c r="BI57" i="24"/>
  <c r="BG57" i="24"/>
  <c r="DZ56" i="1"/>
  <c r="AP58" i="24"/>
  <c r="AK56" i="24"/>
  <c r="B56" i="24" s="1"/>
  <c r="R56" i="24"/>
  <c r="BJ55" i="1"/>
  <c r="BA55" i="1"/>
  <c r="CE54" i="1"/>
  <c r="IY58" i="24" l="1"/>
  <c r="HA58" i="24"/>
  <c r="IG59" i="24"/>
  <c r="EL56" i="1"/>
  <c r="V56" i="1"/>
  <c r="DV56" i="1"/>
  <c r="BK57" i="24"/>
  <c r="AR58" i="24"/>
  <c r="AD57" i="24"/>
  <c r="BK55" i="1"/>
  <c r="Z56" i="1" l="1"/>
  <c r="AB56" i="1" l="1"/>
  <c r="EM56" i="1"/>
  <c r="AW56" i="24"/>
  <c r="BN57" i="1"/>
  <c r="BO58" i="1"/>
  <c r="BP58" i="1"/>
  <c r="AO57" i="24" l="1"/>
  <c r="V56" i="24"/>
  <c r="EP56" i="1" s="1"/>
  <c r="T56" i="24"/>
  <c r="BX55" i="1"/>
  <c r="BY56" i="1"/>
  <c r="BZ56" i="1"/>
  <c r="U56" i="24" l="1"/>
  <c r="EN56" i="1"/>
  <c r="EQ56" i="1" s="1"/>
  <c r="AS57" i="24"/>
  <c r="BE57" i="1"/>
  <c r="BR57" i="1"/>
  <c r="BQ58" i="1"/>
  <c r="AV57" i="1"/>
  <c r="AT56" i="1"/>
  <c r="AU57" i="1"/>
  <c r="CA56" i="1"/>
  <c r="AX57" i="24" l="1"/>
  <c r="E57" i="24"/>
  <c r="DY57" i="1" s="1"/>
  <c r="AC56" i="1"/>
  <c r="EO56" i="1"/>
  <c r="AY57" i="24"/>
  <c r="BG57" i="1"/>
  <c r="BT57" i="1"/>
  <c r="BU57" i="1"/>
  <c r="AW57" i="1"/>
  <c r="BS57" i="1"/>
  <c r="BD56" i="1"/>
  <c r="BF57" i="1"/>
  <c r="AX56" i="1"/>
  <c r="AY56" i="1"/>
  <c r="CC55" i="1"/>
  <c r="CB55" i="1"/>
  <c r="J57" i="24" l="1"/>
  <c r="ED57" i="1" s="1"/>
  <c r="Q57" i="24"/>
  <c r="EK57" i="1" s="1"/>
  <c r="D57" i="24"/>
  <c r="BI56" i="1"/>
  <c r="BH56" i="1"/>
  <c r="AZ56" i="1"/>
  <c r="CE55" i="1"/>
  <c r="CD55" i="1"/>
  <c r="F57" i="24" l="1"/>
  <c r="BG58" i="24" s="1"/>
  <c r="DX57" i="1"/>
  <c r="P57" i="24"/>
  <c r="K57" i="24"/>
  <c r="EE57" i="1" s="1"/>
  <c r="AL57" i="24"/>
  <c r="BJ56" i="1"/>
  <c r="BA56" i="1"/>
  <c r="AB58" i="24" l="1"/>
  <c r="EJ57" i="1"/>
  <c r="AP59" i="24"/>
  <c r="DZ57" i="1"/>
  <c r="R57" i="24"/>
  <c r="EL57" i="1" s="1"/>
  <c r="B57" i="24"/>
  <c r="AC58" i="24"/>
  <c r="AQ59" i="24"/>
  <c r="BI58" i="24"/>
  <c r="BK56" i="1"/>
  <c r="IY59" i="24" l="1"/>
  <c r="HA59" i="24"/>
  <c r="IG60" i="24"/>
  <c r="BK58" i="24"/>
  <c r="V57" i="1"/>
  <c r="DV57" i="1"/>
  <c r="AR59" i="24"/>
  <c r="AD58" i="24"/>
  <c r="Z57" i="1"/>
  <c r="AB57" i="1" l="1"/>
  <c r="EM57" i="1"/>
  <c r="AW57" i="24"/>
  <c r="BZ57" i="1"/>
  <c r="V57" i="24" l="1"/>
  <c r="EP57" i="1" s="1"/>
  <c r="AO58" i="24"/>
  <c r="T57" i="24"/>
  <c r="BP59" i="1"/>
  <c r="BO59" i="1"/>
  <c r="AV58" i="1"/>
  <c r="CA57" i="1"/>
  <c r="BX56" i="1"/>
  <c r="U57" i="24" l="1"/>
  <c r="EN57" i="1"/>
  <c r="EQ57" i="1" s="1"/>
  <c r="AS58" i="24"/>
  <c r="BN58" i="1"/>
  <c r="AT57" i="1"/>
  <c r="AU58" i="1"/>
  <c r="AY58" i="24" l="1"/>
  <c r="E58" i="24"/>
  <c r="DY58" i="1" s="1"/>
  <c r="AC57" i="1"/>
  <c r="EO57" i="1"/>
  <c r="AX58" i="24"/>
  <c r="Q58" i="24" s="1"/>
  <c r="BE58" i="1"/>
  <c r="AZ57" i="1"/>
  <c r="BQ59" i="1"/>
  <c r="BD57" i="1"/>
  <c r="BR58" i="1"/>
  <c r="BF58" i="1"/>
  <c r="CB56" i="1"/>
  <c r="CC56" i="1"/>
  <c r="BY57" i="1"/>
  <c r="EK58" i="1" l="1"/>
  <c r="D58" i="24"/>
  <c r="I58" i="24"/>
  <c r="BT58" i="1"/>
  <c r="AX57" i="1"/>
  <c r="BA57" i="1"/>
  <c r="BS58" i="1"/>
  <c r="AW58" i="1"/>
  <c r="BG58" i="1"/>
  <c r="CD56" i="1"/>
  <c r="CE56" i="1"/>
  <c r="K58" i="24" l="1"/>
  <c r="AC59" i="24" s="1"/>
  <c r="EC58" i="1"/>
  <c r="F58" i="24"/>
  <c r="DX58" i="1"/>
  <c r="P58" i="24"/>
  <c r="AY57" i="1"/>
  <c r="BU58" i="1"/>
  <c r="BH57" i="1"/>
  <c r="AQ60" i="24" l="1"/>
  <c r="AB59" i="24"/>
  <c r="DZ58" i="1"/>
  <c r="BG59" i="24"/>
  <c r="AP60" i="24"/>
  <c r="R58" i="24"/>
  <c r="EJ58" i="1"/>
  <c r="BI59" i="24"/>
  <c r="EE58" i="1"/>
  <c r="AK58" i="24"/>
  <c r="B58" i="24" s="1"/>
  <c r="BJ57" i="1"/>
  <c r="BI57" i="1"/>
  <c r="IY60" i="24" l="1"/>
  <c r="HA60" i="24"/>
  <c r="IG61" i="24"/>
  <c r="BK59" i="24"/>
  <c r="EL58" i="1"/>
  <c r="AD59" i="24"/>
  <c r="AR60" i="24"/>
  <c r="V58" i="1"/>
  <c r="DV58" i="1"/>
  <c r="Z58" i="1"/>
  <c r="BK57" i="1"/>
  <c r="AB58" i="1" l="1"/>
  <c r="EM58" i="1"/>
  <c r="AW58" i="24"/>
  <c r="T58" i="24" s="1"/>
  <c r="AV59" i="1"/>
  <c r="U58" i="24" l="1"/>
  <c r="EN58" i="1"/>
  <c r="EQ58" i="1" s="1"/>
  <c r="BO60" i="1"/>
  <c r="V58" i="24"/>
  <c r="EP58" i="1" s="1"/>
  <c r="AO59" i="24"/>
  <c r="AU59" i="1"/>
  <c r="AC58" i="1" l="1"/>
  <c r="EO58" i="1"/>
  <c r="AS59" i="24"/>
  <c r="AT58" i="1"/>
  <c r="BP60" i="1"/>
  <c r="BZ58" i="1"/>
  <c r="BY58" i="1"/>
  <c r="AX59" i="24" l="1"/>
  <c r="E59" i="24"/>
  <c r="DY59" i="1" s="1"/>
  <c r="AY59" i="24"/>
  <c r="Q59" i="24" s="1"/>
  <c r="EK59" i="1" s="1"/>
  <c r="BN59" i="1"/>
  <c r="AW59" i="1"/>
  <c r="BR59" i="1"/>
  <c r="BQ60" i="1"/>
  <c r="AX58" i="1"/>
  <c r="BX57" i="1"/>
  <c r="I59" i="24" l="1"/>
  <c r="D59" i="24"/>
  <c r="BF59" i="1"/>
  <c r="BE59" i="1"/>
  <c r="AY58" i="1"/>
  <c r="BS59" i="1"/>
  <c r="AZ58" i="1"/>
  <c r="BT59" i="1"/>
  <c r="CD57" i="1"/>
  <c r="CE57" i="1"/>
  <c r="CB57" i="1"/>
  <c r="CC57" i="1"/>
  <c r="CA58" i="1"/>
  <c r="F59" i="24" l="1"/>
  <c r="BG60" i="24" s="1"/>
  <c r="DX59" i="1"/>
  <c r="K59" i="24"/>
  <c r="AQ61" i="24" s="1"/>
  <c r="EC59" i="1"/>
  <c r="P59" i="24"/>
  <c r="EJ59" i="1" s="1"/>
  <c r="BD58" i="1"/>
  <c r="BU59" i="1"/>
  <c r="BA58" i="1"/>
  <c r="AP61" i="24" l="1"/>
  <c r="AC60" i="24"/>
  <c r="AB60" i="24"/>
  <c r="BI60" i="24"/>
  <c r="EE59" i="1"/>
  <c r="DZ59" i="1"/>
  <c r="AK59" i="24"/>
  <c r="B59" i="24" s="1"/>
  <c r="R59" i="24"/>
  <c r="BH58" i="1"/>
  <c r="BG59" i="1"/>
  <c r="IY61" i="24" l="1"/>
  <c r="HA61" i="24"/>
  <c r="IG62" i="24"/>
  <c r="EL59" i="1"/>
  <c r="V59" i="1"/>
  <c r="DV59" i="1"/>
  <c r="AD60" i="24"/>
  <c r="AR61" i="24"/>
  <c r="BK60" i="24"/>
  <c r="BJ58" i="1"/>
  <c r="BK58" i="1"/>
  <c r="BI58" i="1"/>
  <c r="Z59" i="1" l="1"/>
  <c r="AB59" i="1" l="1"/>
  <c r="EM59" i="1"/>
  <c r="AW59" i="24"/>
  <c r="T59" i="24" s="1"/>
  <c r="AU60" i="1"/>
  <c r="U59" i="24" l="1"/>
  <c r="EN59" i="1"/>
  <c r="EQ59" i="1" s="1"/>
  <c r="AO60" i="24"/>
  <c r="V59" i="24"/>
  <c r="EP59" i="1" s="1"/>
  <c r="BQ61" i="1"/>
  <c r="BO61" i="1"/>
  <c r="AT59" i="1"/>
  <c r="BN60" i="1"/>
  <c r="BX58" i="1"/>
  <c r="BZ59" i="1"/>
  <c r="AC59" i="1" l="1"/>
  <c r="EO59" i="1"/>
  <c r="AS60" i="24"/>
  <c r="AW60" i="1"/>
  <c r="BR60" i="1"/>
  <c r="AX59" i="1"/>
  <c r="BP61" i="1"/>
  <c r="AV60" i="1"/>
  <c r="CA59" i="1"/>
  <c r="CB58" i="1"/>
  <c r="CC58" i="1"/>
  <c r="BY59" i="1"/>
  <c r="AX60" i="24" l="1"/>
  <c r="E60" i="24"/>
  <c r="DY60" i="1" s="1"/>
  <c r="AY60" i="24"/>
  <c r="BS60" i="1"/>
  <c r="AY59" i="1"/>
  <c r="BT60" i="1"/>
  <c r="AZ59" i="1"/>
  <c r="CD58" i="1"/>
  <c r="CE58" i="1"/>
  <c r="J60" i="24" l="1"/>
  <c r="Q60" i="24"/>
  <c r="EK60" i="1" s="1"/>
  <c r="D60" i="24"/>
  <c r="DX60" i="1" s="1"/>
  <c r="BD59" i="1"/>
  <c r="BA59" i="1"/>
  <c r="BF60" i="1"/>
  <c r="BU60" i="1"/>
  <c r="K60" i="24" l="1"/>
  <c r="AC61" i="24" s="1"/>
  <c r="ED60" i="1"/>
  <c r="AL60" i="24"/>
  <c r="F60" i="24"/>
  <c r="DZ60" i="1" s="1"/>
  <c r="P60" i="24"/>
  <c r="BG60" i="1"/>
  <c r="BE60" i="1"/>
  <c r="EJ60" i="1" l="1"/>
  <c r="BI61" i="24"/>
  <c r="EE60" i="1"/>
  <c r="AQ62" i="24"/>
  <c r="BH59" i="1"/>
  <c r="BI59" i="1"/>
  <c r="AB61" i="24"/>
  <c r="AP62" i="24"/>
  <c r="BG61" i="24"/>
  <c r="R60" i="24"/>
  <c r="BJ59" i="1"/>
  <c r="IY62" i="24" l="1"/>
  <c r="HA62" i="24"/>
  <c r="IG63" i="24"/>
  <c r="EL60" i="1"/>
  <c r="BO62" i="1"/>
  <c r="AR62" i="24"/>
  <c r="AD61" i="24"/>
  <c r="BK61" i="24"/>
  <c r="Z60" i="1"/>
  <c r="BK59" i="1"/>
  <c r="AB60" i="1" l="1"/>
  <c r="EM60" i="1"/>
  <c r="BY60" i="1"/>
  <c r="AW60" i="24"/>
  <c r="T60" i="24" s="1"/>
  <c r="BZ60" i="1"/>
  <c r="U60" i="24" l="1"/>
  <c r="EN60" i="1"/>
  <c r="EQ60" i="1" s="1"/>
  <c r="AW61" i="1"/>
  <c r="V60" i="24"/>
  <c r="EP60" i="1" s="1"/>
  <c r="AO61" i="24"/>
  <c r="BX59" i="1"/>
  <c r="AU61" i="1"/>
  <c r="BP62" i="1"/>
  <c r="BQ62" i="1"/>
  <c r="BR61" i="1"/>
  <c r="AT60" i="1"/>
  <c r="AC60" i="1" l="1"/>
  <c r="EO60" i="1"/>
  <c r="CA60" i="1"/>
  <c r="AS61" i="24"/>
  <c r="BN61" i="1"/>
  <c r="BS61" i="1"/>
  <c r="AV61" i="1"/>
  <c r="AX60" i="1"/>
  <c r="AX61" i="24" l="1"/>
  <c r="J61" i="24"/>
  <c r="AY61" i="24"/>
  <c r="CB59" i="1"/>
  <c r="CC59" i="1"/>
  <c r="AY60" i="1"/>
  <c r="BT61" i="1"/>
  <c r="BF61" i="1"/>
  <c r="AZ60" i="1"/>
  <c r="K61" i="24" l="1"/>
  <c r="BI62" i="24" s="1"/>
  <c r="ED61" i="1"/>
  <c r="CD59" i="1"/>
  <c r="D61" i="24"/>
  <c r="DX61" i="1" s="1"/>
  <c r="E61" i="24"/>
  <c r="DY61" i="1" s="1"/>
  <c r="Q61" i="24"/>
  <c r="I61" i="24"/>
  <c r="EC61" i="1" s="1"/>
  <c r="BE61" i="1"/>
  <c r="BU61" i="1"/>
  <c r="BA60" i="1"/>
  <c r="IY63" i="24" l="1"/>
  <c r="HA63" i="24"/>
  <c r="IG64" i="24"/>
  <c r="AQ63" i="24"/>
  <c r="R61" i="24"/>
  <c r="EL61" i="1" s="1"/>
  <c r="EK61" i="1"/>
  <c r="AC62" i="24"/>
  <c r="EE61" i="1"/>
  <c r="F61" i="24"/>
  <c r="DZ61" i="1" s="1"/>
  <c r="AL61" i="24"/>
  <c r="P61" i="24"/>
  <c r="CE59" i="1"/>
  <c r="BD60" i="1"/>
  <c r="AR63" i="24" l="1"/>
  <c r="AD62" i="24"/>
  <c r="AK61" i="24"/>
  <c r="B61" i="24" s="1"/>
  <c r="EJ61" i="1"/>
  <c r="BK62" i="24"/>
  <c r="AP63" i="24"/>
  <c r="AB62" i="24"/>
  <c r="BG62" i="24"/>
  <c r="BH60" i="1"/>
  <c r="BG61" i="1"/>
  <c r="V61" i="1" l="1"/>
  <c r="DV61" i="1"/>
  <c r="Z61" i="1"/>
  <c r="BI60" i="1"/>
  <c r="BJ60" i="1"/>
  <c r="AB61" i="1" l="1"/>
  <c r="EM61" i="1"/>
  <c r="AW61" i="24"/>
  <c r="CA61" i="1"/>
  <c r="AU62" i="1"/>
  <c r="BK60" i="1"/>
  <c r="T61" i="24" l="1"/>
  <c r="AO62" i="24"/>
  <c r="V61" i="24"/>
  <c r="EP61" i="1" s="1"/>
  <c r="BX60" i="1"/>
  <c r="BO63" i="1"/>
  <c r="AX61" i="1"/>
  <c r="AW62" i="1"/>
  <c r="BP63" i="1"/>
  <c r="AV62" i="1"/>
  <c r="U61" i="24" l="1"/>
  <c r="EN61" i="1"/>
  <c r="EQ61" i="1" s="1"/>
  <c r="BZ61" i="1"/>
  <c r="BY61" i="1"/>
  <c r="AS62" i="24"/>
  <c r="AZ61" i="1"/>
  <c r="BN62" i="1"/>
  <c r="AY61" i="1"/>
  <c r="AT61" i="1"/>
  <c r="D62" i="24" l="1"/>
  <c r="DX62" i="1" s="1"/>
  <c r="AY62" i="24"/>
  <c r="AC61" i="1"/>
  <c r="EO61" i="1"/>
  <c r="AX62" i="24"/>
  <c r="CC60" i="1"/>
  <c r="CB60" i="1"/>
  <c r="I62" i="24"/>
  <c r="EC62" i="1" s="1"/>
  <c r="BQ63" i="1"/>
  <c r="BF62" i="1"/>
  <c r="BR62" i="1"/>
  <c r="BA61" i="1"/>
  <c r="BS62" i="1" l="1"/>
  <c r="CD60" i="1"/>
  <c r="J62" i="24"/>
  <c r="E62" i="24"/>
  <c r="Q62" i="24"/>
  <c r="EK62" i="1" s="1"/>
  <c r="BH61" i="1"/>
  <c r="BE62" i="1"/>
  <c r="BT62" i="1"/>
  <c r="F62" i="24" l="1"/>
  <c r="AP64" i="24" s="1"/>
  <c r="DY62" i="1"/>
  <c r="K62" i="24"/>
  <c r="EE62" i="1" s="1"/>
  <c r="ED62" i="1"/>
  <c r="BG63" i="24"/>
  <c r="AB63" i="24"/>
  <c r="P62" i="24"/>
  <c r="EJ62" i="1" s="1"/>
  <c r="AL62" i="24"/>
  <c r="CE60" i="1"/>
  <c r="BJ61" i="1"/>
  <c r="BU62" i="1"/>
  <c r="BG62" i="1"/>
  <c r="BI61" i="1"/>
  <c r="BD61" i="1"/>
  <c r="AQ64" i="24" l="1"/>
  <c r="AC63" i="24"/>
  <c r="BI63" i="24"/>
  <c r="DZ62" i="1"/>
  <c r="R62" i="24"/>
  <c r="EL62" i="1" s="1"/>
  <c r="AK62" i="24"/>
  <c r="B62" i="24" s="1"/>
  <c r="BK61" i="1"/>
  <c r="IY64" i="24" l="1"/>
  <c r="HA64" i="24"/>
  <c r="IG65" i="24"/>
  <c r="V62" i="1"/>
  <c r="DV62" i="1"/>
  <c r="AV63" i="1"/>
  <c r="AU63" i="1"/>
  <c r="AD63" i="24"/>
  <c r="AR64" i="24"/>
  <c r="BK63" i="24"/>
  <c r="Z62" i="1" l="1"/>
  <c r="AX63" i="24"/>
  <c r="AB62" i="1" l="1"/>
  <c r="EM62" i="1"/>
  <c r="BP64" i="1"/>
  <c r="AW62" i="24"/>
  <c r="AT62" i="1"/>
  <c r="BY62" i="1"/>
  <c r="BO64" i="1" l="1"/>
  <c r="BX61" i="1"/>
  <c r="CA62" i="1"/>
  <c r="T62" i="24"/>
  <c r="V62" i="24"/>
  <c r="EP62" i="1" s="1"/>
  <c r="AO63" i="24"/>
  <c r="AX62" i="1"/>
  <c r="AW63" i="1"/>
  <c r="U62" i="24" l="1"/>
  <c r="EO62" i="1" s="1"/>
  <c r="EN62" i="1"/>
  <c r="EQ62" i="1" s="1"/>
  <c r="BN63" i="1"/>
  <c r="BE63" i="1"/>
  <c r="AY62" i="1"/>
  <c r="AS63" i="24"/>
  <c r="CB61" i="1"/>
  <c r="CC61" i="1"/>
  <c r="BZ62" i="1"/>
  <c r="BG63" i="1"/>
  <c r="AZ62" i="1"/>
  <c r="BD62" i="1"/>
  <c r="E63" i="24" l="1"/>
  <c r="DY63" i="1" s="1"/>
  <c r="AC62" i="1"/>
  <c r="I63" i="24"/>
  <c r="BR63" i="1"/>
  <c r="BQ64" i="1"/>
  <c r="AY63" i="24"/>
  <c r="CD61" i="1"/>
  <c r="BF63" i="1"/>
  <c r="BA62" i="1"/>
  <c r="BH62" i="1"/>
  <c r="K63" i="24" l="1"/>
  <c r="EE63" i="1" s="1"/>
  <c r="EC63" i="1"/>
  <c r="BT63" i="1"/>
  <c r="BI62" i="1"/>
  <c r="BS63" i="1"/>
  <c r="J63" i="24"/>
  <c r="ED63" i="1" s="1"/>
  <c r="Q63" i="24"/>
  <c r="EK63" i="1" s="1"/>
  <c r="D63" i="24"/>
  <c r="CE61" i="1"/>
  <c r="BJ62" i="1"/>
  <c r="BI64" i="24" l="1"/>
  <c r="AQ65" i="24"/>
  <c r="AC64" i="24"/>
  <c r="F63" i="24"/>
  <c r="AB64" i="24" s="1"/>
  <c r="DX63" i="1"/>
  <c r="BU63" i="1"/>
  <c r="AL63" i="24"/>
  <c r="P63" i="24"/>
  <c r="EJ63" i="1" s="1"/>
  <c r="BK62" i="1"/>
  <c r="IY65" i="24" l="1"/>
  <c r="HA65" i="24"/>
  <c r="IG66" i="24"/>
  <c r="AP65" i="24"/>
  <c r="BG64" i="24"/>
  <c r="DZ63" i="1"/>
  <c r="AU64" i="1"/>
  <c r="AK63" i="24"/>
  <c r="B63" i="24" s="1"/>
  <c r="DV63" i="1" s="1"/>
  <c r="R63" i="24"/>
  <c r="EL63" i="1" s="1"/>
  <c r="V63" i="1" l="1"/>
  <c r="AD64" i="24"/>
  <c r="AR65" i="24"/>
  <c r="BK64" i="24"/>
  <c r="AV64" i="1"/>
  <c r="BZ63" i="1"/>
  <c r="BX62" i="1" l="1"/>
  <c r="Z63" i="1"/>
  <c r="CA63" i="1"/>
  <c r="AB63" i="1" l="1"/>
  <c r="EM63" i="1"/>
  <c r="BO65" i="1"/>
  <c r="AT63" i="1"/>
  <c r="BY63" i="1"/>
  <c r="AW63" i="24"/>
  <c r="T63" i="24" s="1"/>
  <c r="CB62" i="1"/>
  <c r="CC62" i="1"/>
  <c r="U63" i="24" l="1"/>
  <c r="EN63" i="1"/>
  <c r="EQ63" i="1" s="1"/>
  <c r="BR64" i="1"/>
  <c r="BP65" i="1"/>
  <c r="V63" i="24"/>
  <c r="EP63" i="1" s="1"/>
  <c r="AO64" i="24"/>
  <c r="BN64" i="1"/>
  <c r="AW64" i="1"/>
  <c r="BQ65" i="1"/>
  <c r="BF64" i="1"/>
  <c r="AX63" i="1"/>
  <c r="BE64" i="1"/>
  <c r="BS64" i="1"/>
  <c r="CD62" i="1"/>
  <c r="CE62" i="1"/>
  <c r="AC63" i="1" l="1"/>
  <c r="EO63" i="1"/>
  <c r="BT64" i="1"/>
  <c r="BU64" i="1"/>
  <c r="AZ63" i="1"/>
  <c r="BA63" i="1"/>
  <c r="AS64" i="24"/>
  <c r="AY63" i="1"/>
  <c r="BD63" i="1"/>
  <c r="AX64" i="24" l="1"/>
  <c r="D64" i="24"/>
  <c r="DX64" i="1" s="1"/>
  <c r="AY64" i="24"/>
  <c r="BH63" i="1"/>
  <c r="BG64" i="1"/>
  <c r="J64" i="24" l="1"/>
  <c r="ED64" i="1" s="1"/>
  <c r="L64" i="24"/>
  <c r="BJ63" i="1"/>
  <c r="E64" i="24"/>
  <c r="Q64" i="24"/>
  <c r="BI63" i="1"/>
  <c r="BE65" i="1"/>
  <c r="R64" i="24" l="1"/>
  <c r="EL64" i="1" s="1"/>
  <c r="EK64" i="1"/>
  <c r="F64" i="24"/>
  <c r="DZ64" i="1" s="1"/>
  <c r="DY64" i="1"/>
  <c r="BK63" i="1"/>
  <c r="P64" i="24"/>
  <c r="BK65" i="24"/>
  <c r="AD65" i="24"/>
  <c r="AL64" i="24"/>
  <c r="K64" i="24"/>
  <c r="EE64" i="1" s="1"/>
  <c r="AR66" i="24" l="1"/>
  <c r="AP66" i="24"/>
  <c r="BG65" i="24"/>
  <c r="AB65" i="24"/>
  <c r="EJ64" i="1"/>
  <c r="B64" i="24"/>
  <c r="DV64" i="1" s="1"/>
  <c r="AC65" i="24"/>
  <c r="AQ66" i="24"/>
  <c r="BI65" i="24"/>
  <c r="IY66" i="24" l="1"/>
  <c r="HA66" i="24"/>
  <c r="IG67" i="24"/>
  <c r="CC63" i="1"/>
  <c r="AU65" i="1"/>
  <c r="V64" i="1"/>
  <c r="Z64" i="1"/>
  <c r="D65" i="24"/>
  <c r="DX65" i="1" s="1"/>
  <c r="BY64" i="1"/>
  <c r="BX63" i="1"/>
  <c r="AB64" i="1" l="1"/>
  <c r="EM64" i="1"/>
  <c r="CB63" i="1"/>
  <c r="CA64" i="1"/>
  <c r="BP66" i="1"/>
  <c r="BQ66" i="1"/>
  <c r="AT64" i="1"/>
  <c r="BZ64" i="1"/>
  <c r="AW64" i="24"/>
  <c r="T64" i="24" s="1"/>
  <c r="AW65" i="1"/>
  <c r="U64" i="24" l="1"/>
  <c r="EN64" i="1"/>
  <c r="EQ64" i="1" s="1"/>
  <c r="BF65" i="1"/>
  <c r="BH64" i="1"/>
  <c r="BR65" i="1"/>
  <c r="CD63" i="1"/>
  <c r="CE63" i="1"/>
  <c r="AX64" i="1"/>
  <c r="BO66" i="1"/>
  <c r="V64" i="24"/>
  <c r="EP64" i="1" s="1"/>
  <c r="AO65" i="24"/>
  <c r="BN65" i="1"/>
  <c r="AV65" i="1"/>
  <c r="AC64" i="1" l="1"/>
  <c r="EO64" i="1"/>
  <c r="BJ64" i="1"/>
  <c r="BK64" i="1"/>
  <c r="BT65" i="1"/>
  <c r="BU65" i="1"/>
  <c r="AY64" i="1"/>
  <c r="BG65" i="1"/>
  <c r="BS65" i="1"/>
  <c r="AS65" i="24"/>
  <c r="BD64" i="1"/>
  <c r="BP67" i="1"/>
  <c r="AZ64" i="1"/>
  <c r="BA64" i="1"/>
  <c r="BI64" i="1"/>
  <c r="AY65" i="24" l="1"/>
  <c r="K65" i="24"/>
  <c r="EE65" i="1" s="1"/>
  <c r="AX65" i="24"/>
  <c r="AC66" i="24" l="1"/>
  <c r="AQ67" i="24"/>
  <c r="I66" i="24"/>
  <c r="EC66" i="1" s="1"/>
  <c r="BI66" i="24"/>
  <c r="I65" i="24"/>
  <c r="EC65" i="1" s="1"/>
  <c r="P65" i="24"/>
  <c r="EJ65" i="1" s="1"/>
  <c r="E65" i="24"/>
  <c r="DY65" i="1" s="1"/>
  <c r="Q65" i="24"/>
  <c r="IY67" i="24" l="1"/>
  <c r="HA67" i="24"/>
  <c r="IG68" i="24"/>
  <c r="R65" i="24"/>
  <c r="AD66" i="24" s="1"/>
  <c r="EK65" i="1"/>
  <c r="AK65" i="24"/>
  <c r="BP68" i="1"/>
  <c r="F65" i="24"/>
  <c r="DE110" i="1"/>
  <c r="DE111" i="1"/>
  <c r="DE112" i="1"/>
  <c r="AR67" i="24" l="1"/>
  <c r="EL65" i="1"/>
  <c r="DZ65" i="1"/>
  <c r="BK66" i="24"/>
  <c r="AB66" i="24"/>
  <c r="AP67" i="24"/>
  <c r="BG66" i="24"/>
  <c r="AX66" i="24"/>
  <c r="BX64" i="1"/>
  <c r="C17" i="17"/>
  <c r="C18" i="17"/>
  <c r="C19" i="17"/>
  <c r="BP69" i="1" l="1"/>
  <c r="CA65" i="1"/>
  <c r="Z65" i="1"/>
  <c r="BZ65" i="1"/>
  <c r="BQ5" i="1"/>
  <c r="BP5" i="1"/>
  <c r="BO5" i="1"/>
  <c r="AB65" i="1" l="1"/>
  <c r="EM65" i="1"/>
  <c r="BN66" i="1"/>
  <c r="BF66" i="1"/>
  <c r="AT65" i="1"/>
  <c r="CC64" i="1"/>
  <c r="CB64" i="1"/>
  <c r="AW66" i="1"/>
  <c r="BQ67" i="1"/>
  <c r="BY65" i="1"/>
  <c r="BG66" i="1"/>
  <c r="D66" i="24"/>
  <c r="DX66" i="1" s="1"/>
  <c r="AW65" i="24"/>
  <c r="T65" i="24" s="1"/>
  <c r="BD65" i="1"/>
  <c r="AV66" i="1"/>
  <c r="BG5" i="1"/>
  <c r="BF5" i="1"/>
  <c r="AW5" i="1"/>
  <c r="AV5" i="1"/>
  <c r="O5" i="1"/>
  <c r="N5" i="1"/>
  <c r="M5" i="1"/>
  <c r="U65" i="24" l="1"/>
  <c r="EN65" i="1"/>
  <c r="EQ65" i="1" s="1"/>
  <c r="BH65" i="1"/>
  <c r="BR66" i="1"/>
  <c r="AU66" i="1"/>
  <c r="CD64" i="1"/>
  <c r="CE64" i="1"/>
  <c r="BO67" i="1"/>
  <c r="BE66" i="1"/>
  <c r="AX65" i="1"/>
  <c r="V65" i="24"/>
  <c r="EP65" i="1" s="1"/>
  <c r="AO66" i="24"/>
  <c r="M10" i="1"/>
  <c r="O10" i="1"/>
  <c r="N10" i="1"/>
  <c r="BE5" i="1"/>
  <c r="E5" i="1"/>
  <c r="D5" i="1"/>
  <c r="AC65" i="1" l="1"/>
  <c r="EO65" i="1"/>
  <c r="AY65" i="1"/>
  <c r="AS66" i="24"/>
  <c r="BJ65" i="1"/>
  <c r="BK65" i="1"/>
  <c r="BP70" i="1"/>
  <c r="BT66" i="1"/>
  <c r="BU66" i="1"/>
  <c r="BI65" i="1"/>
  <c r="AZ65" i="1"/>
  <c r="BA65" i="1"/>
  <c r="BS66" i="1"/>
  <c r="BF67" i="1"/>
  <c r="C61" i="17"/>
  <c r="C60" i="17"/>
  <c r="AY66" i="24" l="1"/>
  <c r="C5" i="1"/>
  <c r="BZ66" i="1" l="1"/>
  <c r="E66" i="24"/>
  <c r="Q66" i="24"/>
  <c r="BP71" i="1"/>
  <c r="BF68" i="1"/>
  <c r="J66" i="24"/>
  <c r="ED66" i="1" s="1"/>
  <c r="R66" i="24" l="1"/>
  <c r="EL66" i="1" s="1"/>
  <c r="EK66" i="1"/>
  <c r="F66" i="24"/>
  <c r="DZ66" i="1" s="1"/>
  <c r="DY66" i="1"/>
  <c r="AL66" i="24"/>
  <c r="K66" i="24"/>
  <c r="EE66" i="1" s="1"/>
  <c r="BE67" i="1"/>
  <c r="P66" i="24"/>
  <c r="BY66" i="1"/>
  <c r="DC16" i="1"/>
  <c r="BG67" i="24" l="1"/>
  <c r="AR68" i="24"/>
  <c r="BK67" i="24"/>
  <c r="AD67" i="24"/>
  <c r="AP68" i="24"/>
  <c r="AB67" i="24"/>
  <c r="AK66" i="24"/>
  <c r="EJ66" i="1"/>
  <c r="B66" i="24"/>
  <c r="BP72" i="1"/>
  <c r="AC67" i="24"/>
  <c r="AQ68" i="24"/>
  <c r="BI67" i="24"/>
  <c r="AX67" i="24"/>
  <c r="BX65" i="1"/>
  <c r="BF69" i="1"/>
  <c r="DC21" i="1"/>
  <c r="IY68" i="24" l="1"/>
  <c r="HA68" i="24"/>
  <c r="IG69" i="24"/>
  <c r="V66" i="1"/>
  <c r="DV66" i="1"/>
  <c r="Z66" i="1"/>
  <c r="CA66" i="1"/>
  <c r="D67" i="24"/>
  <c r="DX67" i="1" s="1"/>
  <c r="CB65" i="1"/>
  <c r="CC65" i="1"/>
  <c r="DC26" i="1"/>
  <c r="C59" i="17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AB66" i="1" l="1"/>
  <c r="EM66" i="1"/>
  <c r="BD66" i="1"/>
  <c r="BN67" i="1"/>
  <c r="BF70" i="1"/>
  <c r="CD65" i="1"/>
  <c r="CE65" i="1"/>
  <c r="AV67" i="1"/>
  <c r="BH66" i="1"/>
  <c r="BG67" i="1"/>
  <c r="BP73" i="1"/>
  <c r="BQ68" i="1"/>
  <c r="AW66" i="24"/>
  <c r="T66" i="24" s="1"/>
  <c r="I67" i="24"/>
  <c r="EC67" i="1" s="1"/>
  <c r="AW67" i="1"/>
  <c r="N11" i="1"/>
  <c r="M11" i="1"/>
  <c r="DC31" i="1"/>
  <c r="U66" i="24" l="1"/>
  <c r="EN66" i="1"/>
  <c r="EQ66" i="1" s="1"/>
  <c r="V66" i="24"/>
  <c r="EP66" i="1" s="1"/>
  <c r="AO67" i="24"/>
  <c r="BJ66" i="1"/>
  <c r="BK66" i="1"/>
  <c r="AX66" i="1"/>
  <c r="BI66" i="1"/>
  <c r="BR67" i="1"/>
  <c r="AT66" i="1"/>
  <c r="AU67" i="1"/>
  <c r="BO68" i="1"/>
  <c r="DC36" i="1"/>
  <c r="AC66" i="1" l="1"/>
  <c r="EO66" i="1"/>
  <c r="BF71" i="1"/>
  <c r="AS67" i="24"/>
  <c r="BP74" i="1"/>
  <c r="BT67" i="1"/>
  <c r="BU67" i="1"/>
  <c r="AZ66" i="1"/>
  <c r="BA66" i="1"/>
  <c r="BS67" i="1"/>
  <c r="AY66" i="1"/>
  <c r="D10" i="1"/>
  <c r="L10" i="1"/>
  <c r="P10" i="1"/>
  <c r="O11" i="1"/>
  <c r="Q10" i="1"/>
  <c r="CJ10" i="1" s="1"/>
  <c r="DC41" i="1"/>
  <c r="AY67" i="24" l="1"/>
  <c r="R10" i="1"/>
  <c r="S10" i="1"/>
  <c r="DC46" i="1"/>
  <c r="BP75" i="1" l="1"/>
  <c r="J67" i="24"/>
  <c r="E67" i="24"/>
  <c r="DY67" i="1" s="1"/>
  <c r="Q67" i="24"/>
  <c r="DC51" i="1"/>
  <c r="R67" i="24" l="1"/>
  <c r="BK68" i="24" s="1"/>
  <c r="EK67" i="1"/>
  <c r="K67" i="24"/>
  <c r="AC68" i="24" s="1"/>
  <c r="ED67" i="1"/>
  <c r="BF72" i="1"/>
  <c r="AR69" i="24"/>
  <c r="F67" i="24"/>
  <c r="DZ67" i="1" s="1"/>
  <c r="AL67" i="24"/>
  <c r="P67" i="24"/>
  <c r="DC56" i="1"/>
  <c r="AD68" i="24" l="1"/>
  <c r="BI68" i="24"/>
  <c r="AQ69" i="24"/>
  <c r="EE67" i="1"/>
  <c r="AK67" i="24"/>
  <c r="EJ67" i="1"/>
  <c r="EL67" i="1"/>
  <c r="B67" i="24"/>
  <c r="DV67" i="1" s="1"/>
  <c r="BE68" i="1"/>
  <c r="BX66" i="1"/>
  <c r="BH67" i="1"/>
  <c r="CB66" i="1"/>
  <c r="CC66" i="1"/>
  <c r="BZ67" i="1"/>
  <c r="BP76" i="1"/>
  <c r="CA67" i="1"/>
  <c r="AB68" i="24"/>
  <c r="AP69" i="24"/>
  <c r="BG68" i="24"/>
  <c r="AX68" i="24"/>
  <c r="DC61" i="1"/>
  <c r="IY69" i="24" l="1"/>
  <c r="HA69" i="24"/>
  <c r="IG70" i="24"/>
  <c r="V67" i="1"/>
  <c r="Z67" i="1"/>
  <c r="BG68" i="1"/>
  <c r="BY67" i="1"/>
  <c r="BD67" i="1"/>
  <c r="I68" i="24"/>
  <c r="EC68" i="1" s="1"/>
  <c r="BF73" i="1"/>
  <c r="BI67" i="1"/>
  <c r="DC66" i="1"/>
  <c r="AW67" i="24" l="1"/>
  <c r="T67" i="24" s="1"/>
  <c r="AB67" i="1"/>
  <c r="EM67" i="1"/>
  <c r="CD66" i="1"/>
  <c r="BQ69" i="1"/>
  <c r="BN68" i="1"/>
  <c r="BP77" i="1"/>
  <c r="D68" i="24"/>
  <c r="DX68" i="1" s="1"/>
  <c r="AV68" i="1"/>
  <c r="AO68" i="24"/>
  <c r="BJ67" i="1"/>
  <c r="BK67" i="1"/>
  <c r="AW68" i="1"/>
  <c r="DC71" i="1"/>
  <c r="V67" i="24" l="1"/>
  <c r="EP67" i="1" s="1"/>
  <c r="U67" i="24"/>
  <c r="EN67" i="1"/>
  <c r="EQ67" i="1" s="1"/>
  <c r="CE66" i="1"/>
  <c r="AX67" i="1"/>
  <c r="BO69" i="1"/>
  <c r="BR68" i="1"/>
  <c r="AU68" i="1"/>
  <c r="BF74" i="1"/>
  <c r="AS68" i="24"/>
  <c r="AT67" i="1"/>
  <c r="O12" i="1"/>
  <c r="L11" i="1"/>
  <c r="DC76" i="1"/>
  <c r="AC67" i="1" l="1"/>
  <c r="EO67" i="1"/>
  <c r="BT68" i="1"/>
  <c r="BU68" i="1"/>
  <c r="BS68" i="1"/>
  <c r="AZ67" i="1"/>
  <c r="BA67" i="1"/>
  <c r="AY68" i="24"/>
  <c r="BP78" i="1"/>
  <c r="AY67" i="1"/>
  <c r="N12" i="1"/>
  <c r="P11" i="1"/>
  <c r="DC81" i="1"/>
  <c r="J68" i="24" l="1"/>
  <c r="ED68" i="1" s="1"/>
  <c r="E68" i="24"/>
  <c r="Q68" i="24"/>
  <c r="M12" i="1"/>
  <c r="Q11" i="1"/>
  <c r="CJ11" i="1" s="1"/>
  <c r="DC86" i="1"/>
  <c r="E10" i="1"/>
  <c r="R68" i="24" l="1"/>
  <c r="EL68" i="1" s="1"/>
  <c r="EK68" i="1"/>
  <c r="F68" i="24"/>
  <c r="AP70" i="24" s="1"/>
  <c r="DY68" i="1"/>
  <c r="BP79" i="1"/>
  <c r="AD69" i="24"/>
  <c r="AR70" i="24"/>
  <c r="P68" i="24"/>
  <c r="BK69" i="24"/>
  <c r="BF75" i="1"/>
  <c r="AL68" i="24"/>
  <c r="K68" i="24"/>
  <c r="EE68" i="1" s="1"/>
  <c r="R11" i="1"/>
  <c r="DC91" i="1"/>
  <c r="AB69" i="24" l="1"/>
  <c r="AK68" i="24"/>
  <c r="EJ68" i="1"/>
  <c r="BG69" i="24"/>
  <c r="DZ68" i="1"/>
  <c r="B68" i="24"/>
  <c r="DV68" i="1" s="1"/>
  <c r="AC69" i="24"/>
  <c r="AQ70" i="24"/>
  <c r="BI69" i="24"/>
  <c r="AX69" i="24"/>
  <c r="S11" i="1"/>
  <c r="DC96" i="1"/>
  <c r="IY70" i="24" l="1"/>
  <c r="HA70" i="24"/>
  <c r="IG71" i="24"/>
  <c r="BP81" i="1"/>
  <c r="BZ68" i="1"/>
  <c r="CA68" i="1"/>
  <c r="BX67" i="1"/>
  <c r="BD68" i="1"/>
  <c r="BF76" i="1"/>
  <c r="BG69" i="1"/>
  <c r="D69" i="24"/>
  <c r="DX69" i="1" s="1"/>
  <c r="Z68" i="1"/>
  <c r="BP84" i="1"/>
  <c r="BP82" i="1"/>
  <c r="V68" i="1"/>
  <c r="BP80" i="1"/>
  <c r="DC101" i="1"/>
  <c r="AB68" i="1" l="1"/>
  <c r="EM68" i="1"/>
  <c r="BY68" i="1"/>
  <c r="CC67" i="1"/>
  <c r="CB67" i="1"/>
  <c r="I69" i="24"/>
  <c r="EC69" i="1" s="1"/>
  <c r="BE69" i="1"/>
  <c r="BP83" i="1"/>
  <c r="AW68" i="24"/>
  <c r="T68" i="24" s="1"/>
  <c r="BH68" i="1"/>
  <c r="DC106" i="1"/>
  <c r="U68" i="24" l="1"/>
  <c r="EN68" i="1"/>
  <c r="EQ68" i="1" s="1"/>
  <c r="CD67" i="1"/>
  <c r="CE67" i="1"/>
  <c r="BN69" i="1"/>
  <c r="BJ68" i="1"/>
  <c r="BK68" i="1"/>
  <c r="V68" i="24"/>
  <c r="EP68" i="1" s="1"/>
  <c r="AO69" i="24"/>
  <c r="BI68" i="1"/>
  <c r="BQ70" i="1"/>
  <c r="BF77" i="1"/>
  <c r="AV69" i="1"/>
  <c r="BP87" i="1"/>
  <c r="BP85" i="1"/>
  <c r="AW69" i="1"/>
  <c r="AC68" i="1" l="1"/>
  <c r="EO68" i="1"/>
  <c r="BO70" i="1"/>
  <c r="BP86" i="1"/>
  <c r="AX68" i="1"/>
  <c r="BA68" i="1"/>
  <c r="BR69" i="1"/>
  <c r="AT68" i="1"/>
  <c r="AS69" i="24"/>
  <c r="AU69" i="1"/>
  <c r="AY68" i="1" l="1"/>
  <c r="BP88" i="1"/>
  <c r="AY69" i="24"/>
  <c r="BT69" i="1"/>
  <c r="BU69" i="1"/>
  <c r="BF78" i="1"/>
  <c r="BS69" i="1"/>
  <c r="AZ68" i="1"/>
  <c r="BP90" i="1" l="1"/>
  <c r="J69" i="24"/>
  <c r="BP89" i="1"/>
  <c r="E69" i="24"/>
  <c r="Q69" i="24"/>
  <c r="EK69" i="1" s="1"/>
  <c r="O13" i="1"/>
  <c r="C10" i="1"/>
  <c r="F69" i="24" l="1"/>
  <c r="AP71" i="24" s="1"/>
  <c r="DY69" i="1"/>
  <c r="K69" i="24"/>
  <c r="AQ71" i="24" s="1"/>
  <c r="ED69" i="1"/>
  <c r="AL69" i="24"/>
  <c r="R69" i="24"/>
  <c r="P69" i="24"/>
  <c r="BO71" i="1"/>
  <c r="BN70" i="1"/>
  <c r="BU70" i="1"/>
  <c r="BP91" i="1"/>
  <c r="BF79" i="1"/>
  <c r="L12" i="1"/>
  <c r="AB70" i="24" l="1"/>
  <c r="AC70" i="24"/>
  <c r="BK70" i="24"/>
  <c r="EL69" i="1"/>
  <c r="BI70" i="24"/>
  <c r="EE69" i="1"/>
  <c r="AK69" i="24"/>
  <c r="EJ69" i="1"/>
  <c r="BG70" i="24"/>
  <c r="DZ69" i="1"/>
  <c r="BQ71" i="1"/>
  <c r="Z69" i="1"/>
  <c r="BP92" i="1"/>
  <c r="BP93" i="1"/>
  <c r="B69" i="24"/>
  <c r="DV69" i="1" s="1"/>
  <c r="AD70" i="24"/>
  <c r="AR71" i="24"/>
  <c r="P12" i="1"/>
  <c r="N13" i="1"/>
  <c r="IY71" i="24" l="1"/>
  <c r="HA71" i="24"/>
  <c r="IG72" i="24"/>
  <c r="CB68" i="1"/>
  <c r="CC68" i="1"/>
  <c r="BZ69" i="1"/>
  <c r="CA69" i="1"/>
  <c r="AX70" i="24"/>
  <c r="AY70" i="24"/>
  <c r="BR70" i="1"/>
  <c r="D70" i="24"/>
  <c r="DX70" i="1" s="1"/>
  <c r="V69" i="1"/>
  <c r="BG70" i="1"/>
  <c r="BF80" i="1"/>
  <c r="I70" i="24"/>
  <c r="EC70" i="1" s="1"/>
  <c r="R12" i="1"/>
  <c r="Q12" i="1"/>
  <c r="CJ12" i="1" s="1"/>
  <c r="M13" i="1"/>
  <c r="AB69" i="1" l="1"/>
  <c r="EM69" i="1"/>
  <c r="BY69" i="1"/>
  <c r="BX68" i="1"/>
  <c r="BT70" i="1"/>
  <c r="AW69" i="24"/>
  <c r="T69" i="24"/>
  <c r="BF81" i="1"/>
  <c r="BH69" i="1"/>
  <c r="BQ72" i="1"/>
  <c r="BP94" i="1"/>
  <c r="BE70" i="1"/>
  <c r="BS70" i="1"/>
  <c r="BD69" i="1"/>
  <c r="S12" i="1"/>
  <c r="U69" i="24" l="1"/>
  <c r="EN69" i="1"/>
  <c r="EQ69" i="1" s="1"/>
  <c r="CE68" i="1"/>
  <c r="CD68" i="1"/>
  <c r="BN71" i="1"/>
  <c r="BJ69" i="1"/>
  <c r="BK69" i="1"/>
  <c r="BO72" i="1"/>
  <c r="BF82" i="1"/>
  <c r="BI69" i="1"/>
  <c r="BP96" i="1"/>
  <c r="BP95" i="1"/>
  <c r="BP97" i="1"/>
  <c r="BF83" i="1"/>
  <c r="AW70" i="1"/>
  <c r="AX69" i="1"/>
  <c r="AV70" i="1"/>
  <c r="V69" i="24"/>
  <c r="EP69" i="1" s="1"/>
  <c r="AO70" i="24"/>
  <c r="AC69" i="1" l="1"/>
  <c r="EO69" i="1"/>
  <c r="AT69" i="1"/>
  <c r="AZ69" i="1"/>
  <c r="BA69" i="1"/>
  <c r="AU70" i="1"/>
  <c r="AY69" i="1"/>
  <c r="BU71" i="1"/>
  <c r="AS70" i="24"/>
  <c r="BG71" i="1" l="1"/>
  <c r="BF86" i="1"/>
  <c r="BF84" i="1"/>
  <c r="BP98" i="1"/>
  <c r="BN72" i="1" l="1"/>
  <c r="BU72" i="1"/>
  <c r="BQ73" i="1"/>
  <c r="BR71" i="1"/>
  <c r="BE71" i="1"/>
  <c r="BP100" i="1"/>
  <c r="BP99" i="1"/>
  <c r="BP102" i="1"/>
  <c r="J70" i="24"/>
  <c r="BF85" i="1"/>
  <c r="E70" i="24"/>
  <c r="DY70" i="1" s="1"/>
  <c r="Q70" i="24"/>
  <c r="R70" i="24" l="1"/>
  <c r="EK70" i="1"/>
  <c r="K70" i="24"/>
  <c r="AQ72" i="24" s="1"/>
  <c r="ED70" i="1"/>
  <c r="BH70" i="1"/>
  <c r="F70" i="24"/>
  <c r="AL70" i="24"/>
  <c r="P70" i="24"/>
  <c r="BK71" i="24"/>
  <c r="BT71" i="1"/>
  <c r="BP101" i="1"/>
  <c r="BS71" i="1"/>
  <c r="BF87" i="1"/>
  <c r="BO73" i="1"/>
  <c r="AD71" i="24"/>
  <c r="AR72" i="24"/>
  <c r="M14" i="1"/>
  <c r="BI71" i="24" l="1"/>
  <c r="AK70" i="24"/>
  <c r="EJ70" i="1"/>
  <c r="DZ70" i="1"/>
  <c r="EE70" i="1"/>
  <c r="AC71" i="24"/>
  <c r="EL70" i="1"/>
  <c r="B70" i="24"/>
  <c r="BF89" i="1"/>
  <c r="BJ70" i="1"/>
  <c r="BK70" i="1"/>
  <c r="AY71" i="24"/>
  <c r="AX71" i="24"/>
  <c r="BP103" i="1"/>
  <c r="BF88" i="1"/>
  <c r="AB71" i="24"/>
  <c r="AP72" i="24"/>
  <c r="BG71" i="24"/>
  <c r="BD70" i="1"/>
  <c r="Z70" i="1"/>
  <c r="BI70" i="1"/>
  <c r="IY72" i="24" l="1"/>
  <c r="HA72" i="24"/>
  <c r="IG73" i="24"/>
  <c r="V70" i="1"/>
  <c r="DV70" i="1"/>
  <c r="AB70" i="1"/>
  <c r="EM70" i="1"/>
  <c r="BX69" i="1"/>
  <c r="BZ70" i="1"/>
  <c r="CA70" i="1"/>
  <c r="BD71" i="1"/>
  <c r="BP104" i="1"/>
  <c r="BF90" i="1"/>
  <c r="BG72" i="1"/>
  <c r="AW70" i="24"/>
  <c r="T70" i="24" s="1"/>
  <c r="I71" i="24"/>
  <c r="EC71" i="1" s="1"/>
  <c r="BF92" i="1"/>
  <c r="O14" i="1"/>
  <c r="L13" i="1"/>
  <c r="P13" i="1"/>
  <c r="U70" i="24" l="1"/>
  <c r="EN70" i="1"/>
  <c r="EQ70" i="1" s="1"/>
  <c r="AU71" i="1"/>
  <c r="BY70" i="1"/>
  <c r="CB69" i="1"/>
  <c r="CC69" i="1"/>
  <c r="BP106" i="1"/>
  <c r="BQ74" i="1"/>
  <c r="BF91" i="1"/>
  <c r="BP105" i="1"/>
  <c r="D71" i="24"/>
  <c r="DX71" i="1" s="1"/>
  <c r="AV71" i="1"/>
  <c r="V70" i="24"/>
  <c r="EP70" i="1" s="1"/>
  <c r="AO71" i="24"/>
  <c r="BE72" i="1"/>
  <c r="BK71" i="1"/>
  <c r="N14" i="1"/>
  <c r="Q13" i="1"/>
  <c r="CJ13" i="1" s="1"/>
  <c r="AC70" i="1" l="1"/>
  <c r="EO70" i="1"/>
  <c r="CD69" i="1"/>
  <c r="CE69" i="1"/>
  <c r="BR72" i="1"/>
  <c r="BO74" i="1"/>
  <c r="BN73" i="1"/>
  <c r="BU73" i="1"/>
  <c r="AW71" i="1"/>
  <c r="AS71" i="24"/>
  <c r="BP107" i="1"/>
  <c r="AX70" i="1"/>
  <c r="BP108" i="1"/>
  <c r="AT70" i="1"/>
  <c r="BF94" i="1"/>
  <c r="BF93" i="1"/>
  <c r="R13" i="1"/>
  <c r="BH71" i="1" l="1"/>
  <c r="BP109" i="1"/>
  <c r="BT72" i="1"/>
  <c r="AY70" i="1"/>
  <c r="BS72" i="1"/>
  <c r="AZ70" i="1"/>
  <c r="BA70" i="1"/>
  <c r="S13" i="1"/>
  <c r="BD72" i="1" l="1"/>
  <c r="BF95" i="1"/>
  <c r="J71" i="24"/>
  <c r="E71" i="24"/>
  <c r="DY71" i="1" s="1"/>
  <c r="Q71" i="24"/>
  <c r="BG73" i="1"/>
  <c r="BJ71" i="1"/>
  <c r="BI71" i="1"/>
  <c r="R71" i="24" l="1"/>
  <c r="EL71" i="1" s="1"/>
  <c r="EK71" i="1"/>
  <c r="K71" i="24"/>
  <c r="AQ73" i="24" s="1"/>
  <c r="ED71" i="1"/>
  <c r="BK72" i="1"/>
  <c r="BN74" i="1"/>
  <c r="BF97" i="1"/>
  <c r="BE73" i="1"/>
  <c r="BQ75" i="1"/>
  <c r="AR73" i="24"/>
  <c r="F71" i="24"/>
  <c r="AL71" i="24"/>
  <c r="BF96" i="1"/>
  <c r="BF98" i="1"/>
  <c r="BK72" i="24"/>
  <c r="P71" i="24"/>
  <c r="AC72" i="24" l="1"/>
  <c r="AD72" i="24"/>
  <c r="DZ71" i="1"/>
  <c r="BI72" i="24"/>
  <c r="EE71" i="1"/>
  <c r="AK71" i="24"/>
  <c r="EJ71" i="1"/>
  <c r="B71" i="24"/>
  <c r="BU74" i="1"/>
  <c r="AX72" i="24"/>
  <c r="AY72" i="24"/>
  <c r="BO75" i="1"/>
  <c r="AB72" i="24"/>
  <c r="AP73" i="24"/>
  <c r="BG72" i="24"/>
  <c r="Z71" i="1"/>
  <c r="IY73" i="24" l="1"/>
  <c r="HA73" i="24"/>
  <c r="IG74" i="24"/>
  <c r="AB71" i="1"/>
  <c r="EM71" i="1"/>
  <c r="V71" i="1"/>
  <c r="DV71" i="1"/>
  <c r="BR73" i="1"/>
  <c r="CA71" i="1"/>
  <c r="BS73" i="1"/>
  <c r="BT73" i="1"/>
  <c r="BF100" i="1"/>
  <c r="BF99" i="1"/>
  <c r="I72" i="24"/>
  <c r="EC72" i="1" s="1"/>
  <c r="AW71" i="24"/>
  <c r="T71" i="24"/>
  <c r="U71" i="24" l="1"/>
  <c r="EO71" i="1" s="1"/>
  <c r="EN71" i="1"/>
  <c r="EQ71" i="1" s="1"/>
  <c r="BH72" i="1"/>
  <c r="BD73" i="1"/>
  <c r="CC70" i="1"/>
  <c r="CB70" i="1"/>
  <c r="BZ71" i="1"/>
  <c r="BX70" i="1"/>
  <c r="BG74" i="1"/>
  <c r="BJ72" i="1"/>
  <c r="D72" i="24"/>
  <c r="DX72" i="1" s="1"/>
  <c r="BI72" i="1"/>
  <c r="V71" i="24"/>
  <c r="EP71" i="1" s="1"/>
  <c r="AO72" i="24"/>
  <c r="AC71" i="1" l="1"/>
  <c r="BF101" i="1"/>
  <c r="BK73" i="1"/>
  <c r="AU72" i="1"/>
  <c r="CD70" i="1"/>
  <c r="CE70" i="1"/>
  <c r="BY71" i="1"/>
  <c r="BN75" i="1"/>
  <c r="BF103" i="1"/>
  <c r="BE74" i="1"/>
  <c r="AS72" i="24"/>
  <c r="BF102" i="1"/>
  <c r="BF104" i="1"/>
  <c r="AW72" i="1"/>
  <c r="BQ76" i="1"/>
  <c r="M15" i="1"/>
  <c r="BU75" i="1" l="1"/>
  <c r="AX71" i="1"/>
  <c r="BO76" i="1"/>
  <c r="AV72" i="1"/>
  <c r="AT71" i="1"/>
  <c r="O15" i="1"/>
  <c r="BR74" i="1" l="1"/>
  <c r="BT74" i="1"/>
  <c r="BS74" i="1"/>
  <c r="BH73" i="1"/>
  <c r="Q72" i="24"/>
  <c r="E72" i="24"/>
  <c r="DY72" i="1" s="1"/>
  <c r="J72" i="24"/>
  <c r="AZ71" i="1"/>
  <c r="BF105" i="1"/>
  <c r="AY71" i="1"/>
  <c r="L14" i="1"/>
  <c r="P14" i="1"/>
  <c r="K72" i="24" l="1"/>
  <c r="AC73" i="24" s="1"/>
  <c r="ED72" i="1"/>
  <c r="R72" i="24"/>
  <c r="EL72" i="1" s="1"/>
  <c r="EK72" i="1"/>
  <c r="BK74" i="1"/>
  <c r="BI73" i="24"/>
  <c r="P72" i="24"/>
  <c r="F72" i="24"/>
  <c r="AL72" i="24"/>
  <c r="BI73" i="1"/>
  <c r="BF107" i="1"/>
  <c r="AQ74" i="24"/>
  <c r="BG75" i="1"/>
  <c r="BF106" i="1"/>
  <c r="BF108" i="1"/>
  <c r="BA71" i="1"/>
  <c r="BJ73" i="1"/>
  <c r="BY72" i="1"/>
  <c r="N15" i="1"/>
  <c r="Q14" i="1"/>
  <c r="CJ14" i="1" s="1"/>
  <c r="IY74" i="24" l="1"/>
  <c r="HA74" i="24"/>
  <c r="IG75" i="24"/>
  <c r="BK73" i="24"/>
  <c r="AD73" i="24"/>
  <c r="AR74" i="24"/>
  <c r="AK72" i="24"/>
  <c r="EJ72" i="1"/>
  <c r="DZ72" i="1"/>
  <c r="EE72" i="1"/>
  <c r="BD74" i="1"/>
  <c r="B72" i="24"/>
  <c r="BN76" i="1"/>
  <c r="AY73" i="24"/>
  <c r="AX73" i="24"/>
  <c r="BQ77" i="1"/>
  <c r="BE75" i="1"/>
  <c r="BF109" i="1"/>
  <c r="AB73" i="24"/>
  <c r="AP74" i="24"/>
  <c r="BG73" i="24"/>
  <c r="BZ72" i="1"/>
  <c r="R14" i="1"/>
  <c r="V72" i="1" l="1"/>
  <c r="DV72" i="1"/>
  <c r="Z72" i="1"/>
  <c r="BU76" i="1"/>
  <c r="BX71" i="1"/>
  <c r="BO77" i="1"/>
  <c r="I73" i="24"/>
  <c r="EC73" i="1" s="1"/>
  <c r="AW72" i="24"/>
  <c r="S14" i="1"/>
  <c r="T72" i="24" l="1"/>
  <c r="AB72" i="1"/>
  <c r="EM72" i="1"/>
  <c r="CA72" i="1"/>
  <c r="V72" i="24"/>
  <c r="EP72" i="1" s="1"/>
  <c r="AO73" i="24"/>
  <c r="D73" i="24"/>
  <c r="DX73" i="1" s="1"/>
  <c r="BR75" i="1"/>
  <c r="U72" i="24" l="1"/>
  <c r="EN72" i="1"/>
  <c r="EQ72" i="1" s="1"/>
  <c r="BD75" i="1"/>
  <c r="CC71" i="1"/>
  <c r="CB71" i="1"/>
  <c r="BK75" i="1"/>
  <c r="BS75" i="1"/>
  <c r="T73" i="24"/>
  <c r="EN73" i="1" s="1"/>
  <c r="EQ73" i="1" s="1"/>
  <c r="AS73" i="24"/>
  <c r="BH74" i="1"/>
  <c r="BT75" i="1"/>
  <c r="BG76" i="1"/>
  <c r="AC72" i="1" l="1"/>
  <c r="EO72" i="1"/>
  <c r="AU73" i="1"/>
  <c r="AT72" i="1"/>
  <c r="BN77" i="1"/>
  <c r="CD71" i="1"/>
  <c r="AW73" i="1"/>
  <c r="BQ78" i="1"/>
  <c r="BJ74" i="1"/>
  <c r="BE76" i="1"/>
  <c r="BI74" i="1"/>
  <c r="CE71" i="1" l="1"/>
  <c r="Q73" i="24"/>
  <c r="E73" i="24"/>
  <c r="DY73" i="1" s="1"/>
  <c r="J73" i="24"/>
  <c r="BO78" i="1"/>
  <c r="AX72" i="1"/>
  <c r="BA72" i="1"/>
  <c r="AV73" i="1"/>
  <c r="BU77" i="1"/>
  <c r="K73" i="24" l="1"/>
  <c r="EE73" i="1" s="1"/>
  <c r="ED73" i="1"/>
  <c r="R73" i="24"/>
  <c r="EL73" i="1" s="1"/>
  <c r="EK73" i="1"/>
  <c r="BI74" i="24"/>
  <c r="AC74" i="24"/>
  <c r="AQ75" i="24"/>
  <c r="F73" i="24"/>
  <c r="AL73" i="24"/>
  <c r="P73" i="24"/>
  <c r="BK74" i="24"/>
  <c r="AY72" i="1"/>
  <c r="AZ72" i="1"/>
  <c r="AD74" i="24" l="1"/>
  <c r="IY75" i="24"/>
  <c r="HA75" i="24"/>
  <c r="IG76" i="24"/>
  <c r="AR75" i="24"/>
  <c r="AK73" i="24"/>
  <c r="EJ73" i="1"/>
  <c r="DZ73" i="1"/>
  <c r="B73" i="24"/>
  <c r="BD76" i="1"/>
  <c r="U73" i="24"/>
  <c r="AB74" i="24"/>
  <c r="AP75" i="24"/>
  <c r="BG74" i="24"/>
  <c r="AX74" i="24"/>
  <c r="AY74" i="24"/>
  <c r="J74" i="24"/>
  <c r="BG77" i="1"/>
  <c r="BR76" i="1"/>
  <c r="M16" i="1"/>
  <c r="V73" i="1" l="1"/>
  <c r="DV73" i="1"/>
  <c r="AC73" i="1"/>
  <c r="EO73" i="1"/>
  <c r="K74" i="24"/>
  <c r="EE74" i="1" s="1"/>
  <c r="ED74" i="1"/>
  <c r="BH75" i="1"/>
  <c r="BZ73" i="1"/>
  <c r="BK76" i="1"/>
  <c r="I74" i="24"/>
  <c r="EC74" i="1" s="1"/>
  <c r="BN78" i="1"/>
  <c r="Z73" i="1"/>
  <c r="BJ75" i="1"/>
  <c r="BT76" i="1"/>
  <c r="BI75" i="1"/>
  <c r="BQ79" i="1"/>
  <c r="BS76" i="1"/>
  <c r="BE77" i="1"/>
  <c r="BY73" i="1"/>
  <c r="P15" i="1"/>
  <c r="L15" i="1"/>
  <c r="AQ76" i="24" l="1"/>
  <c r="BI75" i="24"/>
  <c r="AC75" i="24"/>
  <c r="AB73" i="1"/>
  <c r="EM73" i="1"/>
  <c r="AW73" i="24"/>
  <c r="E74" i="24"/>
  <c r="DY74" i="1" s="1"/>
  <c r="Q74" i="24"/>
  <c r="D74" i="24"/>
  <c r="DX74" i="1" s="1"/>
  <c r="J75" i="24"/>
  <c r="BU78" i="1"/>
  <c r="BO79" i="1"/>
  <c r="BX72" i="1"/>
  <c r="Q15" i="1"/>
  <c r="CJ15" i="1" s="1"/>
  <c r="O16" i="1"/>
  <c r="N16" i="1"/>
  <c r="IY76" i="24" l="1"/>
  <c r="HA76" i="24"/>
  <c r="IG77" i="24"/>
  <c r="R74" i="24"/>
  <c r="EL74" i="1" s="1"/>
  <c r="EK74" i="1"/>
  <c r="K75" i="24"/>
  <c r="EE75" i="1" s="1"/>
  <c r="ED75" i="1"/>
  <c r="P74" i="24"/>
  <c r="F74" i="24"/>
  <c r="DZ74" i="1" s="1"/>
  <c r="AL74" i="24"/>
  <c r="AO74" i="24"/>
  <c r="V73" i="24"/>
  <c r="EP73" i="1" s="1"/>
  <c r="I75" i="24"/>
  <c r="EC75" i="1" s="1"/>
  <c r="CC72" i="1"/>
  <c r="CB72" i="1"/>
  <c r="CA73" i="1"/>
  <c r="R15" i="1"/>
  <c r="BK75" i="24" l="1"/>
  <c r="AR76" i="24"/>
  <c r="AK74" i="24"/>
  <c r="EJ74" i="1"/>
  <c r="AD75" i="24"/>
  <c r="AQ77" i="24"/>
  <c r="BI76" i="24"/>
  <c r="AC76" i="24"/>
  <c r="B74" i="24"/>
  <c r="BR77" i="1"/>
  <c r="AY75" i="24"/>
  <c r="AX75" i="24"/>
  <c r="J76" i="24"/>
  <c r="T74" i="24"/>
  <c r="EN74" i="1" s="1"/>
  <c r="EQ74" i="1" s="1"/>
  <c r="AS74" i="24"/>
  <c r="AB75" i="24"/>
  <c r="AP76" i="24"/>
  <c r="BG75" i="24"/>
  <c r="BG78" i="1"/>
  <c r="CD72" i="1"/>
  <c r="S15" i="1"/>
  <c r="IY77" i="24" l="1"/>
  <c r="HA77" i="24"/>
  <c r="IG78" i="24"/>
  <c r="U74" i="24"/>
  <c r="DV74" i="1"/>
  <c r="K76" i="24"/>
  <c r="EE76" i="1" s="1"/>
  <c r="ED76" i="1"/>
  <c r="V74" i="1"/>
  <c r="BD77" i="1"/>
  <c r="AV74" i="1"/>
  <c r="I76" i="24"/>
  <c r="EC76" i="1" s="1"/>
  <c r="Z74" i="1"/>
  <c r="BN79" i="1"/>
  <c r="AW74" i="1"/>
  <c r="BE78" i="1"/>
  <c r="BT77" i="1"/>
  <c r="BH76" i="1"/>
  <c r="BS77" i="1"/>
  <c r="BQ80" i="1"/>
  <c r="BK77" i="1"/>
  <c r="AT73" i="1"/>
  <c r="CE72" i="1"/>
  <c r="BI77" i="24" l="1"/>
  <c r="IG79" i="24" s="1"/>
  <c r="AC74" i="1"/>
  <c r="EO74" i="1"/>
  <c r="AB74" i="1"/>
  <c r="EM74" i="1"/>
  <c r="AQ78" i="24"/>
  <c r="AC77" i="24"/>
  <c r="I77" i="24"/>
  <c r="EC77" i="1" s="1"/>
  <c r="J77" i="24"/>
  <c r="AW74" i="24"/>
  <c r="D75" i="24"/>
  <c r="DX75" i="1" s="1"/>
  <c r="E75" i="24"/>
  <c r="DY75" i="1" s="1"/>
  <c r="Q75" i="24"/>
  <c r="BO80" i="1"/>
  <c r="AU74" i="1"/>
  <c r="BI76" i="1"/>
  <c r="BQ82" i="1"/>
  <c r="BQ81" i="1"/>
  <c r="BU79" i="1"/>
  <c r="BJ76" i="1"/>
  <c r="BA73" i="1"/>
  <c r="AX73" i="1"/>
  <c r="HA78" i="24" l="1"/>
  <c r="IY78" i="24"/>
  <c r="K77" i="24"/>
  <c r="EE77" i="1" s="1"/>
  <c r="ED77" i="1"/>
  <c r="R75" i="24"/>
  <c r="EL75" i="1" s="1"/>
  <c r="EK75" i="1"/>
  <c r="AV75" i="1"/>
  <c r="P75" i="24"/>
  <c r="AO75" i="24"/>
  <c r="V74" i="24"/>
  <c r="EP74" i="1" s="1"/>
  <c r="F75" i="24"/>
  <c r="DZ75" i="1" s="1"/>
  <c r="AL75" i="24"/>
  <c r="BO82" i="1"/>
  <c r="BO81" i="1"/>
  <c r="AZ73" i="1"/>
  <c r="BQ83" i="1"/>
  <c r="BQ84" i="1"/>
  <c r="AY73" i="1"/>
  <c r="AR77" i="24" l="1"/>
  <c r="AQ79" i="24"/>
  <c r="BI78" i="24"/>
  <c r="AC78" i="24"/>
  <c r="AK75" i="24"/>
  <c r="EJ75" i="1"/>
  <c r="AD76" i="24"/>
  <c r="BK76" i="24"/>
  <c r="B75" i="24"/>
  <c r="T75" i="24"/>
  <c r="EN75" i="1" s="1"/>
  <c r="EQ75" i="1" s="1"/>
  <c r="AS75" i="24"/>
  <c r="AB76" i="24"/>
  <c r="AP77" i="24"/>
  <c r="BG76" i="24"/>
  <c r="J78" i="24"/>
  <c r="AX76" i="24"/>
  <c r="AY76" i="24"/>
  <c r="BO84" i="1"/>
  <c r="BG79" i="1"/>
  <c r="BO83" i="1"/>
  <c r="BO85" i="1"/>
  <c r="BD78" i="1"/>
  <c r="IY79" i="24" l="1"/>
  <c r="HA79" i="24"/>
  <c r="IG80" i="24"/>
  <c r="V75" i="1"/>
  <c r="DV75" i="1"/>
  <c r="K78" i="24"/>
  <c r="EE78" i="1" s="1"/>
  <c r="ED78" i="1"/>
  <c r="U75" i="24"/>
  <c r="AV76" i="1"/>
  <c r="Z75" i="1"/>
  <c r="BN80" i="1"/>
  <c r="I78" i="24"/>
  <c r="EC78" i="1" s="1"/>
  <c r="BE79" i="1"/>
  <c r="BK78" i="1"/>
  <c r="BR78" i="1"/>
  <c r="AT74" i="1"/>
  <c r="AW75" i="1"/>
  <c r="BQ85" i="1"/>
  <c r="P16" i="1"/>
  <c r="M17" i="1"/>
  <c r="O17" i="1"/>
  <c r="AQ80" i="24" l="1"/>
  <c r="AC79" i="24"/>
  <c r="BI79" i="24"/>
  <c r="AB75" i="1"/>
  <c r="EM75" i="1"/>
  <c r="AC75" i="1"/>
  <c r="EO75" i="1"/>
  <c r="J79" i="24"/>
  <c r="AW75" i="24"/>
  <c r="E76" i="24"/>
  <c r="DY76" i="1" s="1"/>
  <c r="Q76" i="24"/>
  <c r="D76" i="24"/>
  <c r="DX76" i="1" s="1"/>
  <c r="BH77" i="1"/>
  <c r="BT78" i="1"/>
  <c r="BO86" i="1"/>
  <c r="BS78" i="1"/>
  <c r="AX74" i="1"/>
  <c r="BA74" i="1"/>
  <c r="BQ86" i="1"/>
  <c r="AU75" i="1"/>
  <c r="BQ87" i="1"/>
  <c r="BY74" i="1"/>
  <c r="BZ74" i="1"/>
  <c r="Q16" i="1"/>
  <c r="CJ16" i="1" s="1"/>
  <c r="L16" i="1"/>
  <c r="N17" i="1"/>
  <c r="IY80" i="24" l="1"/>
  <c r="HA80" i="24"/>
  <c r="IG81" i="24"/>
  <c r="K79" i="24"/>
  <c r="EE79" i="1" s="1"/>
  <c r="ED79" i="1"/>
  <c r="R76" i="24"/>
  <c r="EL76" i="1" s="1"/>
  <c r="EK76" i="1"/>
  <c r="AV77" i="1"/>
  <c r="AO76" i="24"/>
  <c r="V75" i="24"/>
  <c r="EP75" i="1" s="1"/>
  <c r="I79" i="24"/>
  <c r="EC79" i="1" s="1"/>
  <c r="AL76" i="24"/>
  <c r="F76" i="24"/>
  <c r="DZ76" i="1" s="1"/>
  <c r="P76" i="24"/>
  <c r="AY74" i="1"/>
  <c r="BO88" i="1"/>
  <c r="BJ77" i="1"/>
  <c r="BO87" i="1"/>
  <c r="BO89" i="1"/>
  <c r="BQ88" i="1"/>
  <c r="AZ74" i="1"/>
  <c r="BI77" i="1"/>
  <c r="BX73" i="1"/>
  <c r="R16" i="1"/>
  <c r="AQ81" i="24" l="1"/>
  <c r="AQ82" i="24"/>
  <c r="AC80" i="24"/>
  <c r="BI80" i="24"/>
  <c r="AR78" i="24"/>
  <c r="AK76" i="24"/>
  <c r="EJ76" i="1"/>
  <c r="BK77" i="24"/>
  <c r="AD77" i="24"/>
  <c r="AQ83" i="24"/>
  <c r="B76" i="24"/>
  <c r="AP78" i="24"/>
  <c r="AB77" i="24"/>
  <c r="BG77" i="24"/>
  <c r="BD79" i="1"/>
  <c r="AX77" i="24"/>
  <c r="AY77" i="24"/>
  <c r="J80" i="24"/>
  <c r="ED80" i="1" s="1"/>
  <c r="T76" i="24"/>
  <c r="EN76" i="1" s="1"/>
  <c r="EQ76" i="1" s="1"/>
  <c r="AS76" i="24"/>
  <c r="BO90" i="1"/>
  <c r="BG81" i="1"/>
  <c r="BG80" i="1"/>
  <c r="CA74" i="1"/>
  <c r="BZ75" i="1"/>
  <c r="CB73" i="1"/>
  <c r="CC73" i="1"/>
  <c r="S16" i="1"/>
  <c r="IY81" i="24" l="1"/>
  <c r="HA81" i="24"/>
  <c r="IG82" i="24"/>
  <c r="U76" i="24"/>
  <c r="DV76" i="1"/>
  <c r="V76" i="1"/>
  <c r="AV78" i="1"/>
  <c r="AT75" i="1"/>
  <c r="Z76" i="1"/>
  <c r="I80" i="24"/>
  <c r="EC80" i="1" s="1"/>
  <c r="BI81" i="24"/>
  <c r="IG83" i="24" s="1"/>
  <c r="BO91" i="1"/>
  <c r="BE81" i="1"/>
  <c r="BE80" i="1"/>
  <c r="BQ89" i="1"/>
  <c r="BR79" i="1"/>
  <c r="BQ90" i="1"/>
  <c r="BG82" i="1"/>
  <c r="AW76" i="1"/>
  <c r="BK79" i="1"/>
  <c r="CD73" i="1"/>
  <c r="CE73" i="1"/>
  <c r="HA83" i="24" l="1"/>
  <c r="IG85" i="24"/>
  <c r="IY82" i="24"/>
  <c r="IG84" i="24"/>
  <c r="HA82" i="24"/>
  <c r="AB76" i="1"/>
  <c r="EM76" i="1"/>
  <c r="AC76" i="1"/>
  <c r="EO76" i="1"/>
  <c r="BS79" i="1"/>
  <c r="BG83" i="1"/>
  <c r="AW76" i="24"/>
  <c r="E77" i="24"/>
  <c r="DY77" i="1" s="1"/>
  <c r="Q77" i="24"/>
  <c r="D77" i="24"/>
  <c r="DX77" i="1" s="1"/>
  <c r="BO92" i="1"/>
  <c r="BT79" i="1"/>
  <c r="AX75" i="1"/>
  <c r="BO93" i="1"/>
  <c r="AU76" i="1"/>
  <c r="BQ91" i="1"/>
  <c r="BG84" i="1"/>
  <c r="BA75" i="1"/>
  <c r="BY75" i="1"/>
  <c r="R77" i="24" l="1"/>
  <c r="EL77" i="1" s="1"/>
  <c r="EK77" i="1"/>
  <c r="BE82" i="1"/>
  <c r="AV79" i="1"/>
  <c r="P77" i="24"/>
  <c r="AL77" i="24"/>
  <c r="F77" i="24"/>
  <c r="DZ77" i="1" s="1"/>
  <c r="BQ92" i="1"/>
  <c r="AO77" i="24"/>
  <c r="V76" i="24"/>
  <c r="EP76" i="1" s="1"/>
  <c r="BG86" i="1"/>
  <c r="BQ93" i="1"/>
  <c r="AZ75" i="1"/>
  <c r="BD80" i="1"/>
  <c r="AY75" i="1"/>
  <c r="BH78" i="1"/>
  <c r="BG85" i="1"/>
  <c r="BE83" i="1"/>
  <c r="AR79" i="24" l="1"/>
  <c r="AD78" i="24"/>
  <c r="BK78" i="24"/>
  <c r="AK77" i="24"/>
  <c r="EJ77" i="1"/>
  <c r="BE84" i="1"/>
  <c r="B77" i="24"/>
  <c r="BG87" i="1"/>
  <c r="AY78" i="24"/>
  <c r="AX78" i="24"/>
  <c r="AS77" i="24"/>
  <c r="T77" i="24"/>
  <c r="EN77" i="1" s="1"/>
  <c r="EQ77" i="1" s="1"/>
  <c r="AB78" i="24"/>
  <c r="AP79" i="24"/>
  <c r="BG78" i="24"/>
  <c r="BO95" i="1"/>
  <c r="BO94" i="1"/>
  <c r="BJ78" i="1"/>
  <c r="BQ94" i="1"/>
  <c r="BE85" i="1"/>
  <c r="BI78" i="1"/>
  <c r="BE86" i="1"/>
  <c r="BG88" i="1"/>
  <c r="BZ76" i="1"/>
  <c r="V77" i="1" l="1"/>
  <c r="DV77" i="1"/>
  <c r="U77" i="24"/>
  <c r="AV80" i="1"/>
  <c r="BA76" i="1"/>
  <c r="Z77" i="1"/>
  <c r="BE88" i="1"/>
  <c r="AT76" i="1"/>
  <c r="AW77" i="1"/>
  <c r="BQ95" i="1"/>
  <c r="BE87" i="1"/>
  <c r="BQ96" i="1"/>
  <c r="BG89" i="1"/>
  <c r="O18" i="1"/>
  <c r="AC77" i="1" l="1"/>
  <c r="EO77" i="1"/>
  <c r="AB77" i="1"/>
  <c r="EM77" i="1"/>
  <c r="AV82" i="1"/>
  <c r="AV81" i="1"/>
  <c r="E78" i="24"/>
  <c r="DY78" i="1" s="1"/>
  <c r="Q78" i="24"/>
  <c r="AW77" i="24"/>
  <c r="D78" i="24"/>
  <c r="DX78" i="1" s="1"/>
  <c r="BO97" i="1"/>
  <c r="BO96" i="1"/>
  <c r="BG90" i="1"/>
  <c r="AX76" i="1"/>
  <c r="BQ97" i="1"/>
  <c r="BE89" i="1"/>
  <c r="AU77" i="1"/>
  <c r="BX74" i="1"/>
  <c r="CC74" i="1"/>
  <c r="CB74" i="1"/>
  <c r="P17" i="1"/>
  <c r="R78" i="24" l="1"/>
  <c r="EL78" i="1" s="1"/>
  <c r="EK78" i="1"/>
  <c r="BG91" i="1"/>
  <c r="AV83" i="1"/>
  <c r="V77" i="24"/>
  <c r="EP77" i="1" s="1"/>
  <c r="AO78" i="24"/>
  <c r="AR80" i="24"/>
  <c r="AD79" i="24"/>
  <c r="AL78" i="24"/>
  <c r="F78" i="24"/>
  <c r="DZ78" i="1" s="1"/>
  <c r="P78" i="24"/>
  <c r="BE91" i="1"/>
  <c r="BE90" i="1"/>
  <c r="BE92" i="1"/>
  <c r="AZ76" i="1"/>
  <c r="BQ98" i="1"/>
  <c r="AY76" i="1"/>
  <c r="BG92" i="1"/>
  <c r="CA75" i="1"/>
  <c r="N18" i="1"/>
  <c r="L17" i="1"/>
  <c r="Q17" i="1"/>
  <c r="CJ17" i="1" s="1"/>
  <c r="M18" i="1"/>
  <c r="BK79" i="24" l="1"/>
  <c r="AK78" i="24"/>
  <c r="EJ78" i="1"/>
  <c r="B78" i="24"/>
  <c r="DV78" i="1" s="1"/>
  <c r="AV84" i="1"/>
  <c r="U78" i="24"/>
  <c r="AB79" i="24"/>
  <c r="AP80" i="24"/>
  <c r="BG79" i="24"/>
  <c r="AX79" i="24"/>
  <c r="AY79" i="24"/>
  <c r="AS78" i="24"/>
  <c r="T78" i="24"/>
  <c r="EN78" i="1" s="1"/>
  <c r="EQ78" i="1" s="1"/>
  <c r="BO98" i="1"/>
  <c r="BQ99" i="1"/>
  <c r="BQ100" i="1"/>
  <c r="BI79" i="1"/>
  <c r="BH79" i="1"/>
  <c r="BG93" i="1"/>
  <c r="CD74" i="1"/>
  <c r="CE74" i="1"/>
  <c r="AC78" i="1" l="1"/>
  <c r="EO78" i="1"/>
  <c r="V78" i="1"/>
  <c r="BG94" i="1"/>
  <c r="AV85" i="1"/>
  <c r="Z78" i="1"/>
  <c r="BO99" i="1"/>
  <c r="BE94" i="1"/>
  <c r="BE93" i="1"/>
  <c r="AW78" i="1"/>
  <c r="BQ101" i="1"/>
  <c r="BJ79" i="1"/>
  <c r="BG95" i="1"/>
  <c r="R17" i="1"/>
  <c r="AB78" i="1" l="1"/>
  <c r="EM78" i="1"/>
  <c r="AV86" i="1"/>
  <c r="E79" i="24"/>
  <c r="DY79" i="1" s="1"/>
  <c r="Q79" i="24"/>
  <c r="AW78" i="24"/>
  <c r="D79" i="24"/>
  <c r="DX79" i="1" s="1"/>
  <c r="BQ103" i="1"/>
  <c r="BG97" i="1"/>
  <c r="AX77" i="1"/>
  <c r="BE95" i="1"/>
  <c r="BQ102" i="1"/>
  <c r="AT77" i="1"/>
  <c r="BA77" i="1"/>
  <c r="BO100" i="1"/>
  <c r="BG96" i="1"/>
  <c r="AU78" i="1"/>
  <c r="BO101" i="1"/>
  <c r="S17" i="1"/>
  <c r="R79" i="24" l="1"/>
  <c r="EL79" i="1" s="1"/>
  <c r="EK79" i="1"/>
  <c r="AV87" i="1"/>
  <c r="V78" i="24"/>
  <c r="EP78" i="1" s="1"/>
  <c r="AO79" i="24"/>
  <c r="F79" i="24"/>
  <c r="DZ79" i="1" s="1"/>
  <c r="AL79" i="24"/>
  <c r="P79" i="24"/>
  <c r="AY77" i="1"/>
  <c r="BE96" i="1"/>
  <c r="BO102" i="1"/>
  <c r="BG98" i="1"/>
  <c r="BG99" i="1"/>
  <c r="BG100" i="1"/>
  <c r="AZ77" i="1"/>
  <c r="BQ104" i="1"/>
  <c r="BE98" i="1"/>
  <c r="BZ77" i="1"/>
  <c r="BK80" i="24" l="1"/>
  <c r="AR81" i="24"/>
  <c r="AR82" i="24"/>
  <c r="AR83" i="24"/>
  <c r="AD80" i="24"/>
  <c r="AK79" i="24"/>
  <c r="EJ79" i="1"/>
  <c r="AV88" i="1"/>
  <c r="AP82" i="24"/>
  <c r="AP81" i="24"/>
  <c r="AP83" i="24"/>
  <c r="AB80" i="24"/>
  <c r="BG80" i="24"/>
  <c r="B79" i="24"/>
  <c r="DV79" i="1" s="1"/>
  <c r="AX80" i="24"/>
  <c r="AY80" i="24"/>
  <c r="T79" i="24"/>
  <c r="EN79" i="1" s="1"/>
  <c r="EQ79" i="1" s="1"/>
  <c r="AS79" i="24"/>
  <c r="BO103" i="1"/>
  <c r="BQ108" i="1"/>
  <c r="BE97" i="1"/>
  <c r="BQ105" i="1"/>
  <c r="BQ106" i="1"/>
  <c r="BQ107" i="1" l="1"/>
  <c r="AV89" i="1"/>
  <c r="AV90" i="1"/>
  <c r="Z79" i="1"/>
  <c r="V79" i="1"/>
  <c r="U79" i="24"/>
  <c r="EO79" i="1" s="1"/>
  <c r="AT78" i="1"/>
  <c r="BA78" i="1"/>
  <c r="BE100" i="1"/>
  <c r="BE99" i="1"/>
  <c r="BG101" i="1"/>
  <c r="BO104" i="1"/>
  <c r="BG102" i="1"/>
  <c r="BG103" i="1"/>
  <c r="AW79" i="1"/>
  <c r="BO105" i="1"/>
  <c r="BQ109" i="1"/>
  <c r="AB79" i="1" l="1"/>
  <c r="EM79" i="1"/>
  <c r="BG81" i="24"/>
  <c r="D80" i="24"/>
  <c r="DX80" i="1" s="1"/>
  <c r="Q80" i="24"/>
  <c r="EK80" i="1" s="1"/>
  <c r="E80" i="24"/>
  <c r="DY80" i="1" s="1"/>
  <c r="AW79" i="24"/>
  <c r="AC79" i="1"/>
  <c r="BE101" i="1"/>
  <c r="AU79" i="1"/>
  <c r="BX75" i="1"/>
  <c r="AX78" i="1"/>
  <c r="CA76" i="1"/>
  <c r="AV92" i="1" l="1"/>
  <c r="AV91" i="1"/>
  <c r="BK81" i="24"/>
  <c r="P80" i="24"/>
  <c r="V79" i="24"/>
  <c r="EP79" i="1" s="1"/>
  <c r="AO80" i="24"/>
  <c r="AL80" i="24"/>
  <c r="BG105" i="1"/>
  <c r="BE102" i="1"/>
  <c r="AZ78" i="1"/>
  <c r="BO106" i="1"/>
  <c r="AY78" i="1"/>
  <c r="BG104" i="1"/>
  <c r="BY76" i="1"/>
  <c r="CC75" i="1"/>
  <c r="CB75" i="1"/>
  <c r="O19" i="1"/>
  <c r="AK80" i="24" l="1"/>
  <c r="EJ80" i="1"/>
  <c r="AV93" i="1"/>
  <c r="AV95" i="1"/>
  <c r="AS80" i="24"/>
  <c r="AW80" i="24" s="1"/>
  <c r="V80" i="24" s="1"/>
  <c r="EP80" i="1" s="1"/>
  <c r="T80" i="24"/>
  <c r="EN80" i="1" s="1"/>
  <c r="EQ80" i="1" s="1"/>
  <c r="B80" i="24"/>
  <c r="BO107" i="1"/>
  <c r="BE103" i="1"/>
  <c r="BG106" i="1"/>
  <c r="BG107" i="1"/>
  <c r="BG108" i="1"/>
  <c r="BE104" i="1"/>
  <c r="BO108" i="1"/>
  <c r="CE75" i="1"/>
  <c r="CD75" i="1"/>
  <c r="P18" i="1"/>
  <c r="N19" i="1"/>
  <c r="M19" i="1"/>
  <c r="V80" i="1" l="1"/>
  <c r="DV80" i="1"/>
  <c r="AW82" i="1"/>
  <c r="AT79" i="1"/>
  <c r="AV94" i="1"/>
  <c r="BE105" i="1"/>
  <c r="BE108" i="1"/>
  <c r="BO109" i="1"/>
  <c r="BE106" i="1"/>
  <c r="AW80" i="1"/>
  <c r="BG109" i="1"/>
  <c r="Q18" i="1"/>
  <c r="CJ18" i="1" s="1"/>
  <c r="L18" i="1"/>
  <c r="AW81" i="1" l="1"/>
  <c r="AV96" i="1"/>
  <c r="AU81" i="1"/>
  <c r="AW84" i="1"/>
  <c r="AU80" i="1"/>
  <c r="AW83" i="1"/>
  <c r="AY79" i="1"/>
  <c r="AX79" i="1"/>
  <c r="BA79" i="1"/>
  <c r="BE107" i="1"/>
  <c r="BE109" i="1"/>
  <c r="R18" i="1"/>
  <c r="AU84" i="1" l="1"/>
  <c r="AV98" i="1"/>
  <c r="AV97" i="1"/>
  <c r="AV99" i="1"/>
  <c r="AU82" i="1"/>
  <c r="AZ79" i="1"/>
  <c r="AU83" i="1"/>
  <c r="S18" i="1"/>
  <c r="AW85" i="1" l="1"/>
  <c r="AW88" i="1"/>
  <c r="AU85" i="1"/>
  <c r="AW86" i="1"/>
  <c r="AW87" i="1"/>
  <c r="AT80" i="1" l="1"/>
  <c r="AV102" i="1"/>
  <c r="AV100" i="1"/>
  <c r="AU87" i="1"/>
  <c r="AU86" i="1"/>
  <c r="AV101" i="1" l="1"/>
  <c r="AU89" i="1"/>
  <c r="AU88" i="1"/>
  <c r="AW89" i="1"/>
  <c r="AW90" i="1"/>
  <c r="BX76" i="1"/>
  <c r="CA77" i="1"/>
  <c r="AV103" i="1" l="1"/>
  <c r="AU91" i="1"/>
  <c r="AU90" i="1"/>
  <c r="AW91" i="1"/>
  <c r="BY77" i="1"/>
  <c r="CC76" i="1"/>
  <c r="CB76" i="1"/>
  <c r="N20" i="1"/>
  <c r="AW92" i="1" l="1"/>
  <c r="AV105" i="1"/>
  <c r="AV104" i="1"/>
  <c r="AU92" i="1"/>
  <c r="AW93" i="1"/>
  <c r="CD76" i="1"/>
  <c r="M20" i="1"/>
  <c r="L19" i="1"/>
  <c r="P19" i="1"/>
  <c r="AV106" i="1" l="1"/>
  <c r="AW94" i="1"/>
  <c r="AU94" i="1"/>
  <c r="AW96" i="1"/>
  <c r="AU93" i="1"/>
  <c r="AW95" i="1"/>
  <c r="CE76" i="1"/>
  <c r="Q19" i="1"/>
  <c r="CJ19" i="1" s="1"/>
  <c r="O20" i="1"/>
  <c r="AV107" i="1" l="1"/>
  <c r="AV108" i="1"/>
  <c r="AU95" i="1"/>
  <c r="R19" i="1"/>
  <c r="AV109" i="1" l="1"/>
  <c r="AW99" i="1"/>
  <c r="AU97" i="1"/>
  <c r="AU96" i="1"/>
  <c r="AW97" i="1"/>
  <c r="AW98" i="1"/>
  <c r="S19" i="1"/>
  <c r="AU99" i="1" l="1"/>
  <c r="AU98" i="1"/>
  <c r="AW100" i="1" l="1"/>
  <c r="AW101" i="1"/>
  <c r="AU100" i="1"/>
  <c r="BX77" i="1"/>
  <c r="AU102" i="1" l="1"/>
  <c r="AW102" i="1"/>
  <c r="AW103" i="1"/>
  <c r="AW104" i="1"/>
  <c r="AU101" i="1"/>
  <c r="CC77" i="1"/>
  <c r="CB77" i="1"/>
  <c r="CA78" i="1"/>
  <c r="BZ78" i="1"/>
  <c r="AU103" i="1" l="1"/>
  <c r="BY78" i="1"/>
  <c r="CD77" i="1"/>
  <c r="CE77" i="1"/>
  <c r="AU105" i="1" l="1"/>
  <c r="AW105" i="1"/>
  <c r="AU104" i="1"/>
  <c r="AW107" i="1" l="1"/>
  <c r="AW106" i="1"/>
  <c r="AU106" i="1"/>
  <c r="AU108" i="1"/>
  <c r="AW108" i="1" l="1"/>
  <c r="AU107" i="1"/>
  <c r="AU109" i="1"/>
  <c r="M21" i="1"/>
  <c r="N21" i="1"/>
  <c r="L20" i="1"/>
  <c r="P20" i="1"/>
  <c r="AW109" i="1" l="1"/>
  <c r="O21" i="1"/>
  <c r="Q20" i="1"/>
  <c r="CJ20" i="1" s="1"/>
  <c r="R20" i="1" l="1"/>
  <c r="BZ79" i="1" l="1"/>
  <c r="CA79" i="1"/>
  <c r="S20" i="1"/>
  <c r="CB78" i="1" l="1"/>
  <c r="CC78" i="1"/>
  <c r="BY79" i="1"/>
  <c r="BX78" i="1"/>
  <c r="CE78" i="1" l="1"/>
  <c r="CD78" i="1"/>
  <c r="L21" i="1" l="1"/>
  <c r="P21" i="1"/>
  <c r="O22" i="1" l="1"/>
  <c r="M22" i="1"/>
  <c r="N22" i="1"/>
  <c r="Q21" i="1"/>
  <c r="CJ21" i="1" s="1"/>
  <c r="BX79" i="1" l="1"/>
  <c r="BZ80" i="1"/>
  <c r="CC79" i="1"/>
  <c r="CB79" i="1"/>
  <c r="CA80" i="1"/>
  <c r="R21" i="1"/>
  <c r="CD79" i="1" l="1"/>
  <c r="CE79" i="1"/>
  <c r="BY80" i="1"/>
  <c r="S21" i="1"/>
  <c r="CB80" i="1" l="1"/>
  <c r="CC80" i="1"/>
  <c r="BZ81" i="1"/>
  <c r="CA81" i="1"/>
  <c r="L22" i="1"/>
  <c r="O23" i="1"/>
  <c r="BX80" i="1" l="1"/>
  <c r="BY81" i="1"/>
  <c r="N23" i="1"/>
  <c r="P22" i="1"/>
  <c r="CE80" i="1" l="1"/>
  <c r="CD80" i="1"/>
  <c r="Q22" i="1"/>
  <c r="CJ22" i="1" s="1"/>
  <c r="M23" i="1"/>
  <c r="R22" i="1" l="1"/>
  <c r="S22" i="1" l="1"/>
  <c r="BZ82" i="1" l="1"/>
  <c r="CC81" i="1"/>
  <c r="CB81" i="1"/>
  <c r="CA82" i="1"/>
  <c r="BX81" i="1"/>
  <c r="BY82" i="1" l="1"/>
  <c r="CD81" i="1" l="1"/>
  <c r="CE81" i="1"/>
  <c r="L23" i="1" l="1"/>
  <c r="P23" i="1" l="1"/>
  <c r="N24" i="1"/>
  <c r="O24" i="1"/>
  <c r="Q23" i="1" l="1"/>
  <c r="CJ23" i="1" s="1"/>
  <c r="M24" i="1"/>
  <c r="R23" i="1" l="1"/>
  <c r="S23" i="1" l="1"/>
  <c r="BZ83" i="1" l="1"/>
  <c r="CC82" i="1" l="1"/>
  <c r="CB82" i="1"/>
  <c r="BX82" i="1"/>
  <c r="BY83" i="1"/>
  <c r="CA83" i="1" l="1"/>
  <c r="CE82" i="1"/>
  <c r="CD82" i="1"/>
  <c r="O25" i="1" l="1"/>
  <c r="L24" i="1" l="1"/>
  <c r="N25" i="1"/>
  <c r="Q24" i="1" l="1"/>
  <c r="CJ24" i="1" s="1"/>
  <c r="P24" i="1"/>
  <c r="R24" i="1"/>
  <c r="BY84" i="1" l="1"/>
  <c r="BX83" i="1"/>
  <c r="S24" i="1"/>
  <c r="M25" i="1"/>
  <c r="CB83" i="1" l="1"/>
  <c r="CC83" i="1"/>
  <c r="BZ84" i="1"/>
  <c r="CA84" i="1" l="1"/>
  <c r="CD83" i="1"/>
  <c r="CE83" i="1"/>
  <c r="M26" i="1" l="1"/>
  <c r="L25" i="1" l="1"/>
  <c r="O26" i="1"/>
  <c r="P25" i="1"/>
  <c r="Q25" i="1" l="1"/>
  <c r="CJ25" i="1" s="1"/>
  <c r="N26" i="1"/>
  <c r="BY85" i="1" l="1"/>
  <c r="BZ85" i="1"/>
  <c r="R25" i="1"/>
  <c r="BX84" i="1" l="1"/>
  <c r="S25" i="1"/>
  <c r="CC84" i="1" l="1"/>
  <c r="CB84" i="1"/>
  <c r="BZ86" i="1"/>
  <c r="CA85" i="1"/>
  <c r="CE84" i="1" l="1"/>
  <c r="CD84" i="1"/>
  <c r="BZ87" i="1"/>
  <c r="BY86" i="1" l="1"/>
  <c r="M27" i="1" l="1"/>
  <c r="N27" i="1" l="1"/>
  <c r="P26" i="1"/>
  <c r="L26" i="1"/>
  <c r="CB85" i="1" l="1"/>
  <c r="CC85" i="1"/>
  <c r="Q26" i="1"/>
  <c r="CJ26" i="1" s="1"/>
  <c r="O27" i="1"/>
  <c r="CD85" i="1" l="1"/>
  <c r="CA86" i="1"/>
  <c r="BX85" i="1"/>
  <c r="CE85" i="1"/>
  <c r="R26" i="1"/>
  <c r="S26" i="1" l="1"/>
  <c r="BZ88" i="1" l="1"/>
  <c r="CA87" i="1" l="1"/>
  <c r="BX86" i="1"/>
  <c r="CB86" i="1" l="1"/>
  <c r="CC86" i="1"/>
  <c r="BY87" i="1"/>
  <c r="N28" i="1"/>
  <c r="CE86" i="1" l="1"/>
  <c r="CD86" i="1"/>
  <c r="M28" i="1"/>
  <c r="L27" i="1"/>
  <c r="P27" i="1"/>
  <c r="Q27" i="1" l="1"/>
  <c r="CJ27" i="1" s="1"/>
  <c r="O28" i="1"/>
  <c r="R27" i="1" l="1"/>
  <c r="S27" i="1" l="1"/>
  <c r="BX87" i="1" l="1"/>
  <c r="CA88" i="1" l="1"/>
  <c r="CB87" i="1" l="1"/>
  <c r="CC87" i="1"/>
  <c r="BY88" i="1"/>
  <c r="CE87" i="1" l="1"/>
  <c r="CD87" i="1"/>
  <c r="O29" i="1" l="1"/>
  <c r="L28" i="1"/>
  <c r="P28" i="1"/>
  <c r="N29" i="1" l="1"/>
  <c r="M29" i="1"/>
  <c r="Q28" i="1"/>
  <c r="CJ28" i="1" s="1"/>
  <c r="R28" i="1" l="1"/>
  <c r="S28" i="1" l="1"/>
  <c r="CC88" i="1" l="1"/>
  <c r="CB88" i="1"/>
  <c r="CA89" i="1"/>
  <c r="BZ89" i="1"/>
  <c r="BY89" i="1" l="1"/>
  <c r="BX88" i="1"/>
  <c r="CE88" i="1" l="1"/>
  <c r="CD88" i="1"/>
  <c r="N30" i="1" l="1"/>
  <c r="BY90" i="1" l="1"/>
  <c r="P29" i="1" l="1"/>
  <c r="M30" i="1"/>
  <c r="O30" i="1"/>
  <c r="Q29" i="1" l="1"/>
  <c r="CJ29" i="1" s="1"/>
  <c r="L29" i="1"/>
  <c r="BZ90" i="1" l="1"/>
  <c r="R29" i="1"/>
  <c r="S29" i="1"/>
  <c r="BX89" i="1" l="1"/>
  <c r="CC89" i="1"/>
  <c r="CB89" i="1"/>
  <c r="CA90" i="1"/>
  <c r="CD89" i="1" l="1"/>
  <c r="CE89" i="1"/>
  <c r="N31" i="1"/>
  <c r="M31" i="1" l="1"/>
  <c r="L30" i="1" l="1"/>
  <c r="P30" i="1"/>
  <c r="Q30" i="1" l="1"/>
  <c r="CJ30" i="1" s="1"/>
  <c r="O31" i="1"/>
  <c r="BX90" i="1" l="1"/>
  <c r="BY91" i="1"/>
  <c r="R30" i="1"/>
  <c r="CC90" i="1" l="1"/>
  <c r="CB90" i="1"/>
  <c r="BZ91" i="1"/>
  <c r="S30" i="1"/>
  <c r="CA91" i="1" l="1"/>
  <c r="CD90" i="1"/>
  <c r="CE90" i="1"/>
  <c r="N32" i="1" l="1"/>
  <c r="L31" i="1"/>
  <c r="BZ92" i="1" l="1"/>
  <c r="P31" i="1"/>
  <c r="O32" i="1"/>
  <c r="BY92" i="1" l="1"/>
  <c r="BX91" i="1"/>
  <c r="R31" i="1"/>
  <c r="Q31" i="1"/>
  <c r="CJ31" i="1" s="1"/>
  <c r="M32" i="1"/>
  <c r="CC91" i="1" l="1"/>
  <c r="CB91" i="1"/>
  <c r="CA92" i="1"/>
  <c r="S31" i="1"/>
  <c r="CD91" i="1" l="1"/>
  <c r="CE91" i="1"/>
  <c r="M33" i="1" l="1"/>
  <c r="O33" i="1" l="1"/>
  <c r="L32" i="1" l="1"/>
  <c r="P32" i="1"/>
  <c r="BZ93" i="1" l="1"/>
  <c r="BY93" i="1"/>
  <c r="N33" i="1"/>
  <c r="Q32" i="1"/>
  <c r="CJ32" i="1" s="1"/>
  <c r="BX92" i="1" l="1"/>
  <c r="R32" i="1"/>
  <c r="CB92" i="1" l="1"/>
  <c r="CC92" i="1"/>
  <c r="CA93" i="1"/>
  <c r="S32" i="1"/>
  <c r="CE92" i="1" l="1"/>
  <c r="CD92" i="1"/>
  <c r="N34" i="1" l="1"/>
  <c r="BZ94" i="1" l="1"/>
  <c r="BX93" i="1" l="1"/>
  <c r="BY94" i="1"/>
  <c r="L33" i="1"/>
  <c r="P33" i="1" l="1"/>
  <c r="O34" i="1"/>
  <c r="CC93" i="1" l="1"/>
  <c r="CB93" i="1"/>
  <c r="CA94" i="1"/>
  <c r="R33" i="1"/>
  <c r="Q33" i="1"/>
  <c r="CJ33" i="1" s="1"/>
  <c r="M34" i="1"/>
  <c r="CD93" i="1" l="1"/>
  <c r="CE93" i="1"/>
  <c r="S33" i="1" l="1"/>
  <c r="M35" i="1" l="1"/>
  <c r="BY95" i="1" l="1"/>
  <c r="BZ95" i="1"/>
  <c r="O35" i="1"/>
  <c r="BX94" i="1" l="1"/>
  <c r="P34" i="1"/>
  <c r="L34" i="1"/>
  <c r="CA95" i="1" l="1"/>
  <c r="CC94" i="1"/>
  <c r="CB94" i="1"/>
  <c r="Q34" i="1"/>
  <c r="CJ34" i="1" s="1"/>
  <c r="N35" i="1"/>
  <c r="CD94" i="1" l="1"/>
  <c r="CE94" i="1"/>
  <c r="R34" i="1"/>
  <c r="S34" i="1" l="1"/>
  <c r="N36" i="1" l="1"/>
  <c r="BZ96" i="1" l="1"/>
  <c r="BY96" i="1" l="1"/>
  <c r="BX95" i="1"/>
  <c r="L35" i="1" l="1"/>
  <c r="CC95" i="1" l="1"/>
  <c r="CB95" i="1"/>
  <c r="CA96" i="1"/>
  <c r="P35" i="1"/>
  <c r="O36" i="1"/>
  <c r="CD95" i="1" l="1"/>
  <c r="CE95" i="1"/>
  <c r="Q35" i="1"/>
  <c r="CJ35" i="1" s="1"/>
  <c r="R35" i="1"/>
  <c r="M36" i="1"/>
  <c r="S35" i="1" l="1"/>
  <c r="N37" i="1" l="1"/>
  <c r="BY97" i="1" l="1"/>
  <c r="BZ97" i="1"/>
  <c r="BX96" i="1" l="1"/>
  <c r="L36" i="1"/>
  <c r="CC96" i="1" l="1"/>
  <c r="CB96" i="1"/>
  <c r="CA97" i="1"/>
  <c r="P36" i="1"/>
  <c r="O37" i="1"/>
  <c r="CD96" i="1" l="1"/>
  <c r="CE96" i="1"/>
  <c r="Q36" i="1"/>
  <c r="CJ36" i="1" s="1"/>
  <c r="M37" i="1"/>
  <c r="R36" i="1" l="1"/>
  <c r="S36" i="1" l="1"/>
  <c r="M38" i="1" l="1"/>
  <c r="BZ98" i="1" l="1"/>
  <c r="BX97" i="1" l="1"/>
  <c r="BY98" i="1"/>
  <c r="O38" i="1"/>
  <c r="CA98" i="1" l="1"/>
  <c r="CB97" i="1"/>
  <c r="CC97" i="1"/>
  <c r="L37" i="1"/>
  <c r="P37" i="1"/>
  <c r="CD97" i="1" l="1"/>
  <c r="CE97" i="1"/>
  <c r="N38" i="1"/>
  <c r="Q37" i="1"/>
  <c r="CJ37" i="1" s="1"/>
  <c r="R37" i="1" l="1"/>
  <c r="S37" i="1" l="1"/>
  <c r="BY99" i="1" l="1"/>
  <c r="BZ99" i="1"/>
  <c r="BX98" i="1" l="1"/>
  <c r="CB98" i="1" l="1"/>
  <c r="CC98" i="1"/>
  <c r="CA99" i="1"/>
  <c r="L38" i="1"/>
  <c r="CE98" i="1" l="1"/>
  <c r="CD98" i="1"/>
  <c r="P38" i="1"/>
  <c r="O39" i="1"/>
  <c r="N39" i="1"/>
  <c r="Q38" i="1" l="1"/>
  <c r="CJ38" i="1" s="1"/>
  <c r="R38" i="1"/>
  <c r="M39" i="1"/>
  <c r="S38" i="1" l="1"/>
  <c r="BZ100" i="1" l="1"/>
  <c r="BX99" i="1" l="1"/>
  <c r="BY100" i="1"/>
  <c r="M40" i="1"/>
  <c r="CA100" i="1" l="1"/>
  <c r="CC99" i="1"/>
  <c r="CB99" i="1"/>
  <c r="O40" i="1"/>
  <c r="CD99" i="1" l="1"/>
  <c r="CE99" i="1"/>
  <c r="L39" i="1"/>
  <c r="P39" i="1"/>
  <c r="N40" i="1" l="1"/>
  <c r="Q39" i="1"/>
  <c r="CJ39" i="1" s="1"/>
  <c r="R39" i="1" l="1"/>
  <c r="S39" i="1" l="1"/>
  <c r="BY101" i="1" l="1"/>
  <c r="BZ101" i="1"/>
  <c r="BX100" i="1" l="1"/>
  <c r="CB100" i="1" l="1"/>
  <c r="CC100" i="1"/>
  <c r="CA101" i="1"/>
  <c r="BZ102" i="1"/>
  <c r="CE100" i="1" l="1"/>
  <c r="CD100" i="1"/>
  <c r="BY102" i="1" l="1"/>
  <c r="BZ103" i="1"/>
  <c r="L40" i="1"/>
  <c r="O41" i="1"/>
  <c r="N41" i="1"/>
  <c r="Q40" i="1" l="1"/>
  <c r="CJ40" i="1" s="1"/>
  <c r="P40" i="1"/>
  <c r="M41" i="1"/>
  <c r="BZ104" i="1" l="1"/>
  <c r="R40" i="1"/>
  <c r="S40" i="1" l="1"/>
  <c r="BX101" i="1" l="1"/>
  <c r="CC101" i="1" l="1"/>
  <c r="CB101" i="1"/>
  <c r="CA102" i="1"/>
  <c r="CD101" i="1" l="1"/>
  <c r="CE101" i="1"/>
  <c r="M42" i="1" l="1"/>
  <c r="L41" i="1" l="1"/>
  <c r="O42" i="1" l="1"/>
  <c r="P41" i="1"/>
  <c r="N42" i="1" l="1"/>
  <c r="Q41" i="1"/>
  <c r="CJ41" i="1" s="1"/>
  <c r="R41" i="1" l="1"/>
  <c r="CA103" i="1" l="1"/>
  <c r="BX102" i="1"/>
  <c r="S41" i="1"/>
  <c r="CC102" i="1" l="1"/>
  <c r="CB102" i="1"/>
  <c r="BY103" i="1"/>
  <c r="CD102" i="1" l="1"/>
  <c r="CE102" i="1"/>
  <c r="L42" i="1" l="1"/>
  <c r="BX103" i="1" l="1"/>
  <c r="P42" i="1"/>
  <c r="O43" i="1"/>
  <c r="N43" i="1"/>
  <c r="CA104" i="1" l="1"/>
  <c r="R42" i="1"/>
  <c r="Q42" i="1"/>
  <c r="CJ42" i="1" s="1"/>
  <c r="M43" i="1"/>
  <c r="BY104" i="1" l="1"/>
  <c r="CC103" i="1"/>
  <c r="CB103" i="1"/>
  <c r="S42" i="1"/>
  <c r="CE103" i="1" l="1"/>
  <c r="CD103" i="1"/>
  <c r="M44" i="1" l="1"/>
  <c r="O44" i="1" l="1"/>
  <c r="L43" i="1"/>
  <c r="CA105" i="1" l="1"/>
  <c r="BZ105" i="1"/>
  <c r="P43" i="1"/>
  <c r="BY105" i="1" l="1"/>
  <c r="BX104" i="1"/>
  <c r="CB104" i="1"/>
  <c r="CC104" i="1"/>
  <c r="N44" i="1"/>
  <c r="Q43" i="1"/>
  <c r="CJ43" i="1" s="1"/>
  <c r="CE104" i="1" l="1"/>
  <c r="CD104" i="1"/>
  <c r="R43" i="1"/>
  <c r="S43" i="1" l="1"/>
  <c r="BX105" i="1" l="1"/>
  <c r="BZ106" i="1"/>
  <c r="CA106" i="1"/>
  <c r="BY106" i="1" l="1"/>
  <c r="CC105" i="1"/>
  <c r="CB105" i="1"/>
  <c r="L44" i="1"/>
  <c r="CD105" i="1" l="1"/>
  <c r="CE105" i="1"/>
  <c r="P44" i="1"/>
  <c r="N45" i="1"/>
  <c r="O45" i="1"/>
  <c r="R44" i="1" l="1"/>
  <c r="Q44" i="1"/>
  <c r="CJ44" i="1" s="1"/>
  <c r="M45" i="1"/>
  <c r="S44" i="1" l="1"/>
  <c r="N46" i="1" l="1"/>
  <c r="BZ107" i="1" l="1"/>
  <c r="CB106" i="1"/>
  <c r="CC106" i="1"/>
  <c r="CA107" i="1"/>
  <c r="CD106" i="1" l="1"/>
  <c r="BY107" i="1"/>
  <c r="BX106" i="1"/>
  <c r="CE106" i="1"/>
  <c r="L45" i="1" l="1"/>
  <c r="P45" i="1" l="1"/>
  <c r="O46" i="1"/>
  <c r="Q45" i="1" l="1"/>
  <c r="CJ45" i="1" s="1"/>
  <c r="M46" i="1"/>
  <c r="R45" i="1" l="1"/>
  <c r="S45" i="1"/>
  <c r="BZ108" i="1" l="1"/>
  <c r="CA108" i="1" l="1"/>
  <c r="BY108" i="1"/>
  <c r="BX107" i="1"/>
  <c r="N47" i="1"/>
  <c r="CB107" i="1" l="1"/>
  <c r="CC107" i="1"/>
  <c r="CD107" i="1"/>
  <c r="CE107" i="1"/>
  <c r="O47" i="1" l="1"/>
  <c r="L46" i="1"/>
  <c r="P46" i="1" l="1"/>
  <c r="M47" i="1" l="1"/>
  <c r="Q46" i="1"/>
  <c r="CJ46" i="1" s="1"/>
  <c r="R46" i="1" l="1"/>
  <c r="S46" i="1" l="1"/>
  <c r="BZ109" i="1" l="1"/>
  <c r="CA109" i="1"/>
  <c r="BX108" i="1"/>
  <c r="BY109" i="1" l="1"/>
  <c r="CC108" i="1"/>
  <c r="CB108" i="1"/>
  <c r="CD108" i="1" l="1"/>
  <c r="CE108" i="1" l="1"/>
  <c r="N48" i="1"/>
  <c r="L47" i="1" l="1"/>
  <c r="O48" i="1" l="1"/>
  <c r="Q47" i="1" l="1"/>
  <c r="CJ47" i="1" s="1"/>
  <c r="P47" i="1"/>
  <c r="M48" i="1"/>
  <c r="BX109" i="1" l="1"/>
  <c r="R47" i="1"/>
  <c r="CC109" i="1" l="1"/>
  <c r="CB109" i="1"/>
  <c r="S47" i="1"/>
  <c r="CD109" i="1" l="1"/>
  <c r="CE109" i="1" l="1"/>
  <c r="N49" i="1" l="1"/>
  <c r="O49" i="1" l="1"/>
  <c r="L48" i="1"/>
  <c r="Q48" i="1" l="1"/>
  <c r="CJ48" i="1" s="1"/>
  <c r="P48" i="1"/>
  <c r="M49" i="1"/>
  <c r="R48" i="1" l="1"/>
  <c r="S48" i="1"/>
  <c r="N50" i="1" l="1"/>
  <c r="L49" i="1" l="1"/>
  <c r="O50" i="1" l="1"/>
  <c r="P49" i="1"/>
  <c r="Q49" i="1" l="1"/>
  <c r="CJ49" i="1" s="1"/>
  <c r="M50" i="1"/>
  <c r="R49" i="1" l="1"/>
  <c r="S49" i="1" l="1"/>
  <c r="N51" i="1" l="1"/>
  <c r="L50" i="1" l="1"/>
  <c r="P50" i="1" l="1"/>
  <c r="O51" i="1"/>
  <c r="Q50" i="1" l="1"/>
  <c r="CJ50" i="1" s="1"/>
  <c r="R50" i="1"/>
  <c r="M51" i="1"/>
  <c r="S50" i="1" l="1"/>
  <c r="N52" i="1" l="1"/>
  <c r="L51" i="1" l="1"/>
  <c r="O52" i="1" l="1"/>
  <c r="P51" i="1"/>
  <c r="Q51" i="1" l="1"/>
  <c r="CJ51" i="1" s="1"/>
  <c r="M52" i="1"/>
  <c r="R51" i="1" l="1"/>
  <c r="S51" i="1" l="1"/>
  <c r="M53" i="1" l="1"/>
  <c r="O53" i="1" l="1"/>
  <c r="P52" i="1" l="1"/>
  <c r="L52" i="1"/>
  <c r="Q52" i="1" l="1"/>
  <c r="CJ52" i="1" s="1"/>
  <c r="N53" i="1"/>
  <c r="R52" i="1" l="1"/>
  <c r="S52" i="1" l="1"/>
  <c r="M54" i="1" l="1"/>
  <c r="O54" i="1" l="1"/>
  <c r="L53" i="1" l="1"/>
  <c r="P53" i="1"/>
  <c r="Q53" i="1" l="1"/>
  <c r="CJ53" i="1" s="1"/>
  <c r="N54" i="1"/>
  <c r="R53" i="1" l="1"/>
  <c r="S53" i="1" l="1"/>
  <c r="M55" i="1" l="1"/>
  <c r="L54" i="1" l="1"/>
  <c r="P54" i="1" l="1"/>
  <c r="O55" i="1"/>
  <c r="Q54" i="1" l="1"/>
  <c r="CJ54" i="1" s="1"/>
  <c r="N55" i="1"/>
  <c r="R54" i="1" l="1"/>
  <c r="S54" i="1"/>
  <c r="N56" i="1" l="1"/>
  <c r="O56" i="1" l="1"/>
  <c r="L55" i="1" l="1"/>
  <c r="R55" i="1" l="1"/>
  <c r="P55" i="1"/>
  <c r="Q55" i="1"/>
  <c r="CJ55" i="1" s="1"/>
  <c r="M56" i="1"/>
  <c r="S55" i="1" l="1"/>
  <c r="O57" i="1" l="1"/>
  <c r="L56" i="1"/>
  <c r="N57" i="1" l="1"/>
  <c r="P56" i="1"/>
  <c r="M57" i="1" l="1"/>
  <c r="Q56" i="1"/>
  <c r="CJ56" i="1" s="1"/>
  <c r="R56" i="1" l="1"/>
  <c r="S56" i="1" l="1"/>
  <c r="N58" i="1" l="1"/>
  <c r="O58" i="1" l="1"/>
  <c r="P57" i="1" l="1"/>
  <c r="L57" i="1"/>
  <c r="Q57" i="1" l="1"/>
  <c r="CJ57" i="1" s="1"/>
  <c r="M58" i="1"/>
  <c r="R57" i="1" l="1"/>
  <c r="S57" i="1" l="1"/>
  <c r="L58" i="1" l="1"/>
  <c r="P58" i="1" l="1"/>
  <c r="O59" i="1"/>
  <c r="N59" i="1"/>
  <c r="Q58" i="1" l="1"/>
  <c r="CJ58" i="1" s="1"/>
  <c r="M59" i="1"/>
  <c r="R58" i="1" l="1"/>
  <c r="S58" i="1" l="1"/>
  <c r="N60" i="1" l="1"/>
  <c r="O60" i="1" l="1"/>
  <c r="L59" i="1"/>
  <c r="Q59" i="1" l="1"/>
  <c r="CJ59" i="1" s="1"/>
  <c r="P59" i="1"/>
  <c r="M60" i="1"/>
  <c r="R59" i="1" l="1"/>
  <c r="S59" i="1" l="1"/>
  <c r="N61" i="1" l="1"/>
  <c r="M61" i="1" l="1"/>
  <c r="L60" i="1"/>
  <c r="P60" i="1"/>
  <c r="O61" i="1" l="1"/>
  <c r="Q60" i="1"/>
  <c r="CJ60" i="1" s="1"/>
  <c r="R60" i="1" l="1"/>
  <c r="S60" i="1" l="1"/>
  <c r="O62" i="1" l="1"/>
  <c r="L61" i="1" l="1"/>
  <c r="N62" i="1"/>
  <c r="P61" i="1"/>
  <c r="M62" i="1" l="1"/>
  <c r="Q61" i="1"/>
  <c r="CJ61" i="1" s="1"/>
  <c r="R61" i="1" l="1"/>
  <c r="S61" i="1" l="1"/>
  <c r="O63" i="1" l="1"/>
  <c r="N63" i="1"/>
  <c r="L62" i="1"/>
  <c r="P62" i="1"/>
  <c r="M63" i="1" l="1"/>
  <c r="Q62" i="1"/>
  <c r="CJ62" i="1" s="1"/>
  <c r="R62" i="1" l="1"/>
  <c r="S62" i="1" l="1"/>
  <c r="O64" i="1" l="1"/>
  <c r="L63" i="1"/>
  <c r="P63" i="1" l="1"/>
  <c r="N64" i="1"/>
  <c r="Q63" i="1" l="1"/>
  <c r="CJ63" i="1" s="1"/>
  <c r="M64" i="1"/>
  <c r="R63" i="1" l="1"/>
  <c r="S63" i="1" l="1"/>
  <c r="L64" i="1" l="1"/>
  <c r="P64" i="1" l="1"/>
  <c r="O65" i="1"/>
  <c r="N65" i="1"/>
  <c r="R64" i="1" l="1"/>
  <c r="Q64" i="1"/>
  <c r="CJ64" i="1" s="1"/>
  <c r="M65" i="1"/>
  <c r="S64" i="1" l="1"/>
  <c r="O66" i="1" l="1"/>
  <c r="N66" i="1" l="1"/>
  <c r="L65" i="1"/>
  <c r="P65" i="1"/>
  <c r="M66" i="1" l="1"/>
  <c r="Q65" i="1"/>
  <c r="CJ65" i="1" s="1"/>
  <c r="R65" i="1" l="1"/>
  <c r="S65" i="1" l="1"/>
  <c r="M67" i="1" l="1"/>
  <c r="L66" i="1" l="1"/>
  <c r="O67" i="1"/>
  <c r="P66" i="1" l="1"/>
  <c r="Q66" i="1" l="1"/>
  <c r="CJ66" i="1" s="1"/>
  <c r="N67" i="1"/>
  <c r="R66" i="1" l="1"/>
  <c r="S66" i="1" l="1"/>
  <c r="M68" i="1" l="1"/>
  <c r="L67" i="1" l="1"/>
  <c r="Q67" i="1"/>
  <c r="CJ67" i="1" s="1"/>
  <c r="P67" i="1"/>
  <c r="O68" i="1"/>
  <c r="N68" i="1"/>
  <c r="R67" i="1" l="1"/>
  <c r="S67" i="1" l="1"/>
  <c r="P68" i="1" l="1"/>
  <c r="O69" i="1"/>
  <c r="N69" i="1"/>
  <c r="Q68" i="1" l="1"/>
  <c r="CJ68" i="1" s="1"/>
  <c r="M69" i="1"/>
  <c r="L68" i="1"/>
  <c r="R68" i="1" l="1"/>
  <c r="S68" i="1"/>
  <c r="N70" i="1" l="1"/>
  <c r="M70" i="1"/>
  <c r="L69" i="1"/>
  <c r="Q69" i="1" l="1"/>
  <c r="CJ69" i="1" s="1"/>
  <c r="P69" i="1"/>
  <c r="O70" i="1"/>
  <c r="R69" i="1" l="1"/>
  <c r="S69" i="1"/>
  <c r="M71" i="1" l="1"/>
  <c r="N71" i="1"/>
  <c r="O71" i="1" l="1"/>
  <c r="L70" i="1"/>
  <c r="Q70" i="1"/>
  <c r="CJ70" i="1" s="1"/>
  <c r="P70" i="1"/>
  <c r="S70" i="1" l="1"/>
  <c r="R70" i="1"/>
  <c r="DP110" i="1" l="1"/>
  <c r="DA111" i="1" s="1"/>
  <c r="L71" i="1" l="1"/>
  <c r="DQ110" i="1"/>
  <c r="DR110" i="1" s="1"/>
  <c r="Q71" i="1" l="1"/>
  <c r="CJ71" i="1" s="1"/>
  <c r="N72" i="1"/>
  <c r="M72" i="1"/>
  <c r="P71" i="1" l="1"/>
  <c r="S71" i="1"/>
  <c r="R71" i="1"/>
  <c r="O72" i="1"/>
  <c r="N73" i="1" l="1"/>
  <c r="L72" i="1" l="1"/>
  <c r="M73" i="1"/>
  <c r="Q72" i="1"/>
  <c r="CJ72" i="1" s="1"/>
  <c r="P72" i="1"/>
  <c r="O73" i="1" l="1"/>
  <c r="R72" i="1"/>
  <c r="S72" i="1" l="1"/>
  <c r="N74" i="1" l="1"/>
  <c r="L73" i="1"/>
  <c r="M74" i="1" l="1"/>
  <c r="Q73" i="1" l="1"/>
  <c r="CJ73" i="1" s="1"/>
  <c r="P73" i="1"/>
  <c r="O74" i="1"/>
  <c r="S73" i="1"/>
  <c r="R73" i="1"/>
  <c r="O75" i="1" l="1"/>
  <c r="N75" i="1"/>
  <c r="L74" i="1"/>
  <c r="P74" i="1"/>
  <c r="Q74" i="1"/>
  <c r="CJ74" i="1" s="1"/>
  <c r="R74" i="1" l="1"/>
  <c r="S74" i="1"/>
  <c r="M75" i="1"/>
  <c r="L75" i="1" l="1"/>
  <c r="O76" i="1"/>
  <c r="N76" i="1"/>
  <c r="Q75" i="1" l="1"/>
  <c r="CJ75" i="1" s="1"/>
  <c r="P75" i="1"/>
  <c r="M76" i="1"/>
  <c r="R75" i="1" l="1"/>
  <c r="S75" i="1"/>
  <c r="N77" i="1" l="1"/>
  <c r="O77" i="1"/>
  <c r="Q76" i="1" l="1"/>
  <c r="CJ76" i="1" s="1"/>
  <c r="P76" i="1"/>
  <c r="M77" i="1"/>
  <c r="L76" i="1"/>
  <c r="R76" i="1" l="1"/>
  <c r="S76" i="1"/>
  <c r="L77" i="1" l="1"/>
  <c r="N78" i="1"/>
  <c r="M78" i="1"/>
  <c r="O78" i="1" l="1"/>
  <c r="P77" i="1"/>
  <c r="Q77" i="1"/>
  <c r="CJ77" i="1" s="1"/>
  <c r="R77" i="1" l="1"/>
  <c r="S77" i="1"/>
  <c r="N79" i="1" l="1"/>
  <c r="M79" i="1"/>
  <c r="O79" i="1" l="1"/>
  <c r="Q78" i="1"/>
  <c r="CJ78" i="1" s="1"/>
  <c r="P78" i="1"/>
  <c r="L78" i="1"/>
  <c r="S78" i="1" l="1"/>
  <c r="R78" i="1"/>
  <c r="M80" i="1" l="1"/>
  <c r="L79" i="1"/>
  <c r="N80" i="1"/>
  <c r="O80" i="1" l="1"/>
  <c r="Q79" i="1"/>
  <c r="CJ79" i="1" s="1"/>
  <c r="P79" i="1"/>
  <c r="R79" i="1" l="1"/>
  <c r="S79" i="1"/>
  <c r="N81" i="1" l="1"/>
  <c r="M81" i="1"/>
  <c r="Q80" i="1" l="1"/>
  <c r="CJ80" i="1" s="1"/>
  <c r="P80" i="1"/>
  <c r="O81" i="1"/>
  <c r="L80" i="1"/>
  <c r="S80" i="1"/>
  <c r="R80" i="1" l="1"/>
  <c r="N82" i="1" l="1"/>
  <c r="M82" i="1"/>
  <c r="L81" i="1"/>
  <c r="O82" i="1" l="1"/>
  <c r="Q81" i="1"/>
  <c r="CJ81" i="1" s="1"/>
  <c r="P81" i="1"/>
  <c r="R81" i="1" l="1"/>
  <c r="S81" i="1"/>
  <c r="D11" i="1"/>
  <c r="AU5" i="1" l="1"/>
  <c r="M83" i="1" l="1"/>
  <c r="N83" i="1"/>
  <c r="L82" i="1" l="1"/>
  <c r="Q82" i="1"/>
  <c r="CJ82" i="1" s="1"/>
  <c r="P82" i="1"/>
  <c r="O83" i="1"/>
  <c r="S82" i="1" l="1"/>
  <c r="R82" i="1"/>
  <c r="Q83" i="1" l="1"/>
  <c r="CJ83" i="1" s="1"/>
  <c r="L83" i="1"/>
  <c r="M84" i="1"/>
  <c r="N84" i="1"/>
  <c r="P83" i="1" l="1"/>
  <c r="R83" i="1"/>
  <c r="O84" i="1"/>
  <c r="S83" i="1" l="1"/>
  <c r="L84" i="1" l="1"/>
  <c r="Q84" i="1" l="1"/>
  <c r="CJ84" i="1" s="1"/>
  <c r="M85" i="1"/>
  <c r="N85" i="1"/>
  <c r="P84" i="1" l="1"/>
  <c r="O85" i="1"/>
  <c r="R84" i="1" l="1"/>
  <c r="S84" i="1" l="1"/>
  <c r="L85" i="1" l="1"/>
  <c r="O86" i="1"/>
  <c r="N86" i="1"/>
  <c r="P85" i="1" l="1"/>
  <c r="Q85" i="1"/>
  <c r="CJ85" i="1" s="1"/>
  <c r="M86" i="1"/>
  <c r="R85" i="1" l="1"/>
  <c r="S85" i="1"/>
  <c r="L86" i="1" l="1"/>
  <c r="N87" i="1"/>
  <c r="M87" i="1"/>
  <c r="Q86" i="1" l="1"/>
  <c r="CJ86" i="1" s="1"/>
  <c r="P86" i="1"/>
  <c r="O87" i="1"/>
  <c r="R86" i="1" l="1"/>
  <c r="S86" i="1"/>
  <c r="L87" i="1" l="1"/>
  <c r="N88" i="1"/>
  <c r="O88" i="1"/>
  <c r="M88" i="1" l="1"/>
  <c r="Q87" i="1"/>
  <c r="CJ87" i="1" s="1"/>
  <c r="P87" i="1"/>
  <c r="R87" i="1" l="1"/>
  <c r="S87" i="1"/>
  <c r="N89" i="1" l="1"/>
  <c r="O89" i="1"/>
  <c r="Q88" i="1" l="1"/>
  <c r="CJ88" i="1" s="1"/>
  <c r="P88" i="1"/>
  <c r="L88" i="1"/>
  <c r="M89" i="1"/>
  <c r="S88" i="1" l="1"/>
  <c r="R88" i="1"/>
  <c r="N90" i="1" l="1"/>
  <c r="L89" i="1"/>
  <c r="P89" i="1" l="1"/>
  <c r="Q89" i="1"/>
  <c r="CJ89" i="1" s="1"/>
  <c r="M90" i="1"/>
  <c r="O90" i="1" l="1"/>
  <c r="R89" i="1"/>
  <c r="S89" i="1"/>
  <c r="M91" i="1" l="1"/>
  <c r="Q90" i="1" l="1"/>
  <c r="CJ90" i="1" s="1"/>
  <c r="P90" i="1"/>
  <c r="N91" i="1"/>
  <c r="L90" i="1"/>
  <c r="O91" i="1" l="1"/>
  <c r="R90" i="1"/>
  <c r="S90" i="1"/>
  <c r="L91" i="1" l="1"/>
  <c r="N92" i="1"/>
  <c r="M92" i="1" l="1"/>
  <c r="Q91" i="1"/>
  <c r="CJ91" i="1" s="1"/>
  <c r="P91" i="1"/>
  <c r="O92" i="1" l="1"/>
  <c r="R91" i="1"/>
  <c r="S91" i="1"/>
  <c r="M93" i="1" l="1"/>
  <c r="L92" i="1"/>
  <c r="Q92" i="1" l="1"/>
  <c r="CJ92" i="1" s="1"/>
  <c r="P92" i="1"/>
  <c r="N93" i="1"/>
  <c r="O93" i="1" l="1"/>
  <c r="R92" i="1"/>
  <c r="S92" i="1"/>
  <c r="Q93" i="1" l="1"/>
  <c r="CJ93" i="1" s="1"/>
  <c r="N94" i="1"/>
  <c r="L93" i="1"/>
  <c r="P93" i="1" l="1"/>
  <c r="M94" i="1"/>
  <c r="O94" i="1" l="1"/>
  <c r="R93" i="1"/>
  <c r="S93" i="1"/>
  <c r="L94" i="1" l="1"/>
  <c r="N95" i="1"/>
  <c r="M95" i="1" l="1"/>
  <c r="Q94" i="1" l="1"/>
  <c r="CJ94" i="1" s="1"/>
  <c r="P94" i="1"/>
  <c r="O95" i="1"/>
  <c r="R94" i="1" l="1"/>
  <c r="S94" i="1"/>
  <c r="N96" i="1" l="1"/>
  <c r="M96" i="1" l="1"/>
  <c r="L95" i="1" l="1"/>
  <c r="P95" i="1" l="1"/>
  <c r="Q95" i="1"/>
  <c r="CJ95" i="1" s="1"/>
  <c r="O96" i="1"/>
  <c r="R95" i="1" l="1"/>
  <c r="S95" i="1"/>
  <c r="N97" i="1" l="1"/>
  <c r="M97" i="1"/>
  <c r="L96" i="1" l="1"/>
  <c r="P96" i="1" l="1"/>
  <c r="Q96" i="1"/>
  <c r="CJ96" i="1" s="1"/>
  <c r="O97" i="1"/>
  <c r="S96" i="1" l="1"/>
  <c r="R96" i="1"/>
  <c r="M98" i="1" l="1"/>
  <c r="N98" i="1"/>
  <c r="L97" i="1" l="1"/>
  <c r="Q97" i="1" l="1"/>
  <c r="CJ97" i="1" s="1"/>
  <c r="P97" i="1"/>
  <c r="O98" i="1"/>
  <c r="R97" i="1" l="1"/>
  <c r="S97" i="1"/>
  <c r="N99" i="1" l="1"/>
  <c r="M99" i="1"/>
  <c r="L98" i="1" l="1"/>
  <c r="Q98" i="1" l="1"/>
  <c r="CJ98" i="1" s="1"/>
  <c r="P98" i="1"/>
  <c r="O99" i="1"/>
  <c r="S98" i="1" l="1"/>
  <c r="R98" i="1"/>
  <c r="N100" i="1" l="1"/>
  <c r="M100" i="1" l="1"/>
  <c r="L99" i="1" l="1"/>
  <c r="P99" i="1" l="1"/>
  <c r="Q99" i="1"/>
  <c r="CJ99" i="1" s="1"/>
  <c r="O100" i="1"/>
  <c r="R99" i="1" l="1"/>
  <c r="S99" i="1"/>
  <c r="M101" i="1" l="1"/>
  <c r="N101" i="1"/>
  <c r="L100" i="1"/>
  <c r="O101" i="1" l="1"/>
  <c r="N102" i="1"/>
  <c r="Q100" i="1"/>
  <c r="CJ100" i="1" s="1"/>
  <c r="P100" i="1"/>
  <c r="S100" i="1" l="1"/>
  <c r="R100" i="1"/>
  <c r="M102" i="1" l="1"/>
  <c r="N103" i="1" l="1"/>
  <c r="Q101" i="1" l="1"/>
  <c r="CJ101" i="1" s="1"/>
  <c r="P101" i="1"/>
  <c r="O102" i="1"/>
  <c r="L101" i="1"/>
  <c r="S101" i="1"/>
  <c r="R101" i="1" l="1"/>
  <c r="N104" i="1" l="1"/>
  <c r="L102" i="1" l="1"/>
  <c r="O103" i="1" l="1"/>
  <c r="M103" i="1" l="1"/>
  <c r="Q102" i="1"/>
  <c r="CJ102" i="1" s="1"/>
  <c r="P102" i="1"/>
  <c r="R102" i="1" l="1"/>
  <c r="S102" i="1"/>
  <c r="N105" i="1" l="1"/>
  <c r="L103" i="1" l="1"/>
  <c r="O104" i="1" l="1"/>
  <c r="Q103" i="1" l="1"/>
  <c r="CJ103" i="1" s="1"/>
  <c r="P103" i="1"/>
  <c r="M104" i="1"/>
  <c r="R103" i="1" l="1"/>
  <c r="S103" i="1"/>
  <c r="O105" i="1" l="1"/>
  <c r="L104" i="1"/>
  <c r="Q104" i="1" l="1"/>
  <c r="CJ104" i="1" s="1"/>
  <c r="P104" i="1"/>
  <c r="M105" i="1"/>
  <c r="S104" i="1" l="1"/>
  <c r="R104" i="1"/>
  <c r="Q105" i="1" l="1"/>
  <c r="CJ105" i="1" s="1"/>
  <c r="P105" i="1"/>
  <c r="N106" i="1"/>
  <c r="O106" i="1"/>
  <c r="R105" i="1" l="1"/>
  <c r="M106" i="1"/>
  <c r="L105" i="1"/>
  <c r="S105" i="1"/>
  <c r="L106" i="1" l="1"/>
  <c r="Q106" i="1"/>
  <c r="CJ106" i="1" s="1"/>
  <c r="P106" i="1"/>
  <c r="O107" i="1"/>
  <c r="N107" i="1"/>
  <c r="S106" i="1" l="1"/>
  <c r="R106" i="1"/>
  <c r="M107" i="1"/>
  <c r="N108" i="1" l="1"/>
  <c r="O108" i="1" l="1"/>
  <c r="M108" i="1"/>
  <c r="L107" i="1"/>
  <c r="Q107" i="1" l="1"/>
  <c r="CJ107" i="1" s="1"/>
  <c r="P107" i="1"/>
  <c r="S107" i="1" l="1"/>
  <c r="R107" i="1"/>
  <c r="O109" i="1" l="1"/>
  <c r="M109" i="1"/>
  <c r="L108" i="1" l="1"/>
  <c r="P108" i="1" l="1"/>
  <c r="Q108" i="1"/>
  <c r="CJ108" i="1" s="1"/>
  <c r="N109" i="1"/>
  <c r="R108" i="1" l="1"/>
  <c r="S108" i="1" l="1"/>
  <c r="L109" i="1" l="1"/>
  <c r="P109" i="1" l="1"/>
  <c r="Q109" i="1"/>
  <c r="CJ109" i="1" s="1"/>
  <c r="R109" i="1" l="1"/>
  <c r="S109" i="1" l="1"/>
  <c r="B10" i="1" l="1"/>
  <c r="C11" i="1" l="1"/>
  <c r="F10" i="1"/>
  <c r="E11" i="1"/>
  <c r="H10" i="1" l="1"/>
  <c r="I10" i="1"/>
  <c r="G10" i="1"/>
  <c r="D12" i="1" l="1"/>
  <c r="H11" i="1" l="1"/>
  <c r="G11" i="1"/>
  <c r="F11" i="1"/>
  <c r="B11" i="1"/>
  <c r="E12" i="1"/>
  <c r="C12" i="1"/>
  <c r="I11" i="1" l="1"/>
  <c r="D13" i="1" l="1"/>
  <c r="C13" i="1" l="1"/>
  <c r="E13" i="1"/>
  <c r="F12" i="1"/>
  <c r="B12" i="1"/>
  <c r="G12" i="1" l="1"/>
  <c r="H12" i="1"/>
  <c r="I12" i="1" l="1"/>
  <c r="C14" i="1" l="1"/>
  <c r="E14" i="1" l="1"/>
  <c r="B13" i="1"/>
  <c r="D14" i="1"/>
  <c r="H13" i="1" l="1"/>
  <c r="F13" i="1"/>
  <c r="G13" i="1"/>
  <c r="I13" i="1" l="1"/>
  <c r="D15" i="1" l="1"/>
  <c r="G14" i="1" l="1"/>
  <c r="C15" i="1"/>
  <c r="B14" i="1"/>
  <c r="E15" i="1" l="1"/>
  <c r="F14" i="1"/>
  <c r="I14" i="1" l="1"/>
  <c r="H14" i="1"/>
  <c r="D16" i="1" l="1"/>
  <c r="B15" i="1" l="1"/>
  <c r="E16" i="1"/>
  <c r="G15" i="1" l="1"/>
  <c r="F15" i="1"/>
  <c r="C16" i="1"/>
  <c r="I15" i="1" l="1"/>
  <c r="H15" i="1"/>
  <c r="D17" i="1" l="1"/>
  <c r="C17" i="1" l="1"/>
  <c r="B16" i="1"/>
  <c r="F16" i="1" l="1"/>
  <c r="H16" i="1" l="1"/>
  <c r="E17" i="1"/>
  <c r="G16" i="1"/>
  <c r="I16" i="1" l="1"/>
  <c r="E18" i="1" l="1"/>
  <c r="D18" i="1"/>
  <c r="B17" i="1"/>
  <c r="C18" i="1" l="1"/>
  <c r="F17" i="1"/>
  <c r="G17" i="1"/>
  <c r="H17" i="1" l="1"/>
  <c r="I17" i="1" l="1"/>
  <c r="B18" i="1" l="1"/>
  <c r="C19" i="1" l="1"/>
  <c r="E19" i="1"/>
  <c r="D19" i="1"/>
  <c r="G18" i="1" l="1"/>
  <c r="F18" i="1"/>
  <c r="H18" i="1" l="1"/>
  <c r="I18" i="1" l="1"/>
  <c r="D20" i="1" l="1"/>
  <c r="C20" i="1"/>
  <c r="E20" i="1" l="1"/>
  <c r="B19" i="1"/>
  <c r="G19" i="1" l="1"/>
  <c r="CP19" i="1" s="1"/>
  <c r="F19" i="1"/>
  <c r="H19" i="1" l="1"/>
  <c r="I19" i="1" l="1"/>
  <c r="E21" i="1" l="1"/>
  <c r="C21" i="1"/>
  <c r="D21" i="1" l="1"/>
  <c r="B20" i="1"/>
  <c r="G20" i="1" l="1"/>
  <c r="F20" i="1"/>
  <c r="H20" i="1" l="1"/>
  <c r="I20" i="1"/>
  <c r="CV20" i="1" a="1"/>
  <c r="CV20" i="1" s="1"/>
  <c r="CT20" i="1" a="1"/>
  <c r="CT20" i="1" s="1"/>
  <c r="CS20" i="1" a="1"/>
  <c r="CS20" i="1" s="1"/>
  <c r="CU20" i="1" a="1"/>
  <c r="CU20" i="1" s="1"/>
  <c r="DF20" i="1" l="1"/>
  <c r="DD20" i="1"/>
  <c r="DE20" i="1"/>
  <c r="DG20" i="1"/>
  <c r="DJ20" i="1"/>
  <c r="DK20" i="1"/>
  <c r="DI20" i="1"/>
  <c r="DH20" i="1"/>
  <c r="DM20" i="1" l="1" a="1"/>
  <c r="DM20" i="1" s="1"/>
  <c r="DL20" i="1" a="1"/>
  <c r="DL20" i="1" s="1"/>
  <c r="DN20" i="1" a="1"/>
  <c r="DN20" i="1" s="1"/>
  <c r="DP20" i="1"/>
  <c r="DO20" i="1" a="1"/>
  <c r="DO20" i="1" s="1"/>
  <c r="DA21" i="1" l="1"/>
  <c r="DQ20" i="1"/>
  <c r="DR20" i="1" s="1"/>
  <c r="CW20" i="1" s="1"/>
  <c r="DB21" i="1" s="1"/>
  <c r="AM21" i="1" a="1"/>
  <c r="AM21" i="1" l="1"/>
  <c r="AN21" i="1" s="1"/>
  <c r="AL21" i="1"/>
  <c r="AJ21" i="1" a="1"/>
  <c r="E22" i="1" l="1"/>
  <c r="AJ21" i="1"/>
  <c r="D22" i="1" l="1"/>
  <c r="B21" i="1"/>
  <c r="G21" i="1" l="1"/>
  <c r="F21" i="1"/>
  <c r="C22" i="1"/>
  <c r="AK21" i="1"/>
  <c r="CV21" i="1" l="1" a="1"/>
  <c r="CV21" i="1" s="1"/>
  <c r="CT21" i="1" a="1"/>
  <c r="CT21" i="1" s="1"/>
  <c r="CU21" i="1" a="1"/>
  <c r="CU21" i="1" s="1"/>
  <c r="CS21" i="1" a="1"/>
  <c r="CS21" i="1" s="1"/>
  <c r="H21" i="1"/>
  <c r="I21" i="1" l="1"/>
  <c r="DD21" i="1"/>
  <c r="DF21" i="1"/>
  <c r="DE21" i="1"/>
  <c r="DG21" i="1"/>
  <c r="DI21" i="1"/>
  <c r="DJ21" i="1"/>
  <c r="DK21" i="1"/>
  <c r="DH21" i="1"/>
  <c r="DN21" i="1" l="1" a="1"/>
  <c r="DN21" i="1" s="1"/>
  <c r="DP21" i="1"/>
  <c r="DO21" i="1" a="1"/>
  <c r="DO21" i="1" s="1"/>
  <c r="DM21" i="1" a="1"/>
  <c r="DM21" i="1" s="1"/>
  <c r="DL21" i="1" a="1"/>
  <c r="DL21" i="1" s="1"/>
  <c r="DA22" i="1" l="1"/>
  <c r="DQ21" i="1"/>
  <c r="DR21" i="1" s="1"/>
  <c r="CW21" i="1" s="1"/>
  <c r="DB22" i="1" s="1"/>
  <c r="AL22" i="1" l="1"/>
  <c r="E23" i="1" l="1"/>
  <c r="C23" i="1" l="1"/>
  <c r="D23" i="1"/>
  <c r="B22" i="1"/>
  <c r="AM22" i="1" a="1"/>
  <c r="AM22" i="1" l="1"/>
  <c r="AN22" i="1" s="1"/>
  <c r="F22" i="1"/>
  <c r="G22" i="1"/>
  <c r="AJ22" i="1" a="1"/>
  <c r="AJ22" i="1" l="1"/>
  <c r="CV22" i="1" a="1"/>
  <c r="CV22" i="1" s="1"/>
  <c r="DG22" i="1" s="1"/>
  <c r="CT22" i="1" a="1"/>
  <c r="CT22" i="1" s="1"/>
  <c r="DE22" i="1" s="1"/>
  <c r="CS22" i="1" a="1"/>
  <c r="CS22" i="1" s="1"/>
  <c r="DD22" i="1" s="1"/>
  <c r="CU22" i="1" a="1"/>
  <c r="CU22" i="1" s="1"/>
  <c r="DF22" i="1" s="1"/>
  <c r="H22" i="1"/>
  <c r="I22" i="1"/>
  <c r="AK22" i="1"/>
  <c r="DH22" i="1"/>
  <c r="DK22" i="1"/>
  <c r="DJ22" i="1"/>
  <c r="DI22" i="1"/>
  <c r="DM22" i="1" l="1" a="1"/>
  <c r="DM22" i="1" s="1"/>
  <c r="DP22" i="1"/>
  <c r="DA23" i="1" s="1"/>
  <c r="DL22" i="1" a="1"/>
  <c r="DL22" i="1" s="1"/>
  <c r="DO22" i="1" a="1"/>
  <c r="DO22" i="1" s="1"/>
  <c r="DN22" i="1" a="1"/>
  <c r="DN22" i="1" s="1"/>
  <c r="DQ22" i="1" l="1"/>
  <c r="DR22" i="1" s="1"/>
  <c r="CW22" i="1" s="1"/>
  <c r="DB23" i="1" s="1"/>
  <c r="AL23" i="1" s="1"/>
  <c r="D24" i="1" l="1"/>
  <c r="E24" i="1"/>
  <c r="B23" i="1"/>
  <c r="AJ23" i="1" a="1"/>
  <c r="AM23" i="1" a="1"/>
  <c r="AM23" i="1" l="1"/>
  <c r="AN23" i="1" s="1"/>
  <c r="AJ23" i="1"/>
  <c r="C24" i="1"/>
  <c r="F23" i="1"/>
  <c r="G23" i="1"/>
  <c r="CT23" i="1" s="1" a="1"/>
  <c r="CT23" i="1" s="1"/>
  <c r="CU23" i="1" l="1" a="1"/>
  <c r="CU23" i="1" s="1"/>
  <c r="DF23" i="1" s="1"/>
  <c r="CS23" i="1" a="1"/>
  <c r="CS23" i="1" s="1"/>
  <c r="DD23" i="1" s="1"/>
  <c r="CV23" i="1" a="1"/>
  <c r="CV23" i="1" s="1"/>
  <c r="DG23" i="1" s="1"/>
  <c r="H23" i="1"/>
  <c r="DE23" i="1"/>
  <c r="DI23" i="1"/>
  <c r="DH23" i="1"/>
  <c r="I23" i="1" l="1"/>
  <c r="AK23" i="1"/>
  <c r="DK23" i="1"/>
  <c r="DJ23" i="1"/>
  <c r="DP23" i="1" l="1"/>
  <c r="DA24" i="1" s="1"/>
  <c r="DM23" i="1" a="1"/>
  <c r="DM23" i="1" s="1"/>
  <c r="DO23" i="1" a="1"/>
  <c r="DO23" i="1" s="1"/>
  <c r="DN23" i="1" a="1"/>
  <c r="DN23" i="1" s="1"/>
  <c r="DL23" i="1" a="1"/>
  <c r="DL23" i="1" s="1"/>
  <c r="DQ23" i="1" l="1"/>
  <c r="DR23" i="1" s="1"/>
  <c r="CW23" i="1" s="1"/>
  <c r="DB24" i="1" s="1"/>
  <c r="AL24" i="1" s="1"/>
  <c r="D25" i="1" l="1"/>
  <c r="C25" i="1" l="1"/>
  <c r="E25" i="1"/>
  <c r="B24" i="1"/>
  <c r="AM24" i="1" a="1"/>
  <c r="AM24" i="1" l="1"/>
  <c r="AN24" i="1" s="1"/>
  <c r="G24" i="1"/>
  <c r="F24" i="1"/>
  <c r="AJ24" i="1" a="1"/>
  <c r="AJ24" i="1" l="1"/>
  <c r="CS24" i="1" a="1"/>
  <c r="CS24" i="1" s="1"/>
  <c r="DD24" i="1" s="1"/>
  <c r="CU24" i="1" a="1"/>
  <c r="CU24" i="1" s="1"/>
  <c r="DF24" i="1" s="1"/>
  <c r="CV24" i="1" a="1"/>
  <c r="CV24" i="1" s="1"/>
  <c r="DG24" i="1" s="1"/>
  <c r="CT24" i="1" a="1"/>
  <c r="CT24" i="1" s="1"/>
  <c r="DE24" i="1" s="1"/>
  <c r="CP24" i="1"/>
  <c r="I24" i="1"/>
  <c r="H24" i="1"/>
  <c r="DH24" i="1"/>
  <c r="AK24" i="1" l="1"/>
  <c r="DJ24" i="1"/>
  <c r="DI24" i="1"/>
  <c r="DK24" i="1"/>
  <c r="DO24" i="1" l="1" a="1"/>
  <c r="DO24" i="1" s="1"/>
  <c r="DN24" i="1" a="1"/>
  <c r="DN24" i="1" s="1"/>
  <c r="DM24" i="1" a="1"/>
  <c r="DM24" i="1" s="1"/>
  <c r="DP24" i="1"/>
  <c r="DA25" i="1" s="1"/>
  <c r="DL24" i="1" a="1"/>
  <c r="DL24" i="1" s="1"/>
  <c r="CX23" i="1" a="1"/>
  <c r="CX23" i="1" s="1"/>
  <c r="CY23" i="1" a="1"/>
  <c r="CY23" i="1" s="1"/>
  <c r="CZ23" i="1" a="1"/>
  <c r="CZ23" i="1" s="1"/>
  <c r="DQ24" i="1" l="1"/>
  <c r="DR24" i="1" s="1"/>
  <c r="CW24" i="1" s="1"/>
  <c r="DB25" i="1" s="1"/>
  <c r="AL25" i="1" s="1"/>
  <c r="CP25" i="1" l="1"/>
  <c r="CP26" i="1" s="1"/>
  <c r="CP27" i="1" s="1"/>
  <c r="CP28" i="1" s="1"/>
  <c r="D26" i="1" l="1"/>
  <c r="B25" i="1"/>
  <c r="AM25" i="1" a="1"/>
  <c r="E26" i="1" l="1"/>
  <c r="AM25" i="1"/>
  <c r="AN25" i="1" s="1"/>
  <c r="C26" i="1"/>
  <c r="G25" i="1"/>
  <c r="F25" i="1"/>
  <c r="AJ25" i="1" a="1"/>
  <c r="AJ25" i="1" l="1"/>
  <c r="CU25" i="1" a="1"/>
  <c r="CU25" i="1" s="1"/>
  <c r="DF25" i="1" s="1"/>
  <c r="CV25" i="1" a="1"/>
  <c r="CV25" i="1" s="1"/>
  <c r="DG25" i="1" s="1"/>
  <c r="H25" i="1"/>
  <c r="CS25" i="1" a="1"/>
  <c r="CS25" i="1" s="1"/>
  <c r="DD25" i="1" s="1"/>
  <c r="CT25" i="1" a="1"/>
  <c r="CT25" i="1" s="1"/>
  <c r="DE25" i="1" s="1"/>
  <c r="DH25" i="1"/>
  <c r="I25" i="1" l="1"/>
  <c r="AK25" i="1"/>
  <c r="DI25" i="1"/>
  <c r="DJ25" i="1"/>
  <c r="DK25" i="1"/>
  <c r="DL25" i="1" l="1" a="1"/>
  <c r="DL25" i="1" s="1"/>
  <c r="DN25" i="1" a="1"/>
  <c r="DN25" i="1" s="1"/>
  <c r="DM25" i="1" a="1"/>
  <c r="DM25" i="1" s="1"/>
  <c r="DO25" i="1" a="1"/>
  <c r="DO25" i="1" s="1"/>
  <c r="DP25" i="1"/>
  <c r="DA26" i="1" s="1"/>
  <c r="DQ25" i="1" l="1"/>
  <c r="DR25" i="1" s="1"/>
  <c r="CW25" i="1" s="1"/>
  <c r="DB26" i="1" s="1"/>
  <c r="AL26" i="1" s="1"/>
  <c r="D27" i="1" l="1"/>
  <c r="C27" i="1" l="1"/>
  <c r="B26" i="1"/>
  <c r="AM26" i="1" a="1"/>
  <c r="AM26" i="1" l="1"/>
  <c r="AN26" i="1" s="1"/>
  <c r="G26" i="1"/>
  <c r="E27" i="1"/>
  <c r="F26" i="1"/>
  <c r="AJ26" i="1" a="1"/>
  <c r="AJ26" i="1" l="1"/>
  <c r="CT26" i="1" a="1"/>
  <c r="CT26" i="1" s="1"/>
  <c r="DE26" i="1" s="1"/>
  <c r="CU26" i="1" a="1"/>
  <c r="CU26" i="1" s="1"/>
  <c r="DF26" i="1" s="1"/>
  <c r="CV26" i="1" a="1"/>
  <c r="CV26" i="1" s="1"/>
  <c r="DG26" i="1" s="1"/>
  <c r="H26" i="1"/>
  <c r="CS26" i="1" l="1" a="1"/>
  <c r="CS26" i="1" s="1"/>
  <c r="I26" i="1"/>
  <c r="AK26" i="1"/>
  <c r="DJ26" i="1"/>
  <c r="DI26" i="1"/>
  <c r="DK26" i="1"/>
  <c r="DD26" i="1" l="1"/>
  <c r="DH26" i="1"/>
  <c r="DM26" i="1" l="1" a="1"/>
  <c r="DM26" i="1" s="1"/>
  <c r="DN26" i="1" a="1"/>
  <c r="DN26" i="1" s="1"/>
  <c r="DO26" i="1" a="1"/>
  <c r="DO26" i="1" s="1"/>
  <c r="DL26" i="1" a="1"/>
  <c r="DL26" i="1" s="1"/>
  <c r="DP26" i="1"/>
  <c r="DA27" i="1" l="1"/>
  <c r="DQ26" i="1"/>
  <c r="DR26" i="1" s="1"/>
  <c r="CW26" i="1" s="1"/>
  <c r="DB27" i="1" s="1"/>
  <c r="AL27" i="1" s="1"/>
  <c r="D28" i="1"/>
  <c r="C28" i="1" l="1"/>
  <c r="B27" i="1"/>
  <c r="AM27" i="1" a="1"/>
  <c r="AM27" i="1" l="1"/>
  <c r="AN27" i="1" s="1"/>
  <c r="E28" i="1" l="1"/>
  <c r="G27" i="1"/>
  <c r="F27" i="1"/>
  <c r="AJ27" i="1" a="1"/>
  <c r="AJ27" i="1" l="1"/>
  <c r="H27" i="1"/>
  <c r="CT27" i="1" a="1"/>
  <c r="CT27" i="1" s="1"/>
  <c r="CU27" i="1" a="1"/>
  <c r="CU27" i="1" s="1"/>
  <c r="CS27" i="1" a="1"/>
  <c r="CS27" i="1" s="1"/>
  <c r="CV27" i="1" a="1"/>
  <c r="CV27" i="1" s="1"/>
  <c r="AK27" i="1"/>
  <c r="DD27" i="1" l="1"/>
  <c r="DF27" i="1"/>
  <c r="DE27" i="1"/>
  <c r="DG27" i="1"/>
  <c r="I27" i="1"/>
  <c r="DJ27" i="1"/>
  <c r="DK27" i="1"/>
  <c r="DI27" i="1"/>
  <c r="DH27" i="1"/>
  <c r="DN27" i="1" l="1" a="1"/>
  <c r="DN27" i="1" s="1"/>
  <c r="DO27" i="1" a="1"/>
  <c r="DO27" i="1" s="1"/>
  <c r="DL27" i="1" a="1"/>
  <c r="DL27" i="1" s="1"/>
  <c r="DM27" i="1" a="1"/>
  <c r="DM27" i="1" s="1"/>
  <c r="DP27" i="1"/>
  <c r="DA28" i="1" l="1"/>
  <c r="DQ27" i="1"/>
  <c r="DR27" i="1" s="1"/>
  <c r="CW27" i="1" s="1"/>
  <c r="DB28" i="1" s="1"/>
  <c r="AL28" i="1" l="1"/>
  <c r="C29" i="1" l="1"/>
  <c r="E29" i="1"/>
  <c r="D29" i="1"/>
  <c r="B28" i="1"/>
  <c r="AM28" i="1" a="1"/>
  <c r="AM28" i="1" l="1"/>
  <c r="AN28" i="1" s="1"/>
  <c r="F28" i="1"/>
  <c r="G28" i="1" l="1"/>
  <c r="I28" i="1"/>
  <c r="H28" i="1"/>
  <c r="AK28" i="1"/>
  <c r="AJ28" i="1" a="1"/>
  <c r="AJ28" i="1" l="1"/>
  <c r="CV28" i="1" a="1"/>
  <c r="CV28" i="1" s="1"/>
  <c r="CT28" i="1" a="1"/>
  <c r="CT28" i="1" s="1"/>
  <c r="CS28" i="1" l="1" a="1"/>
  <c r="CS28" i="1" s="1"/>
  <c r="DD28" i="1" s="1"/>
  <c r="CU28" i="1" a="1"/>
  <c r="CU28" i="1" s="1"/>
  <c r="DF28" i="1" s="1"/>
  <c r="DG28" i="1"/>
  <c r="DE28" i="1"/>
  <c r="DJ28" i="1"/>
  <c r="DK28" i="1"/>
  <c r="DH28" i="1"/>
  <c r="DI28" i="1"/>
  <c r="DL28" i="1" l="1" a="1"/>
  <c r="DL28" i="1" s="1"/>
  <c r="DM28" i="1" a="1"/>
  <c r="DM28" i="1" s="1"/>
  <c r="DO28" i="1" a="1"/>
  <c r="DO28" i="1" s="1"/>
  <c r="DP28" i="1"/>
  <c r="DN28" i="1" a="1"/>
  <c r="DN28" i="1" s="1"/>
  <c r="DA29" i="1" l="1"/>
  <c r="DQ28" i="1"/>
  <c r="DR28" i="1" s="1"/>
  <c r="CW28" i="1" s="1"/>
  <c r="DB29" i="1" s="1"/>
  <c r="E30" i="1" l="1"/>
  <c r="AL29" i="1"/>
  <c r="C30" i="1" l="1"/>
  <c r="D30" i="1"/>
  <c r="B29" i="1"/>
  <c r="AM29" i="1" a="1"/>
  <c r="AM29" i="1" l="1"/>
  <c r="AN29" i="1" s="1"/>
  <c r="G29" i="1"/>
  <c r="F29" i="1"/>
  <c r="AK29" i="1"/>
  <c r="AJ29" i="1" a="1"/>
  <c r="AJ29" i="1" l="1"/>
  <c r="I29" i="1"/>
  <c r="H29" i="1"/>
  <c r="CS29" i="1" a="1"/>
  <c r="CS29" i="1" s="1"/>
  <c r="CV29" i="1" a="1"/>
  <c r="CV29" i="1" s="1"/>
  <c r="CU29" i="1" a="1"/>
  <c r="CU29" i="1" s="1"/>
  <c r="CP29" i="1"/>
  <c r="CT29" i="1" a="1"/>
  <c r="CT29" i="1" s="1"/>
  <c r="CX28" i="1" a="1"/>
  <c r="CX28" i="1" s="1"/>
  <c r="CY28" i="1" a="1"/>
  <c r="CY28" i="1" s="1"/>
  <c r="CZ28" i="1" a="1"/>
  <c r="CZ28" i="1" s="1"/>
  <c r="DF29" i="1" l="1"/>
  <c r="DG29" i="1"/>
  <c r="DD29" i="1"/>
  <c r="DE29" i="1"/>
  <c r="DK29" i="1"/>
  <c r="DI29" i="1"/>
  <c r="DH29" i="1"/>
  <c r="DJ29" i="1"/>
  <c r="DL29" i="1" l="1" a="1"/>
  <c r="DL29" i="1" s="1"/>
  <c r="DO29" i="1" a="1"/>
  <c r="DO29" i="1" s="1"/>
  <c r="DN29" i="1" a="1"/>
  <c r="DN29" i="1" s="1"/>
  <c r="DP29" i="1"/>
  <c r="DM29" i="1" a="1"/>
  <c r="DM29" i="1" s="1"/>
  <c r="DA30" i="1" l="1"/>
  <c r="DQ29" i="1"/>
  <c r="DR29" i="1" s="1"/>
  <c r="CW29" i="1" s="1"/>
  <c r="DB30" i="1" l="1"/>
  <c r="CP30" i="1"/>
  <c r="CP31" i="1" s="1"/>
  <c r="CP32" i="1" s="1"/>
  <c r="CP33" i="1" s="1"/>
  <c r="AL30" i="1" l="1"/>
  <c r="C31" i="1" l="1"/>
  <c r="D31" i="1"/>
  <c r="E31" i="1"/>
  <c r="B30" i="1"/>
  <c r="AM30" i="1" a="1"/>
  <c r="AM30" i="1" l="1"/>
  <c r="AN30" i="1" s="1"/>
  <c r="F30" i="1"/>
  <c r="G30" i="1"/>
  <c r="AJ30" i="1" a="1"/>
  <c r="AJ30" i="1" l="1"/>
  <c r="CT30" i="1" a="1"/>
  <c r="CT30" i="1" s="1"/>
  <c r="I30" i="1"/>
  <c r="H30" i="1"/>
  <c r="CS30" i="1" a="1"/>
  <c r="CS30" i="1" s="1"/>
  <c r="CU30" i="1" a="1"/>
  <c r="CU30" i="1" s="1"/>
  <c r="AK30" i="1"/>
  <c r="CV30" i="1" l="1" a="1"/>
  <c r="CV30" i="1" s="1"/>
  <c r="DG30" i="1" s="1"/>
  <c r="DF30" i="1"/>
  <c r="DD30" i="1"/>
  <c r="DE30" i="1"/>
  <c r="DK30" i="1"/>
  <c r="DI30" i="1"/>
  <c r="DH30" i="1"/>
  <c r="DJ30" i="1"/>
  <c r="DN30" i="1" l="1" a="1"/>
  <c r="DN30" i="1" s="1"/>
  <c r="DO30" i="1" a="1"/>
  <c r="DO30" i="1" s="1"/>
  <c r="DL30" i="1" a="1"/>
  <c r="DL30" i="1" s="1"/>
  <c r="DM30" i="1" a="1"/>
  <c r="DM30" i="1" s="1"/>
  <c r="DP30" i="1"/>
  <c r="DQ30" i="1" l="1"/>
  <c r="DR30" i="1" s="1"/>
  <c r="CW30" i="1" s="1"/>
  <c r="DB31" i="1" s="1"/>
  <c r="DA31" i="1"/>
  <c r="AL31" i="1" l="1"/>
  <c r="E32" i="1" l="1"/>
  <c r="C32" i="1" l="1"/>
  <c r="B31" i="1"/>
  <c r="AM31" i="1" a="1"/>
  <c r="D32" i="1" l="1"/>
  <c r="AM31" i="1"/>
  <c r="AN31" i="1" s="1"/>
  <c r="CF31" i="1" s="1"/>
  <c r="F31" i="1"/>
  <c r="G31" i="1"/>
  <c r="AJ31" i="1" a="1"/>
  <c r="AJ31" i="1" l="1"/>
  <c r="CV31" i="1" a="1"/>
  <c r="CV31" i="1" s="1"/>
  <c r="DG31" i="1" s="1"/>
  <c r="CT31" i="1" a="1"/>
  <c r="CT31" i="1" s="1"/>
  <c r="DE31" i="1" s="1"/>
  <c r="CU31" i="1" a="1"/>
  <c r="CU31" i="1" s="1"/>
  <c r="DF31" i="1" s="1"/>
  <c r="CS31" i="1" a="1"/>
  <c r="CS31" i="1" s="1"/>
  <c r="DD31" i="1" s="1"/>
  <c r="I31" i="1"/>
  <c r="H31" i="1"/>
  <c r="DH31" i="1"/>
  <c r="AK31" i="1" l="1"/>
  <c r="DK31" i="1"/>
  <c r="DJ31" i="1"/>
  <c r="DI31" i="1"/>
  <c r="DP31" i="1" l="1"/>
  <c r="DA32" i="1" s="1"/>
  <c r="AK32" i="1" s="1"/>
  <c r="DO31" i="1" a="1"/>
  <c r="DO31" i="1" s="1"/>
  <c r="DL31" i="1" a="1"/>
  <c r="DL31" i="1" s="1"/>
  <c r="DM31" i="1" a="1"/>
  <c r="DM31" i="1" s="1"/>
  <c r="DN31" i="1" a="1"/>
  <c r="DN31" i="1" s="1"/>
  <c r="DQ31" i="1" l="1"/>
  <c r="DR31" i="1" s="1"/>
  <c r="CW31" i="1" s="1"/>
  <c r="DB32" i="1" s="1"/>
  <c r="AL32" i="1" s="1"/>
  <c r="D33" i="1" l="1"/>
  <c r="B32" i="1"/>
  <c r="AM32" i="1" a="1"/>
  <c r="AM32" i="1" l="1"/>
  <c r="AN32" i="1" s="1"/>
  <c r="CF32" i="1" s="1"/>
  <c r="E33" i="1" l="1"/>
  <c r="F32" i="1"/>
  <c r="G32" i="1"/>
  <c r="C33" i="1"/>
  <c r="AJ32" i="1" a="1"/>
  <c r="AJ32" i="1" l="1"/>
  <c r="CT32" i="1" a="1"/>
  <c r="CT32" i="1" s="1"/>
  <c r="DE32" i="1" s="1"/>
  <c r="I32" i="1"/>
  <c r="H32" i="1"/>
  <c r="CU32" i="1" l="1" a="1"/>
  <c r="CU32" i="1" s="1"/>
  <c r="CV32" i="1" a="1"/>
  <c r="CV32" i="1" s="1"/>
  <c r="CS32" i="1" a="1"/>
  <c r="CS32" i="1" s="1"/>
  <c r="DI32" i="1"/>
  <c r="DF32" i="1" l="1"/>
  <c r="DG32" i="1"/>
  <c r="DD32" i="1"/>
  <c r="DJ32" i="1"/>
  <c r="DK32" i="1"/>
  <c r="DH32" i="1"/>
  <c r="DO32" i="1" l="1" a="1"/>
  <c r="DO32" i="1" s="1"/>
  <c r="DP32" i="1"/>
  <c r="DM32" i="1" a="1"/>
  <c r="DM32" i="1" s="1"/>
  <c r="DL32" i="1" a="1"/>
  <c r="DL32" i="1" s="1"/>
  <c r="DN32" i="1" a="1"/>
  <c r="DN32" i="1" s="1"/>
  <c r="DA33" i="1" l="1"/>
  <c r="AK33" i="1" s="1"/>
  <c r="DQ32" i="1"/>
  <c r="DR32" i="1" s="1"/>
  <c r="CW32" i="1" s="1"/>
  <c r="DB33" i="1" s="1"/>
  <c r="AL33" i="1" s="1"/>
  <c r="D34" i="1" l="1"/>
  <c r="C34" i="1" l="1"/>
  <c r="B33" i="1"/>
  <c r="AM33" i="1" a="1"/>
  <c r="E34" i="1" l="1"/>
  <c r="AM33" i="1"/>
  <c r="AN33" i="1" s="1"/>
  <c r="G33" i="1"/>
  <c r="F33" i="1"/>
  <c r="AJ33" i="1" a="1"/>
  <c r="AJ33" i="1" l="1"/>
  <c r="CT33" i="1" a="1"/>
  <c r="CT33" i="1" s="1"/>
  <c r="H33" i="1"/>
  <c r="CS33" i="1" l="1" a="1"/>
  <c r="CS33" i="1" s="1"/>
  <c r="DD33" i="1" s="1"/>
  <c r="CV33" i="1" a="1"/>
  <c r="CV33" i="1" s="1"/>
  <c r="DG33" i="1" s="1"/>
  <c r="CU33" i="1" a="1"/>
  <c r="CU33" i="1" s="1"/>
  <c r="DF33" i="1" s="1"/>
  <c r="DE33" i="1"/>
  <c r="I33" i="1"/>
  <c r="DI33" i="1"/>
  <c r="DH33" i="1"/>
  <c r="DK33" i="1"/>
  <c r="DJ33" i="1"/>
  <c r="DP33" i="1" l="1"/>
  <c r="DQ33" i="1" s="1"/>
  <c r="DM33" i="1" a="1"/>
  <c r="DM33" i="1" s="1"/>
  <c r="DN33" i="1" a="1"/>
  <c r="DN33" i="1" s="1"/>
  <c r="DL33" i="1" a="1"/>
  <c r="DL33" i="1" s="1"/>
  <c r="DO33" i="1" a="1"/>
  <c r="DO33" i="1" s="1"/>
  <c r="DA34" i="1" l="1"/>
  <c r="AK34" i="1" s="1"/>
  <c r="DR33" i="1"/>
  <c r="CW33" i="1" s="1"/>
  <c r="DB34" i="1" s="1"/>
  <c r="AL34" i="1" s="1"/>
  <c r="D35" i="1" l="1"/>
  <c r="E35" i="1" l="1"/>
  <c r="C35" i="1"/>
  <c r="B34" i="1"/>
  <c r="AM34" i="1" a="1"/>
  <c r="AM34" i="1" l="1"/>
  <c r="AN34" i="1" s="1"/>
  <c r="F34" i="1"/>
  <c r="G34" i="1"/>
  <c r="CY33" i="1" a="1"/>
  <c r="CY33" i="1" s="1"/>
  <c r="CZ33" i="1" a="1"/>
  <c r="CZ33" i="1" s="1"/>
  <c r="CX33" i="1" a="1"/>
  <c r="CX33" i="1" s="1"/>
  <c r="AJ34" i="1" a="1"/>
  <c r="AJ34" i="1" l="1"/>
  <c r="CU34" i="1" a="1"/>
  <c r="CU34" i="1" s="1"/>
  <c r="H34" i="1"/>
  <c r="I34" i="1"/>
  <c r="CT34" i="1" l="1" a="1"/>
  <c r="CT34" i="1" s="1"/>
  <c r="DE34" i="1" s="1"/>
  <c r="CP34" i="1"/>
  <c r="CS34" i="1" a="1"/>
  <c r="CS34" i="1" s="1"/>
  <c r="DD34" i="1" s="1"/>
  <c r="CV34" i="1" a="1"/>
  <c r="CV34" i="1" s="1"/>
  <c r="DG34" i="1" s="1"/>
  <c r="DF34" i="1"/>
  <c r="DJ34" i="1"/>
  <c r="DH34" i="1"/>
  <c r="DI34" i="1"/>
  <c r="DK34" i="1"/>
  <c r="DP34" i="1" l="1"/>
  <c r="DA35" i="1" s="1"/>
  <c r="AK35" i="1" s="1"/>
  <c r="DL34" i="1" a="1"/>
  <c r="DL34" i="1" s="1"/>
  <c r="DN34" i="1" a="1"/>
  <c r="DN34" i="1" s="1"/>
  <c r="DM34" i="1" a="1"/>
  <c r="DM34" i="1" s="1"/>
  <c r="DO34" i="1" a="1"/>
  <c r="DO34" i="1" s="1"/>
  <c r="DQ34" i="1" l="1"/>
  <c r="DR34" i="1" s="1"/>
  <c r="CW34" i="1" s="1"/>
  <c r="DB35" i="1" s="1"/>
  <c r="AM35" i="1" a="1"/>
  <c r="CP35" i="1" l="1"/>
  <c r="CP36" i="1" s="1"/>
  <c r="CP37" i="1" s="1"/>
  <c r="CP38" i="1" s="1"/>
  <c r="D36" i="1"/>
  <c r="AM35" i="1"/>
  <c r="AN35" i="1" s="1"/>
  <c r="AL35" i="1"/>
  <c r="AJ35" i="1" a="1"/>
  <c r="G35" i="1" l="1"/>
  <c r="AJ35" i="1"/>
  <c r="E36" i="1" l="1"/>
  <c r="H35" i="1"/>
  <c r="F35" i="1"/>
  <c r="CU35" i="1" a="1"/>
  <c r="CU35" i="1" s="1"/>
  <c r="CV35" i="1" a="1"/>
  <c r="CV35" i="1" s="1"/>
  <c r="CS35" i="1" a="1"/>
  <c r="CS35" i="1" s="1"/>
  <c r="CT35" i="1" a="1"/>
  <c r="CT35" i="1" s="1"/>
  <c r="C36" i="1"/>
  <c r="B35" i="1"/>
  <c r="I35" i="1" l="1"/>
  <c r="DE35" i="1"/>
  <c r="DD35" i="1"/>
  <c r="DG35" i="1"/>
  <c r="DF35" i="1"/>
  <c r="DI35" i="1"/>
  <c r="DJ35" i="1"/>
  <c r="DK35" i="1"/>
  <c r="DH35" i="1"/>
  <c r="DO35" i="1" l="1" a="1"/>
  <c r="DO35" i="1" s="1"/>
  <c r="DM35" i="1" a="1"/>
  <c r="DM35" i="1" s="1"/>
  <c r="DL35" i="1" a="1"/>
  <c r="DL35" i="1" s="1"/>
  <c r="DP35" i="1"/>
  <c r="DN35" i="1" a="1"/>
  <c r="DN35" i="1" s="1"/>
  <c r="DA36" i="1" l="1"/>
  <c r="AK36" i="1" s="1"/>
  <c r="DQ35" i="1"/>
  <c r="DR35" i="1" s="1"/>
  <c r="CW35" i="1" s="1"/>
  <c r="DB36" i="1" s="1"/>
  <c r="AM36" i="1" a="1"/>
  <c r="AM36" i="1" l="1"/>
  <c r="AN36" i="1" s="1"/>
  <c r="AL36" i="1"/>
  <c r="AJ36" i="1" a="1"/>
  <c r="AJ36" i="1" l="1"/>
  <c r="C37" i="1" l="1"/>
  <c r="D37" i="1"/>
  <c r="B36" i="1"/>
  <c r="E37" i="1" l="1"/>
  <c r="F36" i="1"/>
  <c r="G36" i="1"/>
  <c r="H36" i="1" l="1"/>
  <c r="CU36" i="1" a="1"/>
  <c r="CU36" i="1" s="1"/>
  <c r="CT36" i="1" a="1"/>
  <c r="CT36" i="1" s="1"/>
  <c r="CV36" i="1" a="1"/>
  <c r="CV36" i="1" s="1"/>
  <c r="CS36" i="1" a="1"/>
  <c r="CS36" i="1" s="1"/>
  <c r="DD36" i="1" l="1"/>
  <c r="DG36" i="1"/>
  <c r="DE36" i="1"/>
  <c r="DF36" i="1"/>
  <c r="I36" i="1"/>
  <c r="DJ36" i="1"/>
  <c r="DK36" i="1"/>
  <c r="DI36" i="1"/>
  <c r="DH36" i="1"/>
  <c r="DN36" i="1" l="1" a="1"/>
  <c r="DN36" i="1" s="1"/>
  <c r="DO36" i="1" a="1"/>
  <c r="DO36" i="1" s="1"/>
  <c r="DL36" i="1" a="1"/>
  <c r="DL36" i="1" s="1"/>
  <c r="DM36" i="1" a="1"/>
  <c r="DM36" i="1" s="1"/>
  <c r="DP36" i="1"/>
  <c r="DA37" i="1" l="1"/>
  <c r="AK37" i="1" s="1"/>
  <c r="DQ36" i="1"/>
  <c r="DR36" i="1" s="1"/>
  <c r="CW36" i="1" s="1"/>
  <c r="DB37" i="1" s="1"/>
  <c r="AL37" i="1" l="1"/>
  <c r="D38" i="1" l="1"/>
  <c r="B37" i="1"/>
  <c r="E38" i="1"/>
  <c r="AM37" i="1" a="1"/>
  <c r="AM37" i="1" l="1"/>
  <c r="AN37" i="1" s="1"/>
  <c r="C38" i="1"/>
  <c r="G37" i="1"/>
  <c r="F37" i="1"/>
  <c r="AJ37" i="1" a="1"/>
  <c r="AJ37" i="1" l="1"/>
  <c r="CS37" i="1" a="1"/>
  <c r="CS37" i="1" s="1"/>
  <c r="DD37" i="1" s="1"/>
  <c r="CV37" i="1" a="1"/>
  <c r="CV37" i="1" s="1"/>
  <c r="DG37" i="1" s="1"/>
  <c r="CT37" i="1" a="1"/>
  <c r="CT37" i="1" s="1"/>
  <c r="DE37" i="1" s="1"/>
  <c r="I37" i="1"/>
  <c r="H37" i="1"/>
  <c r="DH37" i="1"/>
  <c r="CU37" i="1" l="1" a="1"/>
  <c r="CU37" i="1" s="1"/>
  <c r="DK37" i="1"/>
  <c r="DI37" i="1"/>
  <c r="DF37" i="1" l="1"/>
  <c r="DJ37" i="1"/>
  <c r="DM37" i="1" l="1" a="1"/>
  <c r="DM37" i="1" s="1"/>
  <c r="DO37" i="1" a="1"/>
  <c r="DO37" i="1" s="1"/>
  <c r="DN37" i="1" a="1"/>
  <c r="DN37" i="1" s="1"/>
  <c r="DP37" i="1"/>
  <c r="DA38" i="1" s="1"/>
  <c r="AK38" i="1" s="1"/>
  <c r="DL37" i="1" a="1"/>
  <c r="DL37" i="1" s="1"/>
  <c r="DQ37" i="1" l="1"/>
  <c r="DR37" i="1" s="1"/>
  <c r="CW37" i="1" s="1"/>
  <c r="DB38" i="1" s="1"/>
  <c r="AL38" i="1" s="1"/>
  <c r="B38" i="1" l="1"/>
  <c r="AJ38" i="1" a="1"/>
  <c r="AM38" i="1" a="1"/>
  <c r="AJ38" i="1" l="1"/>
  <c r="AM38" i="1"/>
  <c r="AN38" i="1" s="1"/>
  <c r="D39" i="1"/>
  <c r="E39" i="1"/>
  <c r="F38" i="1" l="1"/>
  <c r="G38" i="1"/>
  <c r="C39" i="1"/>
  <c r="I38" i="1" l="1"/>
  <c r="H38" i="1"/>
  <c r="CV38" i="1" a="1"/>
  <c r="CV38" i="1" s="1"/>
  <c r="CS38" i="1" a="1"/>
  <c r="CS38" i="1" s="1"/>
  <c r="CT38" i="1" a="1"/>
  <c r="CT38" i="1" s="1"/>
  <c r="CU38" i="1" a="1"/>
  <c r="CU38" i="1" s="1"/>
  <c r="DF38" i="1" l="1"/>
  <c r="DE38" i="1"/>
  <c r="DD38" i="1"/>
  <c r="DG38" i="1"/>
  <c r="DI38" i="1"/>
  <c r="DJ38" i="1"/>
  <c r="DK38" i="1"/>
  <c r="DH38" i="1"/>
  <c r="DN38" i="1" l="1" a="1"/>
  <c r="DN38" i="1" s="1"/>
  <c r="DO38" i="1" a="1"/>
  <c r="DO38" i="1" s="1"/>
  <c r="DM38" i="1" a="1"/>
  <c r="DM38" i="1" s="1"/>
  <c r="DL38" i="1" a="1"/>
  <c r="DL38" i="1" s="1"/>
  <c r="DP38" i="1"/>
  <c r="DA39" i="1" s="1"/>
  <c r="AK39" i="1" s="1"/>
  <c r="DQ38" i="1" l="1"/>
  <c r="DR38" i="1" s="1"/>
  <c r="CW38" i="1" s="1"/>
  <c r="DB39" i="1" s="1"/>
  <c r="D40" i="1" l="1"/>
  <c r="AL39" i="1"/>
  <c r="B39" i="1" l="1"/>
  <c r="AM39" i="1" a="1"/>
  <c r="AM39" i="1" l="1"/>
  <c r="AN39" i="1" s="1"/>
  <c r="C40" i="1"/>
  <c r="F39" i="1"/>
  <c r="E40" i="1"/>
  <c r="H39" i="1" l="1"/>
  <c r="G39" i="1"/>
  <c r="AJ39" i="1" a="1"/>
  <c r="AJ39" i="1" l="1"/>
  <c r="CP39" i="1"/>
  <c r="I39" i="1"/>
  <c r="CT39" i="1" a="1"/>
  <c r="CT39" i="1" s="1"/>
  <c r="CV39" i="1" a="1"/>
  <c r="CV39" i="1" s="1"/>
  <c r="CS39" i="1" a="1"/>
  <c r="CS39" i="1" s="1"/>
  <c r="CU39" i="1" a="1"/>
  <c r="CU39" i="1" s="1"/>
  <c r="DF39" i="1" l="1"/>
  <c r="DD39" i="1"/>
  <c r="DG39" i="1"/>
  <c r="DE39" i="1"/>
  <c r="DJ39" i="1"/>
  <c r="DK39" i="1"/>
  <c r="DI39" i="1"/>
  <c r="DH39" i="1"/>
  <c r="DL39" i="1" l="1" a="1"/>
  <c r="DL39" i="1" s="1"/>
  <c r="DO39" i="1" a="1"/>
  <c r="DO39" i="1" s="1"/>
  <c r="DP39" i="1"/>
  <c r="DA40" i="1" s="1"/>
  <c r="AK40" i="1" s="1"/>
  <c r="DM39" i="1" a="1"/>
  <c r="DM39" i="1" s="1"/>
  <c r="DN39" i="1" a="1"/>
  <c r="DN39" i="1" s="1"/>
  <c r="DQ39" i="1" l="1"/>
  <c r="DR39" i="1" s="1"/>
  <c r="CW39" i="1" s="1"/>
  <c r="DB40" i="1" s="1"/>
  <c r="CY38" i="1" a="1"/>
  <c r="CY38" i="1" s="1"/>
  <c r="CZ38" i="1" a="1"/>
  <c r="CZ38" i="1" s="1"/>
  <c r="CX38" i="1" a="1"/>
  <c r="CX38" i="1" s="1"/>
  <c r="C41" i="1" l="1"/>
  <c r="AL40" i="1"/>
  <c r="CP40" i="1"/>
  <c r="CP41" i="1" s="1"/>
  <c r="CP42" i="1" s="1"/>
  <c r="CP43" i="1" s="1"/>
  <c r="B40" i="1" l="1"/>
  <c r="AM40" i="1" a="1"/>
  <c r="AM40" i="1" l="1"/>
  <c r="G40" i="1"/>
  <c r="D41" i="1"/>
  <c r="AJ40" i="1" a="1"/>
  <c r="E41" i="1" l="1"/>
  <c r="AJ40" i="1"/>
  <c r="F40" i="1"/>
  <c r="H40" i="1"/>
  <c r="AN40" i="1"/>
  <c r="CV40" i="1" l="1" a="1"/>
  <c r="CV40" i="1" s="1"/>
  <c r="CT40" i="1" a="1"/>
  <c r="CT40" i="1" s="1"/>
  <c r="CS40" i="1" a="1"/>
  <c r="CS40" i="1" s="1"/>
  <c r="CU40" i="1" a="1"/>
  <c r="CU40" i="1" s="1"/>
  <c r="I40" i="1" l="1"/>
  <c r="DF40" i="1"/>
  <c r="DD40" i="1"/>
  <c r="DE40" i="1"/>
  <c r="DG40" i="1"/>
  <c r="DI40" i="1"/>
  <c r="DJ40" i="1"/>
  <c r="DK40" i="1"/>
  <c r="DH40" i="1"/>
  <c r="DL40" i="1" l="1" a="1"/>
  <c r="DL40" i="1" s="1"/>
  <c r="DM40" i="1" a="1"/>
  <c r="DM40" i="1" s="1"/>
  <c r="DP40" i="1"/>
  <c r="DA41" i="1" s="1"/>
  <c r="AK41" i="1" s="1"/>
  <c r="DO40" i="1" a="1"/>
  <c r="DO40" i="1" s="1"/>
  <c r="DN40" i="1" a="1"/>
  <c r="DN40" i="1" s="1"/>
  <c r="DQ40" i="1" l="1"/>
  <c r="DR40" i="1" s="1"/>
  <c r="CW40" i="1" s="1"/>
  <c r="DB41" i="1" s="1"/>
  <c r="AM41" i="1" a="1"/>
  <c r="D42" i="1" l="1"/>
  <c r="B41" i="1"/>
  <c r="AL41" i="1"/>
  <c r="AM41" i="1"/>
  <c r="AJ41" i="1" a="1"/>
  <c r="G41" i="1" l="1"/>
  <c r="AJ41" i="1"/>
  <c r="AN41" i="1"/>
  <c r="C42" i="1"/>
  <c r="F41" i="1" l="1"/>
  <c r="E42" i="1"/>
  <c r="H41" i="1" l="1"/>
  <c r="I41" i="1"/>
  <c r="CU41" i="1" l="1" a="1"/>
  <c r="CU41" i="1" s="1"/>
  <c r="CV41" i="1" a="1"/>
  <c r="CV41" i="1" s="1"/>
  <c r="CT41" i="1" a="1"/>
  <c r="CT41" i="1" s="1"/>
  <c r="CS41" i="1" a="1"/>
  <c r="CS41" i="1" s="1"/>
  <c r="DD41" i="1" l="1"/>
  <c r="DE41" i="1"/>
  <c r="DG41" i="1"/>
  <c r="DF41" i="1"/>
  <c r="DI41" i="1"/>
  <c r="DK41" i="1"/>
  <c r="DJ41" i="1"/>
  <c r="DH41" i="1"/>
  <c r="DO41" i="1" l="1" a="1"/>
  <c r="DO41" i="1" s="1"/>
  <c r="DL41" i="1" a="1"/>
  <c r="DL41" i="1" s="1"/>
  <c r="DM41" i="1" a="1"/>
  <c r="DM41" i="1" s="1"/>
  <c r="DP41" i="1"/>
  <c r="DA42" i="1" s="1"/>
  <c r="AK42" i="1" s="1"/>
  <c r="DN41" i="1" a="1"/>
  <c r="DN41" i="1" s="1"/>
  <c r="DQ41" i="1" l="1"/>
  <c r="DR41" i="1" s="1"/>
  <c r="CW41" i="1" s="1"/>
  <c r="DB42" i="1" s="1"/>
  <c r="AM42" i="1" a="1"/>
  <c r="E43" i="1" l="1"/>
  <c r="G42" i="1"/>
  <c r="D43" i="1"/>
  <c r="AL42" i="1"/>
  <c r="AM42" i="1"/>
  <c r="B42" i="1"/>
  <c r="AJ42" i="1" a="1"/>
  <c r="F42" i="1" l="1"/>
  <c r="AJ42" i="1"/>
  <c r="AN42" i="1"/>
  <c r="C43" i="1"/>
  <c r="H42" i="1" l="1"/>
  <c r="I42" i="1"/>
  <c r="CS42" i="1" l="1" a="1"/>
  <c r="CS42" i="1" s="1"/>
  <c r="CT42" i="1" a="1"/>
  <c r="CT42" i="1" s="1"/>
  <c r="CU42" i="1" a="1"/>
  <c r="CU42" i="1" s="1"/>
  <c r="CV42" i="1" a="1"/>
  <c r="CV42" i="1" s="1"/>
  <c r="DG42" i="1" l="1"/>
  <c r="DF42" i="1"/>
  <c r="DE42" i="1"/>
  <c r="DD42" i="1"/>
  <c r="DJ42" i="1"/>
  <c r="DK42" i="1"/>
  <c r="DH42" i="1"/>
  <c r="DI42" i="1"/>
  <c r="DP42" i="1" l="1"/>
  <c r="DA43" i="1" s="1"/>
  <c r="AK43" i="1" s="1"/>
  <c r="DL42" i="1" a="1"/>
  <c r="DL42" i="1" s="1"/>
  <c r="DO42" i="1" a="1"/>
  <c r="DO42" i="1" s="1"/>
  <c r="DM42" i="1" a="1"/>
  <c r="DM42" i="1" s="1"/>
  <c r="DN42" i="1" a="1"/>
  <c r="DN42" i="1" s="1"/>
  <c r="D44" i="1" l="1"/>
  <c r="DQ42" i="1"/>
  <c r="DR42" i="1" s="1"/>
  <c r="CW42" i="1" s="1"/>
  <c r="DB43" i="1" s="1"/>
  <c r="AJ43" i="1" a="1"/>
  <c r="AJ43" i="1" l="1"/>
  <c r="AL43" i="1"/>
  <c r="E44" i="1"/>
  <c r="B43" i="1"/>
  <c r="AM43" i="1" a="1"/>
  <c r="AM43" i="1" l="1"/>
  <c r="C44" i="1"/>
  <c r="G43" i="1"/>
  <c r="F43" i="1"/>
  <c r="AN43" i="1" l="1"/>
  <c r="H43" i="1"/>
  <c r="I43" i="1" l="1"/>
  <c r="CU43" i="1" l="1" a="1"/>
  <c r="CU43" i="1" s="1"/>
  <c r="CS43" i="1" a="1"/>
  <c r="CS43" i="1" s="1"/>
  <c r="CT43" i="1" a="1"/>
  <c r="CT43" i="1" s="1"/>
  <c r="CV43" i="1" a="1"/>
  <c r="CV43" i="1" s="1"/>
  <c r="DG43" i="1" l="1"/>
  <c r="DE43" i="1"/>
  <c r="DD43" i="1"/>
  <c r="DF43" i="1"/>
  <c r="DK43" i="1"/>
  <c r="DJ43" i="1"/>
  <c r="DH43" i="1"/>
  <c r="DI43" i="1"/>
  <c r="DP43" i="1" l="1"/>
  <c r="DA44" i="1" s="1"/>
  <c r="AK44" i="1" s="1"/>
  <c r="DN43" i="1" a="1"/>
  <c r="DN43" i="1" s="1"/>
  <c r="DO43" i="1" a="1"/>
  <c r="DO43" i="1" s="1"/>
  <c r="DM43" i="1" a="1"/>
  <c r="DM43" i="1" s="1"/>
  <c r="DL43" i="1" a="1"/>
  <c r="DL43" i="1" s="1"/>
  <c r="D45" i="1" l="1"/>
  <c r="DQ43" i="1"/>
  <c r="DR43" i="1" s="1"/>
  <c r="CW43" i="1" s="1"/>
  <c r="DB44" i="1" s="1"/>
  <c r="B44" i="1" l="1"/>
  <c r="AL44" i="1"/>
  <c r="E45" i="1"/>
  <c r="AM44" i="1" a="1"/>
  <c r="AM44" i="1" l="1"/>
  <c r="AN44" i="1" s="1"/>
  <c r="F44" i="1"/>
  <c r="G44" i="1"/>
  <c r="C45" i="1"/>
  <c r="AJ44" i="1" a="1"/>
  <c r="AJ44" i="1" l="1"/>
  <c r="H44" i="1"/>
  <c r="I44" i="1" l="1"/>
  <c r="CT44" i="1" l="1" a="1"/>
  <c r="CT44" i="1" s="1"/>
  <c r="CU44" i="1" a="1"/>
  <c r="CU44" i="1" s="1"/>
  <c r="CV44" i="1" a="1"/>
  <c r="CV44" i="1" s="1"/>
  <c r="CS44" i="1" a="1"/>
  <c r="CS44" i="1" s="1"/>
  <c r="CP44" i="1"/>
  <c r="DD44" i="1" l="1"/>
  <c r="DG44" i="1"/>
  <c r="DF44" i="1"/>
  <c r="DE44" i="1"/>
  <c r="DI44" i="1"/>
  <c r="DK44" i="1"/>
  <c r="DJ44" i="1"/>
  <c r="DH44" i="1"/>
  <c r="DP44" i="1" l="1"/>
  <c r="DA45" i="1" s="1"/>
  <c r="AK45" i="1" s="1"/>
  <c r="DM44" i="1" a="1"/>
  <c r="DM44" i="1" s="1"/>
  <c r="DL44" i="1" a="1"/>
  <c r="DL44" i="1" s="1"/>
  <c r="DO44" i="1" a="1"/>
  <c r="DO44" i="1" s="1"/>
  <c r="DN44" i="1" a="1"/>
  <c r="DN44" i="1" s="1"/>
  <c r="DQ44" i="1" l="1"/>
  <c r="DR44" i="1" s="1"/>
  <c r="CW44" i="1" s="1"/>
  <c r="DB45" i="1" s="1"/>
  <c r="CY43" i="1" a="1"/>
  <c r="CY43" i="1" s="1"/>
  <c r="CZ43" i="1" a="1"/>
  <c r="CZ43" i="1" s="1"/>
  <c r="CX43" i="1" a="1"/>
  <c r="CX43" i="1" s="1"/>
  <c r="AJ45" i="1" a="1"/>
  <c r="G45" i="1" l="1"/>
  <c r="AJ45" i="1"/>
  <c r="C46" i="1"/>
  <c r="AL45" i="1"/>
  <c r="AM45" i="1" a="1"/>
  <c r="E46" i="1" l="1"/>
  <c r="H45" i="1"/>
  <c r="F45" i="1"/>
  <c r="B45" i="1"/>
  <c r="AM45" i="1"/>
  <c r="CT45" i="1" a="1"/>
  <c r="CT45" i="1" s="1"/>
  <c r="CU45" i="1" a="1"/>
  <c r="CU45" i="1" s="1"/>
  <c r="CV45" i="1" a="1"/>
  <c r="CV45" i="1" s="1"/>
  <c r="CS45" i="1" a="1"/>
  <c r="CS45" i="1" s="1"/>
  <c r="CP45" i="1"/>
  <c r="CP46" i="1" s="1"/>
  <c r="CP47" i="1" s="1"/>
  <c r="CP48" i="1" s="1"/>
  <c r="D46" i="1"/>
  <c r="I45" i="1" l="1"/>
  <c r="DD45" i="1"/>
  <c r="DG45" i="1"/>
  <c r="DF45" i="1"/>
  <c r="DE45" i="1"/>
  <c r="AN45" i="1"/>
  <c r="DJ45" i="1"/>
  <c r="DI45" i="1"/>
  <c r="DK45" i="1"/>
  <c r="DH45" i="1"/>
  <c r="DO45" i="1" l="1" a="1"/>
  <c r="DO45" i="1" s="1"/>
  <c r="DP45" i="1"/>
  <c r="DA46" i="1" s="1"/>
  <c r="AK46" i="1" s="1"/>
  <c r="DM45" i="1" a="1"/>
  <c r="DM45" i="1" s="1"/>
  <c r="DN45" i="1" a="1"/>
  <c r="DN45" i="1" s="1"/>
  <c r="DL45" i="1" a="1"/>
  <c r="DL45" i="1" s="1"/>
  <c r="DQ45" i="1" l="1"/>
  <c r="DR45" i="1" s="1"/>
  <c r="CW45" i="1" s="1"/>
  <c r="DB46" i="1" s="1"/>
  <c r="AL46" i="1" l="1"/>
  <c r="E47" i="1" l="1"/>
  <c r="D47" i="1"/>
  <c r="B46" i="1"/>
  <c r="AM46" i="1" a="1"/>
  <c r="AM46" i="1" l="1"/>
  <c r="AN46" i="1" s="1"/>
  <c r="F46" i="1"/>
  <c r="G46" i="1"/>
  <c r="C47" i="1"/>
  <c r="AJ46" i="1" a="1"/>
  <c r="AJ46" i="1" l="1"/>
  <c r="CT46" i="1" a="1"/>
  <c r="CT46" i="1" s="1"/>
  <c r="DE46" i="1" s="1"/>
  <c r="CU46" i="1" a="1"/>
  <c r="CU46" i="1" s="1"/>
  <c r="CV46" i="1" a="1"/>
  <c r="CV46" i="1" s="1"/>
  <c r="CS46" i="1" a="1"/>
  <c r="CS46" i="1" s="1"/>
  <c r="H46" i="1"/>
  <c r="DG46" i="1" l="1"/>
  <c r="DF46" i="1"/>
  <c r="DD46" i="1"/>
  <c r="I46" i="1"/>
  <c r="DI46" i="1"/>
  <c r="DK46" i="1"/>
  <c r="DJ46" i="1"/>
  <c r="DH46" i="1"/>
  <c r="DO46" i="1" l="1" a="1"/>
  <c r="DO46" i="1" s="1"/>
  <c r="DL46" i="1" a="1"/>
  <c r="DL46" i="1" s="1"/>
  <c r="DN46" i="1" a="1"/>
  <c r="DN46" i="1" s="1"/>
  <c r="DP46" i="1"/>
  <c r="DA47" i="1" s="1"/>
  <c r="AK47" i="1" s="1"/>
  <c r="DM46" i="1" a="1"/>
  <c r="DM46" i="1" s="1"/>
  <c r="DQ46" i="1" l="1"/>
  <c r="DR46" i="1" s="1"/>
  <c r="CW46" i="1" s="1"/>
  <c r="DB47" i="1" s="1"/>
  <c r="AJ47" i="1" a="1"/>
  <c r="AJ47" i="1" l="1"/>
  <c r="AL47" i="1"/>
  <c r="AM47" i="1" a="1"/>
  <c r="AM47" i="1" l="1"/>
  <c r="D48" i="1" l="1"/>
  <c r="AN47" i="1"/>
  <c r="B47" i="1"/>
  <c r="E48" i="1" l="1"/>
  <c r="C48" i="1"/>
  <c r="G47" i="1"/>
  <c r="CT47" i="1" s="1" a="1"/>
  <c r="CT47" i="1" s="1"/>
  <c r="F47" i="1"/>
  <c r="CU47" i="1" l="1" a="1"/>
  <c r="CU47" i="1" s="1"/>
  <c r="CS47" i="1" a="1"/>
  <c r="CS47" i="1" s="1"/>
  <c r="CV47" i="1" a="1"/>
  <c r="CV47" i="1" s="1"/>
  <c r="DE47" i="1"/>
  <c r="H47" i="1"/>
  <c r="DI47" i="1"/>
  <c r="DD47" i="1" l="1"/>
  <c r="DF47" i="1"/>
  <c r="DG47" i="1"/>
  <c r="I47" i="1"/>
  <c r="DJ47" i="1"/>
  <c r="DK47" i="1"/>
  <c r="DH47" i="1"/>
  <c r="DM47" i="1" l="1" a="1"/>
  <c r="DM47" i="1" s="1"/>
  <c r="DP47" i="1"/>
  <c r="DA48" i="1" s="1"/>
  <c r="AK48" i="1" s="1"/>
  <c r="DN47" i="1" a="1"/>
  <c r="DN47" i="1" s="1"/>
  <c r="DO47" i="1" a="1"/>
  <c r="DO47" i="1" s="1"/>
  <c r="DL47" i="1" a="1"/>
  <c r="DL47" i="1" s="1"/>
  <c r="DQ47" i="1" l="1"/>
  <c r="DR47" i="1" s="1"/>
  <c r="CW47" i="1" s="1"/>
  <c r="DB48" i="1" s="1"/>
  <c r="AM48" i="1" a="1"/>
  <c r="AL48" i="1" l="1"/>
  <c r="AM48" i="1"/>
  <c r="AJ48" i="1" a="1"/>
  <c r="AJ48" i="1" l="1"/>
  <c r="AN48" i="1"/>
  <c r="E49" i="1" l="1"/>
  <c r="D49" i="1"/>
  <c r="G48" i="1"/>
  <c r="F48" i="1" l="1"/>
  <c r="B48" i="1"/>
  <c r="C49" i="1"/>
  <c r="CT48" i="1" l="1" a="1"/>
  <c r="CT48" i="1" s="1"/>
  <c r="CU48" i="1" a="1"/>
  <c r="CU48" i="1" s="1"/>
  <c r="CV48" i="1" a="1"/>
  <c r="CV48" i="1" s="1"/>
  <c r="CS48" i="1" a="1"/>
  <c r="CS48" i="1" s="1"/>
  <c r="H48" i="1"/>
  <c r="I48" i="1" l="1"/>
  <c r="DD48" i="1"/>
  <c r="DG48" i="1"/>
  <c r="DF48" i="1"/>
  <c r="DE48" i="1"/>
  <c r="DK48" i="1"/>
  <c r="DJ48" i="1"/>
  <c r="DI48" i="1"/>
  <c r="DH48" i="1"/>
  <c r="DO48" i="1" l="1" a="1"/>
  <c r="DO48" i="1" s="1"/>
  <c r="DN48" i="1" a="1"/>
  <c r="DN48" i="1" s="1"/>
  <c r="DL48" i="1" a="1"/>
  <c r="DL48" i="1" s="1"/>
  <c r="DP48" i="1"/>
  <c r="DA49" i="1" s="1"/>
  <c r="AK49" i="1" s="1"/>
  <c r="DM48" i="1" a="1"/>
  <c r="DM48" i="1" s="1"/>
  <c r="DQ48" i="1" l="1"/>
  <c r="DR48" i="1" s="1"/>
  <c r="CW48" i="1" s="1"/>
  <c r="DB49" i="1" s="1"/>
  <c r="AJ49" i="1" a="1"/>
  <c r="AJ49" i="1" l="1"/>
  <c r="AL49" i="1"/>
  <c r="AM49" i="1" a="1"/>
  <c r="AM49" i="1" l="1"/>
  <c r="D50" i="1"/>
  <c r="B49" i="1"/>
  <c r="AN49" i="1" l="1"/>
  <c r="C50" i="1"/>
  <c r="G49" i="1"/>
  <c r="F49" i="1"/>
  <c r="E50" i="1"/>
  <c r="H49" i="1" l="1"/>
  <c r="I49" i="1" l="1"/>
  <c r="CV49" i="1" l="1" a="1"/>
  <c r="CV49" i="1" s="1"/>
  <c r="CS49" i="1" a="1"/>
  <c r="CS49" i="1" s="1"/>
  <c r="CT49" i="1" a="1"/>
  <c r="CT49" i="1" s="1"/>
  <c r="CU49" i="1" a="1"/>
  <c r="CU49" i="1" s="1"/>
  <c r="CP49" i="1"/>
  <c r="DF49" i="1" l="1"/>
  <c r="DE49" i="1"/>
  <c r="DD49" i="1"/>
  <c r="DG49" i="1"/>
  <c r="DK49" i="1"/>
  <c r="DH49" i="1"/>
  <c r="DI49" i="1"/>
  <c r="DJ49" i="1"/>
  <c r="DM49" i="1" l="1" a="1"/>
  <c r="DM49" i="1" s="1"/>
  <c r="DL49" i="1" a="1"/>
  <c r="DL49" i="1" s="1"/>
  <c r="DP49" i="1"/>
  <c r="DA50" i="1" s="1"/>
  <c r="AK50" i="1" s="1"/>
  <c r="DO49" i="1" a="1"/>
  <c r="DO49" i="1" s="1"/>
  <c r="DN49" i="1" a="1"/>
  <c r="DN49" i="1" s="1"/>
  <c r="C51" i="1" l="1"/>
  <c r="DQ49" i="1"/>
  <c r="DR49" i="1" s="1"/>
  <c r="CW49" i="1" s="1"/>
  <c r="DB50" i="1" s="1"/>
  <c r="CZ48" i="1" a="1"/>
  <c r="CZ48" i="1" s="1"/>
  <c r="CY48" i="1" a="1"/>
  <c r="CY48" i="1" s="1"/>
  <c r="CX48" i="1" a="1"/>
  <c r="CX48" i="1" s="1"/>
  <c r="AJ50" i="1" a="1"/>
  <c r="AJ50" i="1" l="1"/>
  <c r="AL50" i="1"/>
  <c r="B50" i="1"/>
  <c r="D51" i="1"/>
  <c r="AM50" i="1" a="1"/>
  <c r="AM50" i="1" l="1"/>
  <c r="CP50" i="1"/>
  <c r="CP51" i="1" s="1"/>
  <c r="CP52" i="1" s="1"/>
  <c r="CP53" i="1" s="1"/>
  <c r="F50" i="1"/>
  <c r="G50" i="1"/>
  <c r="E51" i="1"/>
  <c r="AN50" i="1" l="1"/>
  <c r="H50" i="1"/>
  <c r="I50" i="1" l="1"/>
  <c r="CU50" i="1" l="1" a="1"/>
  <c r="CU50" i="1" s="1"/>
  <c r="CS50" i="1" a="1"/>
  <c r="CS50" i="1" s="1"/>
  <c r="CT50" i="1" a="1"/>
  <c r="CT50" i="1" s="1"/>
  <c r="CV50" i="1" a="1"/>
  <c r="CV50" i="1" s="1"/>
  <c r="DG50" i="1" l="1"/>
  <c r="DE50" i="1"/>
  <c r="DD50" i="1"/>
  <c r="DF50" i="1"/>
  <c r="DK50" i="1"/>
  <c r="DI50" i="1"/>
  <c r="DJ50" i="1"/>
  <c r="DH50" i="1"/>
  <c r="DO50" i="1" l="1" a="1"/>
  <c r="DO50" i="1" s="1"/>
  <c r="DM50" i="1" a="1"/>
  <c r="DM50" i="1" s="1"/>
  <c r="DL50" i="1" a="1"/>
  <c r="DL50" i="1" s="1"/>
  <c r="DP50" i="1"/>
  <c r="DA51" i="1" s="1"/>
  <c r="AK51" i="1" s="1"/>
  <c r="DN50" i="1" a="1"/>
  <c r="DN50" i="1" s="1"/>
  <c r="DQ50" i="1" l="1"/>
  <c r="DR50" i="1" s="1"/>
  <c r="CW50" i="1" s="1"/>
  <c r="DB51" i="1" s="1"/>
  <c r="AJ51" i="1" a="1"/>
  <c r="D52" i="1" l="1"/>
  <c r="AJ51" i="1"/>
  <c r="B51" i="1"/>
  <c r="AL51" i="1"/>
  <c r="G51" i="1"/>
  <c r="C52" i="1"/>
  <c r="AM51" i="1" a="1"/>
  <c r="AM51" i="1" l="1"/>
  <c r="F51" i="1"/>
  <c r="H51" i="1"/>
  <c r="CS51" i="1" a="1"/>
  <c r="CS51" i="1" s="1"/>
  <c r="CT51" i="1" a="1"/>
  <c r="CT51" i="1" s="1"/>
  <c r="CU51" i="1" a="1"/>
  <c r="CU51" i="1" s="1"/>
  <c r="CV51" i="1" a="1"/>
  <c r="CV51" i="1" s="1"/>
  <c r="E52" i="1"/>
  <c r="AN51" i="1" l="1"/>
  <c r="DG51" i="1"/>
  <c r="DF51" i="1"/>
  <c r="DE51" i="1"/>
  <c r="DD51" i="1"/>
  <c r="DK51" i="1"/>
  <c r="DI51" i="1"/>
  <c r="DJ51" i="1"/>
  <c r="DH51" i="1"/>
  <c r="I51" i="1" l="1"/>
  <c r="DP51" i="1"/>
  <c r="DA52" i="1" s="1"/>
  <c r="AK52" i="1" s="1"/>
  <c r="DN51" i="1" a="1"/>
  <c r="DN51" i="1" s="1"/>
  <c r="DM51" i="1" a="1"/>
  <c r="DM51" i="1" s="1"/>
  <c r="DL51" i="1" a="1"/>
  <c r="DL51" i="1" s="1"/>
  <c r="DO51" i="1" a="1"/>
  <c r="DO51" i="1" s="1"/>
  <c r="DQ51" i="1" l="1"/>
  <c r="DR51" i="1" s="1"/>
  <c r="CW51" i="1" s="1"/>
  <c r="DB52" i="1" s="1"/>
  <c r="AL52" i="1" l="1"/>
  <c r="E53" i="1" l="1"/>
  <c r="B52" i="1" l="1"/>
  <c r="C53" i="1"/>
  <c r="AM52" i="1" a="1"/>
  <c r="AM52" i="1" l="1"/>
  <c r="AN52" i="1" s="1"/>
  <c r="D53" i="1"/>
  <c r="G52" i="1"/>
  <c r="F52" i="1"/>
  <c r="AJ52" i="1" a="1"/>
  <c r="AJ52" i="1" l="1"/>
  <c r="CT52" i="1" a="1"/>
  <c r="CT52" i="1" s="1"/>
  <c r="DE52" i="1" s="1"/>
  <c r="CS52" i="1" a="1"/>
  <c r="CS52" i="1" s="1"/>
  <c r="CV52" i="1" a="1"/>
  <c r="CV52" i="1" s="1"/>
  <c r="CU52" i="1" a="1"/>
  <c r="CU52" i="1" s="1"/>
  <c r="H52" i="1"/>
  <c r="I52" i="1"/>
  <c r="DF52" i="1" l="1"/>
  <c r="DG52" i="1"/>
  <c r="DD52" i="1"/>
  <c r="DI52" i="1"/>
  <c r="DK52" i="1"/>
  <c r="DJ52" i="1"/>
  <c r="DH52" i="1"/>
  <c r="DO52" i="1" l="1" a="1"/>
  <c r="DO52" i="1" s="1"/>
  <c r="DL52" i="1" a="1"/>
  <c r="DL52" i="1" s="1"/>
  <c r="DN52" i="1" a="1"/>
  <c r="DN52" i="1" s="1"/>
  <c r="DP52" i="1"/>
  <c r="DA53" i="1" s="1"/>
  <c r="AK53" i="1" s="1"/>
  <c r="DM52" i="1" a="1"/>
  <c r="DM52" i="1" s="1"/>
  <c r="DQ52" i="1" l="1"/>
  <c r="DR52" i="1" s="1"/>
  <c r="CW52" i="1" s="1"/>
  <c r="DB53" i="1" s="1"/>
  <c r="AL53" i="1" l="1"/>
  <c r="D54" i="1" l="1"/>
  <c r="C54" i="1"/>
  <c r="B53" i="1" l="1"/>
  <c r="AM53" i="1" a="1"/>
  <c r="AM53" i="1" l="1"/>
  <c r="AN53" i="1" s="1"/>
  <c r="F53" i="1"/>
  <c r="G53" i="1"/>
  <c r="E54" i="1"/>
  <c r="AJ53" i="1" a="1"/>
  <c r="AJ53" i="1" l="1"/>
  <c r="H53" i="1"/>
  <c r="I53" i="1"/>
  <c r="CV53" i="1" l="1" a="1"/>
  <c r="CV53" i="1" s="1"/>
  <c r="CT53" i="1" a="1"/>
  <c r="CT53" i="1" s="1"/>
  <c r="CS53" i="1" a="1"/>
  <c r="CS53" i="1" s="1"/>
  <c r="CU53" i="1" a="1"/>
  <c r="CU53" i="1" s="1"/>
  <c r="DF53" i="1" l="1"/>
  <c r="DD53" i="1"/>
  <c r="DE53" i="1"/>
  <c r="DG53" i="1"/>
  <c r="DJ53" i="1"/>
  <c r="DK53" i="1"/>
  <c r="DH53" i="1"/>
  <c r="DI53" i="1"/>
  <c r="DM53" i="1" l="1" a="1"/>
  <c r="DM53" i="1" s="1"/>
  <c r="DP53" i="1"/>
  <c r="DA54" i="1" s="1"/>
  <c r="AK54" i="1" s="1"/>
  <c r="DO53" i="1" a="1"/>
  <c r="DO53" i="1" s="1"/>
  <c r="DN53" i="1" a="1"/>
  <c r="DN53" i="1" s="1"/>
  <c r="DL53" i="1" a="1"/>
  <c r="DL53" i="1" s="1"/>
  <c r="DQ53" i="1" l="1"/>
  <c r="DR53" i="1" s="1"/>
  <c r="CW53" i="1" s="1"/>
  <c r="DB54" i="1" s="1"/>
  <c r="AL54" i="1" l="1"/>
  <c r="D55" i="1" l="1"/>
  <c r="B54" i="1"/>
  <c r="AM54" i="1" a="1"/>
  <c r="AM54" i="1" l="1"/>
  <c r="AN54" i="1" s="1"/>
  <c r="F54" i="1"/>
  <c r="G54" i="1"/>
  <c r="C55" i="1"/>
  <c r="E55" i="1"/>
  <c r="AJ54" i="1" a="1"/>
  <c r="AJ54" i="1" l="1"/>
  <c r="I54" i="1"/>
  <c r="H54" i="1"/>
  <c r="CT54" i="1" l="1" a="1"/>
  <c r="CT54" i="1" s="1"/>
  <c r="CV54" i="1" a="1"/>
  <c r="CV54" i="1" s="1"/>
  <c r="CU54" i="1" a="1"/>
  <c r="CU54" i="1" s="1"/>
  <c r="CS54" i="1" a="1"/>
  <c r="CS54" i="1" s="1"/>
  <c r="DD54" i="1" l="1"/>
  <c r="DF54" i="1"/>
  <c r="DG54" i="1"/>
  <c r="DE54" i="1"/>
  <c r="CP54" i="1"/>
  <c r="DJ54" i="1"/>
  <c r="DK54" i="1"/>
  <c r="DI54" i="1"/>
  <c r="DH54" i="1"/>
  <c r="DO54" i="1" l="1" a="1"/>
  <c r="DO54" i="1" s="1"/>
  <c r="DM54" i="1" a="1"/>
  <c r="DM54" i="1" s="1"/>
  <c r="DP54" i="1"/>
  <c r="DA55" i="1" s="1"/>
  <c r="AK55" i="1" s="1"/>
  <c r="DL54" i="1" a="1"/>
  <c r="DL54" i="1" s="1"/>
  <c r="DN54" i="1" a="1"/>
  <c r="DN54" i="1" s="1"/>
  <c r="DQ54" i="1" l="1"/>
  <c r="DR54" i="1" s="1"/>
  <c r="CW54" i="1" s="1"/>
  <c r="DB55" i="1" s="1"/>
  <c r="CY53" i="1" a="1"/>
  <c r="CY53" i="1" s="1"/>
  <c r="CZ53" i="1" a="1"/>
  <c r="CZ53" i="1" s="1"/>
  <c r="CX53" i="1" a="1"/>
  <c r="CX53" i="1" s="1"/>
  <c r="AL55" i="1" l="1"/>
  <c r="D56" i="1" l="1"/>
  <c r="C56" i="1"/>
  <c r="CP55" i="1"/>
  <c r="CP56" i="1" s="1"/>
  <c r="CP57" i="1" s="1"/>
  <c r="CP58" i="1" s="1"/>
  <c r="B55" i="1" l="1"/>
  <c r="AM55" i="1" a="1"/>
  <c r="AM55" i="1" l="1"/>
  <c r="F55" i="1"/>
  <c r="G55" i="1"/>
  <c r="AN55" i="1"/>
  <c r="E56" i="1"/>
  <c r="AJ55" i="1" a="1"/>
  <c r="AJ55" i="1" l="1"/>
  <c r="H55" i="1"/>
  <c r="I55" i="1"/>
  <c r="CU55" i="1" l="1" a="1"/>
  <c r="CU55" i="1" s="1"/>
  <c r="CT55" i="1" a="1"/>
  <c r="CT55" i="1" s="1"/>
  <c r="CS55" i="1" a="1"/>
  <c r="CS55" i="1" s="1"/>
  <c r="CV55" i="1" a="1"/>
  <c r="CV55" i="1" s="1"/>
  <c r="DG55" i="1" l="1"/>
  <c r="DD55" i="1"/>
  <c r="DE55" i="1"/>
  <c r="DF55" i="1"/>
  <c r="DK55" i="1"/>
  <c r="DI55" i="1"/>
  <c r="DJ55" i="1"/>
  <c r="DH55" i="1"/>
  <c r="DO55" i="1" l="1" a="1"/>
  <c r="DO55" i="1" s="1"/>
  <c r="DL55" i="1" a="1"/>
  <c r="DL55" i="1" s="1"/>
  <c r="DM55" i="1" a="1"/>
  <c r="DM55" i="1" s="1"/>
  <c r="DP55" i="1"/>
  <c r="DA56" i="1" s="1"/>
  <c r="AK56" i="1" s="1"/>
  <c r="DN55" i="1" a="1"/>
  <c r="DN55" i="1" s="1"/>
  <c r="DQ55" i="1" l="1"/>
  <c r="DR55" i="1" s="1"/>
  <c r="CW55" i="1" s="1"/>
  <c r="DB56" i="1" s="1"/>
  <c r="AL56" i="1" l="1"/>
  <c r="D57" i="1" l="1"/>
  <c r="C57" i="1"/>
  <c r="B56" i="1"/>
  <c r="AM56" i="1" a="1"/>
  <c r="AM56" i="1" l="1"/>
  <c r="AN56" i="1"/>
  <c r="G56" i="1" l="1"/>
  <c r="F56" i="1"/>
  <c r="E57" i="1"/>
  <c r="AJ56" i="1" a="1"/>
  <c r="AJ56" i="1" l="1"/>
  <c r="I56" i="1"/>
  <c r="H56" i="1"/>
  <c r="CV56" i="1" l="1" a="1"/>
  <c r="CV56" i="1" s="1"/>
  <c r="CU56" i="1" a="1"/>
  <c r="CU56" i="1" s="1"/>
  <c r="CS56" i="1" a="1"/>
  <c r="CS56" i="1" s="1"/>
  <c r="CT56" i="1" a="1"/>
  <c r="CT56" i="1" s="1"/>
  <c r="DE56" i="1" l="1"/>
  <c r="DD56" i="1"/>
  <c r="DF56" i="1"/>
  <c r="DG56" i="1"/>
  <c r="DK56" i="1"/>
  <c r="DJ56" i="1"/>
  <c r="DI56" i="1"/>
  <c r="DH56" i="1"/>
  <c r="DL56" i="1" l="1" a="1"/>
  <c r="DL56" i="1" s="1"/>
  <c r="DN56" i="1" a="1"/>
  <c r="DN56" i="1" s="1"/>
  <c r="DP56" i="1"/>
  <c r="DA57" i="1" s="1"/>
  <c r="AK57" i="1" s="1"/>
  <c r="DO56" i="1" a="1"/>
  <c r="DO56" i="1" s="1"/>
  <c r="DM56" i="1" a="1"/>
  <c r="DM56" i="1" s="1"/>
  <c r="DQ56" i="1" l="1"/>
  <c r="DR56" i="1" s="1"/>
  <c r="CW56" i="1" s="1"/>
  <c r="DB57" i="1" s="1"/>
  <c r="AL57" i="1" l="1"/>
  <c r="D58" i="1" l="1"/>
  <c r="B57" i="1" l="1"/>
  <c r="C58" i="1"/>
  <c r="G57" i="1"/>
  <c r="F57" i="1"/>
  <c r="E58" i="1"/>
  <c r="AJ57" i="1" a="1"/>
  <c r="AM57" i="1" a="1"/>
  <c r="AJ57" i="1" l="1"/>
  <c r="AM57" i="1"/>
  <c r="AN57" i="1" s="1"/>
  <c r="H57" i="1"/>
  <c r="I57" i="1"/>
  <c r="CT57" i="1" l="1" a="1"/>
  <c r="CT57" i="1" s="1"/>
  <c r="CU57" i="1" a="1"/>
  <c r="CU57" i="1" s="1"/>
  <c r="CS57" i="1" a="1"/>
  <c r="CS57" i="1" s="1"/>
  <c r="CV57" i="1" a="1"/>
  <c r="CV57" i="1" s="1"/>
  <c r="DG57" i="1" l="1"/>
  <c r="DD57" i="1"/>
  <c r="DF57" i="1"/>
  <c r="DE57" i="1"/>
  <c r="DJ57" i="1"/>
  <c r="DK57" i="1"/>
  <c r="DI57" i="1"/>
  <c r="DH57" i="1"/>
  <c r="DL57" i="1" l="1" a="1"/>
  <c r="DL57" i="1" s="1"/>
  <c r="DN57" i="1" a="1"/>
  <c r="DN57" i="1" s="1"/>
  <c r="DM57" i="1" a="1"/>
  <c r="DM57" i="1" s="1"/>
  <c r="DP57" i="1"/>
  <c r="DA58" i="1" s="1"/>
  <c r="AK58" i="1" s="1"/>
  <c r="DO57" i="1" a="1"/>
  <c r="DO57" i="1" s="1"/>
  <c r="DQ57" i="1" l="1"/>
  <c r="DR57" i="1" s="1"/>
  <c r="CW57" i="1" s="1"/>
  <c r="DB58" i="1" s="1"/>
  <c r="AL58" i="1" l="1"/>
  <c r="D59" i="1" l="1"/>
  <c r="C59" i="1"/>
  <c r="B58" i="1"/>
  <c r="AM58" i="1" a="1"/>
  <c r="AM58" i="1" l="1"/>
  <c r="AN58" i="1"/>
  <c r="E59" i="1" l="1"/>
  <c r="F58" i="1"/>
  <c r="G58" i="1"/>
  <c r="AJ58" i="1" a="1"/>
  <c r="AJ58" i="1" l="1"/>
  <c r="H58" i="1"/>
  <c r="I58" i="1"/>
  <c r="CU58" i="1" l="1" a="1"/>
  <c r="CU58" i="1" s="1"/>
  <c r="CS58" i="1" a="1"/>
  <c r="CS58" i="1" s="1"/>
  <c r="CT58" i="1" a="1"/>
  <c r="CT58" i="1" s="1"/>
  <c r="CV58" i="1" a="1"/>
  <c r="CV58" i="1" s="1"/>
  <c r="DE58" i="1" l="1"/>
  <c r="DF58" i="1"/>
  <c r="DG58" i="1"/>
  <c r="DD58" i="1"/>
  <c r="DK58" i="1"/>
  <c r="DI58" i="1"/>
  <c r="DJ58" i="1"/>
  <c r="DH58" i="1"/>
  <c r="DN58" i="1" l="1" a="1"/>
  <c r="DN58" i="1" s="1"/>
  <c r="DO58" i="1" a="1"/>
  <c r="DO58" i="1" s="1"/>
  <c r="DM58" i="1" a="1"/>
  <c r="DM58" i="1" s="1"/>
  <c r="DP58" i="1"/>
  <c r="DA59" i="1" s="1"/>
  <c r="AK59" i="1" s="1"/>
  <c r="DL58" i="1" a="1"/>
  <c r="DL58" i="1" s="1"/>
  <c r="DQ58" i="1" l="1"/>
  <c r="DR58" i="1" s="1"/>
  <c r="CW58" i="1" s="1"/>
  <c r="DB59" i="1" s="1"/>
  <c r="AM59" i="1" a="1"/>
  <c r="AL59" i="1" l="1"/>
  <c r="AM59" i="1"/>
  <c r="AJ59" i="1" a="1"/>
  <c r="AJ59" i="1" l="1"/>
  <c r="D60" i="1"/>
  <c r="AN59" i="1"/>
  <c r="C60" i="1"/>
  <c r="B59" i="1" l="1"/>
  <c r="E60" i="1" l="1"/>
  <c r="G59" i="1"/>
  <c r="F59" i="1"/>
  <c r="H59" i="1" l="1"/>
  <c r="I59" i="1" l="1"/>
  <c r="CU59" i="1" l="1" a="1"/>
  <c r="CU59" i="1" s="1"/>
  <c r="CS59" i="1" a="1"/>
  <c r="CS59" i="1" s="1"/>
  <c r="CV59" i="1" a="1"/>
  <c r="CV59" i="1" s="1"/>
  <c r="CT59" i="1" a="1"/>
  <c r="CT59" i="1" s="1"/>
  <c r="DE59" i="1" l="1"/>
  <c r="DG59" i="1"/>
  <c r="DD59" i="1"/>
  <c r="DF59" i="1"/>
  <c r="CP59" i="1"/>
  <c r="DK59" i="1"/>
  <c r="DJ59" i="1"/>
  <c r="DI59" i="1"/>
  <c r="DH59" i="1"/>
  <c r="DM59" i="1" l="1" a="1"/>
  <c r="DM59" i="1" s="1"/>
  <c r="DO59" i="1" a="1"/>
  <c r="DO59" i="1" s="1"/>
  <c r="DP59" i="1"/>
  <c r="DA60" i="1" s="1"/>
  <c r="AK60" i="1" s="1"/>
  <c r="DL59" i="1" a="1"/>
  <c r="DL59" i="1" s="1"/>
  <c r="DN59" i="1" a="1"/>
  <c r="DN59" i="1" s="1"/>
  <c r="DQ59" i="1" l="1"/>
  <c r="DR59" i="1" s="1"/>
  <c r="CW59" i="1" s="1"/>
  <c r="DB60" i="1" s="1"/>
  <c r="CY58" i="1" a="1"/>
  <c r="CY58" i="1" s="1"/>
  <c r="CZ58" i="1" a="1"/>
  <c r="CZ58" i="1" s="1"/>
  <c r="CX58" i="1" a="1"/>
  <c r="CX58" i="1" s="1"/>
  <c r="AJ60" i="1" a="1"/>
  <c r="AJ60" i="1" l="1"/>
  <c r="AL60" i="1"/>
  <c r="D61" i="1"/>
  <c r="B60" i="1"/>
  <c r="C61" i="1"/>
  <c r="AM60" i="1" a="1"/>
  <c r="AM60" i="1" l="1"/>
  <c r="CP60" i="1"/>
  <c r="CP61" i="1" s="1"/>
  <c r="CP62" i="1" s="1"/>
  <c r="CP63" i="1" s="1"/>
  <c r="F60" i="1" l="1"/>
  <c r="G60" i="1"/>
  <c r="E61" i="1"/>
  <c r="H60" i="1" l="1"/>
  <c r="I60" i="1"/>
  <c r="AN60" i="1"/>
  <c r="CU60" i="1" l="1" a="1"/>
  <c r="CU60" i="1" s="1"/>
  <c r="CT60" i="1" a="1"/>
  <c r="CT60" i="1" s="1"/>
  <c r="CV60" i="1" a="1"/>
  <c r="CV60" i="1" s="1"/>
  <c r="CS60" i="1" a="1"/>
  <c r="CS60" i="1" s="1"/>
  <c r="DD60" i="1" l="1"/>
  <c r="DG60" i="1"/>
  <c r="DE60" i="1"/>
  <c r="DF60" i="1"/>
  <c r="DK60" i="1"/>
  <c r="DI60" i="1"/>
  <c r="DJ60" i="1"/>
  <c r="DH60" i="1"/>
  <c r="DM60" i="1" l="1" a="1"/>
  <c r="DM60" i="1" s="1"/>
  <c r="DO60" i="1" a="1"/>
  <c r="DO60" i="1" s="1"/>
  <c r="DL60" i="1" a="1"/>
  <c r="DL60" i="1" s="1"/>
  <c r="DP60" i="1"/>
  <c r="DA61" i="1" s="1"/>
  <c r="AK61" i="1" s="1"/>
  <c r="DN60" i="1" a="1"/>
  <c r="DN60" i="1" s="1"/>
  <c r="C62" i="1" l="1"/>
  <c r="DQ60" i="1"/>
  <c r="DR60" i="1" s="1"/>
  <c r="CW60" i="1" s="1"/>
  <c r="DB61" i="1" s="1"/>
  <c r="AJ61" i="1" a="1"/>
  <c r="AJ61" i="1" l="1"/>
  <c r="AL61" i="1"/>
  <c r="AM61" i="1" a="1"/>
  <c r="G61" i="1" l="1"/>
  <c r="B61" i="1"/>
  <c r="AM61" i="1"/>
  <c r="D62" i="1"/>
  <c r="F61" i="1"/>
  <c r="H61" i="1" l="1"/>
  <c r="AN61" i="1"/>
  <c r="CT61" i="1" a="1"/>
  <c r="CT61" i="1" s="1"/>
  <c r="CU61" i="1" a="1"/>
  <c r="CU61" i="1" s="1"/>
  <c r="CV61" i="1" a="1"/>
  <c r="CV61" i="1" s="1"/>
  <c r="CS61" i="1" a="1"/>
  <c r="CS61" i="1" s="1"/>
  <c r="I61" i="1"/>
  <c r="E62" i="1"/>
  <c r="DD61" i="1" l="1"/>
  <c r="DG61" i="1"/>
  <c r="DF61" i="1"/>
  <c r="DE61" i="1"/>
  <c r="DK61" i="1"/>
  <c r="DJ61" i="1"/>
  <c r="DI61" i="1"/>
  <c r="DH61" i="1"/>
  <c r="DM61" i="1" l="1" a="1"/>
  <c r="DM61" i="1" s="1"/>
  <c r="DO61" i="1" a="1"/>
  <c r="DO61" i="1" s="1"/>
  <c r="DN61" i="1" a="1"/>
  <c r="DN61" i="1" s="1"/>
  <c r="DP61" i="1"/>
  <c r="DA62" i="1" s="1"/>
  <c r="AK62" i="1" s="1"/>
  <c r="DL61" i="1" a="1"/>
  <c r="DL61" i="1" s="1"/>
  <c r="DQ61" i="1" l="1"/>
  <c r="DR61" i="1" s="1"/>
  <c r="CW61" i="1" s="1"/>
  <c r="DB62" i="1" s="1"/>
  <c r="AL62" i="1" s="1"/>
  <c r="D63" i="1" l="1"/>
  <c r="B62" i="1"/>
  <c r="C63" i="1"/>
  <c r="AJ62" i="1" a="1"/>
  <c r="AM62" i="1" a="1"/>
  <c r="AM62" i="1" l="1"/>
  <c r="AN62" i="1" s="1"/>
  <c r="AJ62" i="1"/>
  <c r="G62" i="1"/>
  <c r="CV62" i="1" s="1" a="1"/>
  <c r="CV62" i="1" s="1"/>
  <c r="F62" i="1"/>
  <c r="E63" i="1"/>
  <c r="CS62" i="1" l="1" a="1"/>
  <c r="CS62" i="1" s="1"/>
  <c r="CU62" i="1" a="1"/>
  <c r="CU62" i="1" s="1"/>
  <c r="CT62" i="1" a="1"/>
  <c r="CT62" i="1" s="1"/>
  <c r="DG62" i="1"/>
  <c r="H62" i="1"/>
  <c r="DK62" i="1"/>
  <c r="DE62" i="1" l="1"/>
  <c r="DF62" i="1"/>
  <c r="DD62" i="1"/>
  <c r="I62" i="1"/>
  <c r="DI62" i="1"/>
  <c r="DJ62" i="1"/>
  <c r="DH62" i="1"/>
  <c r="DL62" i="1" l="1" a="1"/>
  <c r="DL62" i="1" s="1"/>
  <c r="DO62" i="1" a="1"/>
  <c r="DO62" i="1" s="1"/>
  <c r="DN62" i="1" a="1"/>
  <c r="DN62" i="1" s="1"/>
  <c r="DP62" i="1"/>
  <c r="DA63" i="1" s="1"/>
  <c r="AK63" i="1" s="1"/>
  <c r="DM62" i="1" a="1"/>
  <c r="DM62" i="1" s="1"/>
  <c r="DQ62" i="1" l="1"/>
  <c r="DR62" i="1" s="1"/>
  <c r="CW62" i="1" s="1"/>
  <c r="DB63" i="1" s="1"/>
  <c r="AJ63" i="1" a="1"/>
  <c r="AJ63" i="1" l="1"/>
  <c r="AL63" i="1"/>
  <c r="AM63" i="1" a="1"/>
  <c r="AM63" i="1" l="1"/>
  <c r="D64" i="1" l="1"/>
  <c r="B63" i="1"/>
  <c r="AN63" i="1"/>
  <c r="E64" i="1"/>
  <c r="G63" i="1" l="1"/>
  <c r="CS63" i="1" s="1" a="1"/>
  <c r="CS63" i="1" s="1"/>
  <c r="F63" i="1"/>
  <c r="C64" i="1"/>
  <c r="CV63" i="1" l="1" a="1"/>
  <c r="CV63" i="1" s="1"/>
  <c r="CT63" i="1" a="1"/>
  <c r="CT63" i="1" s="1"/>
  <c r="CU63" i="1" a="1"/>
  <c r="CU63" i="1" s="1"/>
  <c r="DD63" i="1"/>
  <c r="H63" i="1"/>
  <c r="I63" i="1"/>
  <c r="DH63" i="1"/>
  <c r="DG63" i="1" l="1"/>
  <c r="DE63" i="1"/>
  <c r="DF63" i="1"/>
  <c r="DI63" i="1"/>
  <c r="DJ63" i="1"/>
  <c r="DK63" i="1"/>
  <c r="DN63" i="1" l="1" a="1"/>
  <c r="DN63" i="1" s="1"/>
  <c r="DL63" i="1" a="1"/>
  <c r="DL63" i="1" s="1"/>
  <c r="DO63" i="1" a="1"/>
  <c r="DO63" i="1" s="1"/>
  <c r="DM63" i="1" a="1"/>
  <c r="DM63" i="1" s="1"/>
  <c r="DP63" i="1"/>
  <c r="DA64" i="1" s="1"/>
  <c r="AK64" i="1" s="1"/>
  <c r="DQ63" i="1" l="1"/>
  <c r="DR63" i="1" s="1"/>
  <c r="CW63" i="1" s="1"/>
  <c r="DB64" i="1" s="1"/>
  <c r="AJ64" i="1" a="1"/>
  <c r="AJ64" i="1" l="1"/>
  <c r="AL64" i="1"/>
  <c r="AM64" i="1" a="1"/>
  <c r="AM64" i="1" l="1"/>
  <c r="B64" i="1" l="1"/>
  <c r="C65" i="1"/>
  <c r="AN64" i="1"/>
  <c r="D65" i="1"/>
  <c r="E65" i="1" l="1"/>
  <c r="F64" i="1"/>
  <c r="G64" i="1"/>
  <c r="I64" i="1" l="1"/>
  <c r="H64" i="1"/>
  <c r="CV64" i="1" l="1" a="1"/>
  <c r="CV64" i="1" s="1"/>
  <c r="CT64" i="1" a="1"/>
  <c r="CT64" i="1" s="1"/>
  <c r="CU64" i="1" a="1"/>
  <c r="CU64" i="1" s="1"/>
  <c r="CS64" i="1" a="1"/>
  <c r="CS64" i="1" s="1"/>
  <c r="DD64" i="1" l="1"/>
  <c r="DF64" i="1"/>
  <c r="DE64" i="1"/>
  <c r="DG64" i="1"/>
  <c r="CP64" i="1"/>
  <c r="DJ64" i="1"/>
  <c r="DI64" i="1"/>
  <c r="DK64" i="1"/>
  <c r="DH64" i="1"/>
  <c r="DM64" i="1" l="1" a="1"/>
  <c r="DM64" i="1" s="1"/>
  <c r="DP64" i="1"/>
  <c r="DA65" i="1" s="1"/>
  <c r="AK65" i="1" s="1"/>
  <c r="DO64" i="1" a="1"/>
  <c r="DO64" i="1" s="1"/>
  <c r="DL64" i="1" a="1"/>
  <c r="DL64" i="1" s="1"/>
  <c r="DN64" i="1" a="1"/>
  <c r="DN64" i="1" s="1"/>
  <c r="D66" i="1" l="1"/>
  <c r="DQ64" i="1"/>
  <c r="DR64" i="1" s="1"/>
  <c r="CW64" i="1" s="1"/>
  <c r="DB65" i="1" s="1"/>
  <c r="CX63" i="1" a="1"/>
  <c r="CX63" i="1" s="1"/>
  <c r="CZ63" i="1" a="1"/>
  <c r="CZ63" i="1" s="1"/>
  <c r="CY63" i="1" a="1"/>
  <c r="CY63" i="1" s="1"/>
  <c r="AM65" i="1" a="1"/>
  <c r="G65" i="1" l="1"/>
  <c r="AL65" i="1"/>
  <c r="AM65" i="1"/>
  <c r="C66" i="1"/>
  <c r="B65" i="1"/>
  <c r="AJ65" i="1" a="1"/>
  <c r="F65" i="1" l="1"/>
  <c r="AJ65" i="1"/>
  <c r="CP65" i="1"/>
  <c r="CP66" i="1" s="1"/>
  <c r="CP67" i="1" s="1"/>
  <c r="CP68" i="1" s="1"/>
  <c r="E66" i="1"/>
  <c r="H65" i="1" l="1"/>
  <c r="AN65" i="1"/>
  <c r="I65" i="1" l="1"/>
  <c r="CU65" i="1" l="1" a="1"/>
  <c r="CU65" i="1" s="1"/>
  <c r="CT65" i="1" a="1"/>
  <c r="CT65" i="1" s="1"/>
  <c r="CV65" i="1" a="1"/>
  <c r="CV65" i="1" s="1"/>
  <c r="CS65" i="1" a="1"/>
  <c r="CS65" i="1" s="1"/>
  <c r="DD65" i="1" l="1"/>
  <c r="DG65" i="1"/>
  <c r="DE65" i="1"/>
  <c r="DF65" i="1"/>
  <c r="DJ65" i="1"/>
  <c r="DI65" i="1"/>
  <c r="DK65" i="1"/>
  <c r="DH65" i="1"/>
  <c r="DL65" i="1" l="1" a="1"/>
  <c r="DL65" i="1" s="1"/>
  <c r="DO65" i="1" a="1"/>
  <c r="DO65" i="1" s="1"/>
  <c r="DM65" i="1" a="1"/>
  <c r="DM65" i="1" s="1"/>
  <c r="DP65" i="1"/>
  <c r="DA66" i="1" s="1"/>
  <c r="AK66" i="1" s="1"/>
  <c r="DN65" i="1" a="1"/>
  <c r="DN65" i="1" s="1"/>
  <c r="DQ65" i="1" l="1"/>
  <c r="DR65" i="1" s="1"/>
  <c r="CW65" i="1" s="1"/>
  <c r="DB66" i="1" s="1"/>
  <c r="AM66" i="1" a="1"/>
  <c r="AL66" i="1" l="1"/>
  <c r="AM66" i="1"/>
  <c r="D67" i="1"/>
  <c r="C67" i="1"/>
  <c r="B66" i="1"/>
  <c r="AJ66" i="1" a="1"/>
  <c r="AJ66" i="1" l="1"/>
  <c r="AN66" i="1"/>
  <c r="G66" i="1" l="1"/>
  <c r="F66" i="1"/>
  <c r="E67" i="1"/>
  <c r="H66" i="1" l="1"/>
  <c r="I66" i="1"/>
  <c r="CS66" i="1" l="1" a="1"/>
  <c r="CS66" i="1" s="1"/>
  <c r="CV66" i="1" a="1"/>
  <c r="CV66" i="1" s="1"/>
  <c r="CT66" i="1" a="1"/>
  <c r="CT66" i="1" s="1"/>
  <c r="CU66" i="1" a="1"/>
  <c r="CU66" i="1" s="1"/>
  <c r="DF66" i="1" l="1"/>
  <c r="DE66" i="1"/>
  <c r="DG66" i="1"/>
  <c r="DD66" i="1"/>
  <c r="DI66" i="1"/>
  <c r="DK66" i="1"/>
  <c r="DJ66" i="1"/>
  <c r="DH66" i="1"/>
  <c r="DP66" i="1" l="1"/>
  <c r="DA67" i="1" s="1"/>
  <c r="AK67" i="1" s="1"/>
  <c r="DL66" i="1" a="1"/>
  <c r="DL66" i="1" s="1"/>
  <c r="DN66" i="1" a="1"/>
  <c r="DN66" i="1" s="1"/>
  <c r="DM66" i="1" a="1"/>
  <c r="DM66" i="1" s="1"/>
  <c r="DO66" i="1" a="1"/>
  <c r="DO66" i="1" s="1"/>
  <c r="DQ66" i="1" l="1"/>
  <c r="DR66" i="1" s="1"/>
  <c r="CW66" i="1" s="1"/>
  <c r="DB67" i="1" s="1"/>
  <c r="AJ67" i="1" a="1"/>
  <c r="AJ67" i="1" l="1"/>
  <c r="AL67" i="1"/>
  <c r="AM67" i="1" a="1"/>
  <c r="AM67" i="1" l="1"/>
  <c r="D68" i="1"/>
  <c r="C68" i="1"/>
  <c r="B67" i="1"/>
  <c r="AN67" i="1" l="1"/>
  <c r="G67" i="1" l="1"/>
  <c r="F67" i="1"/>
  <c r="E68" i="1"/>
  <c r="I67" i="1" l="1"/>
  <c r="H67" i="1"/>
  <c r="CU67" i="1" l="1" a="1"/>
  <c r="CU67" i="1" s="1"/>
  <c r="CV67" i="1" a="1"/>
  <c r="CV67" i="1" s="1"/>
  <c r="CS67" i="1" a="1"/>
  <c r="CS67" i="1" s="1"/>
  <c r="CT67" i="1" a="1"/>
  <c r="CT67" i="1" s="1"/>
  <c r="DE67" i="1" l="1"/>
  <c r="DD67" i="1"/>
  <c r="DG67" i="1"/>
  <c r="DF67" i="1"/>
  <c r="DJ67" i="1"/>
  <c r="DI67" i="1"/>
  <c r="DK67" i="1"/>
  <c r="DH67" i="1"/>
  <c r="DL67" i="1" l="1" a="1"/>
  <c r="DL67" i="1" s="1"/>
  <c r="DO67" i="1" a="1"/>
  <c r="DO67" i="1" s="1"/>
  <c r="DM67" i="1" a="1"/>
  <c r="DM67" i="1" s="1"/>
  <c r="DP67" i="1"/>
  <c r="DA68" i="1" s="1"/>
  <c r="AK68" i="1" s="1"/>
  <c r="DN67" i="1" a="1"/>
  <c r="DN67" i="1" s="1"/>
  <c r="DQ67" i="1" l="1"/>
  <c r="DR67" i="1" s="1"/>
  <c r="CW67" i="1" s="1"/>
  <c r="DB68" i="1" s="1"/>
  <c r="AJ68" i="1" a="1"/>
  <c r="AJ68" i="1" l="1"/>
  <c r="AL68" i="1"/>
  <c r="AM68" i="1" a="1"/>
  <c r="AM68" i="1" l="1"/>
  <c r="D69" i="1"/>
  <c r="C69" i="1"/>
  <c r="B68" i="1"/>
  <c r="AN68" i="1" l="1"/>
  <c r="G68" i="1" l="1"/>
  <c r="F68" i="1"/>
  <c r="E69" i="1"/>
  <c r="H68" i="1" l="1"/>
  <c r="I68" i="1" l="1"/>
  <c r="CT68" i="1" l="1" a="1"/>
  <c r="CT68" i="1" s="1"/>
  <c r="CV68" i="1" a="1"/>
  <c r="CV68" i="1" s="1"/>
  <c r="CU68" i="1" a="1"/>
  <c r="CU68" i="1" s="1"/>
  <c r="CS68" i="1" a="1"/>
  <c r="CS68" i="1" s="1"/>
  <c r="DD68" i="1" l="1"/>
  <c r="DF68" i="1"/>
  <c r="DG68" i="1"/>
  <c r="DE68" i="1"/>
  <c r="DJ68" i="1"/>
  <c r="DI68" i="1"/>
  <c r="DK68" i="1"/>
  <c r="DH68" i="1"/>
  <c r="DP68" i="1" l="1"/>
  <c r="DA69" i="1" s="1"/>
  <c r="AK69" i="1" s="1"/>
  <c r="DM68" i="1" a="1"/>
  <c r="DM68" i="1" s="1"/>
  <c r="DO68" i="1" a="1"/>
  <c r="DO68" i="1" s="1"/>
  <c r="DL68" i="1" a="1"/>
  <c r="DL68" i="1" s="1"/>
  <c r="DN68" i="1" a="1"/>
  <c r="DN68" i="1" s="1"/>
  <c r="DQ68" i="1" l="1"/>
  <c r="DR68" i="1" s="1"/>
  <c r="CW68" i="1" s="1"/>
  <c r="DB69" i="1" s="1"/>
  <c r="AJ69" i="1" a="1"/>
  <c r="B69" i="1" l="1"/>
  <c r="AJ69" i="1"/>
  <c r="AL69" i="1"/>
  <c r="E70" i="1"/>
  <c r="D70" i="1"/>
  <c r="AM69" i="1" a="1"/>
  <c r="AM69" i="1" l="1"/>
  <c r="C70" i="1"/>
  <c r="F69" i="1"/>
  <c r="G69" i="1"/>
  <c r="AN69" i="1" l="1"/>
  <c r="H69" i="1"/>
  <c r="I69" i="1" l="1"/>
  <c r="CT69" i="1" l="1" a="1"/>
  <c r="CT69" i="1" s="1"/>
  <c r="CV69" i="1" a="1"/>
  <c r="CV69" i="1" s="1"/>
  <c r="CU69" i="1" a="1"/>
  <c r="CU69" i="1" s="1"/>
  <c r="CS69" i="1" a="1"/>
  <c r="CS69" i="1" s="1"/>
  <c r="DD69" i="1" l="1"/>
  <c r="DF69" i="1"/>
  <c r="DG69" i="1"/>
  <c r="DE69" i="1"/>
  <c r="CP69" i="1"/>
  <c r="DK69" i="1"/>
  <c r="DI69" i="1"/>
  <c r="DJ69" i="1"/>
  <c r="DH69" i="1"/>
  <c r="DO69" i="1" l="1" a="1"/>
  <c r="DO69" i="1" s="1"/>
  <c r="DP69" i="1"/>
  <c r="DA70" i="1" s="1"/>
  <c r="AK70" i="1" s="1"/>
  <c r="DM69" i="1" a="1"/>
  <c r="DM69" i="1" s="1"/>
  <c r="DL69" i="1" a="1"/>
  <c r="DL69" i="1" s="1"/>
  <c r="DN69" i="1" a="1"/>
  <c r="DN69" i="1" s="1"/>
  <c r="DQ69" i="1" l="1"/>
  <c r="DR69" i="1" s="1"/>
  <c r="CW69" i="1" s="1"/>
  <c r="DB70" i="1" s="1"/>
  <c r="CX68" i="1" a="1"/>
  <c r="CX68" i="1" s="1"/>
  <c r="CZ68" i="1" a="1"/>
  <c r="CZ68" i="1" s="1"/>
  <c r="CY68" i="1" a="1"/>
  <c r="CY68" i="1" s="1"/>
  <c r="AM70" i="1" a="1"/>
  <c r="AL70" i="1" l="1"/>
  <c r="AM70" i="1"/>
  <c r="CP70" i="1"/>
  <c r="CP71" i="1" s="1"/>
  <c r="CP72" i="1" s="1"/>
  <c r="CP73" i="1" s="1"/>
  <c r="B70" i="1"/>
  <c r="D71" i="1"/>
  <c r="AJ70" i="1" a="1"/>
  <c r="F70" i="1" l="1"/>
  <c r="AJ70" i="1"/>
  <c r="C71" i="1"/>
  <c r="G70" i="1" l="1"/>
  <c r="E71" i="1"/>
  <c r="H70" i="1"/>
  <c r="AN70" i="1"/>
  <c r="I70" i="1" l="1"/>
  <c r="CT70" i="1" l="1" a="1"/>
  <c r="CT70" i="1" s="1"/>
  <c r="CU70" i="1" a="1"/>
  <c r="CU70" i="1" s="1"/>
  <c r="CV70" i="1" a="1"/>
  <c r="CV70" i="1" s="1"/>
  <c r="CS70" i="1" a="1"/>
  <c r="CS70" i="1" s="1"/>
  <c r="DD70" i="1" l="1"/>
  <c r="DG70" i="1"/>
  <c r="DF70" i="1"/>
  <c r="DE70" i="1"/>
  <c r="DI70" i="1"/>
  <c r="DK70" i="1"/>
  <c r="DJ70" i="1"/>
  <c r="DH70" i="1"/>
  <c r="C72" i="1" l="1"/>
  <c r="DO70" i="1" a="1"/>
  <c r="DO70" i="1" s="1"/>
  <c r="DN70" i="1" a="1"/>
  <c r="DN70" i="1" s="1"/>
  <c r="DL70" i="1" a="1"/>
  <c r="DL70" i="1" s="1"/>
  <c r="DP70" i="1"/>
  <c r="DA71" i="1" s="1"/>
  <c r="AK71" i="1" s="1"/>
  <c r="DM70" i="1" a="1"/>
  <c r="DM70" i="1" s="1"/>
  <c r="D72" i="1" l="1"/>
  <c r="B71" i="1"/>
  <c r="DQ70" i="1"/>
  <c r="DR70" i="1" s="1"/>
  <c r="CW70" i="1" s="1"/>
  <c r="DB71" i="1" s="1"/>
  <c r="AM71" i="1" a="1"/>
  <c r="E72" i="1" l="1"/>
  <c r="AL71" i="1"/>
  <c r="AM71" i="1"/>
  <c r="AJ71" i="1" a="1"/>
  <c r="G71" i="1" l="1"/>
  <c r="F71" i="1"/>
  <c r="AJ71" i="1"/>
  <c r="AN71" i="1"/>
  <c r="I71" i="1" l="1"/>
  <c r="H71" i="1"/>
  <c r="CT71" i="1" a="1"/>
  <c r="CT71" i="1" s="1"/>
  <c r="CS71" i="1" a="1"/>
  <c r="CS71" i="1" s="1"/>
  <c r="CU71" i="1" a="1"/>
  <c r="CU71" i="1" s="1"/>
  <c r="CV71" i="1" a="1"/>
  <c r="CV71" i="1" s="1"/>
  <c r="DD71" i="1" l="1"/>
  <c r="DE71" i="1"/>
  <c r="DG71" i="1"/>
  <c r="DF71" i="1"/>
  <c r="DI71" i="1"/>
  <c r="DK71" i="1"/>
  <c r="DJ71" i="1"/>
  <c r="DH71" i="1"/>
  <c r="DN71" i="1" l="1" a="1"/>
  <c r="DN71" i="1" s="1"/>
  <c r="DM71" i="1" a="1"/>
  <c r="DM71" i="1" s="1"/>
  <c r="DO71" i="1" a="1"/>
  <c r="DO71" i="1" s="1"/>
  <c r="DP71" i="1"/>
  <c r="DL71" i="1" a="1"/>
  <c r="DL71" i="1" s="1"/>
  <c r="DA72" i="1" l="1"/>
  <c r="AK72" i="1" s="1"/>
  <c r="DQ71" i="1"/>
  <c r="DR71" i="1" s="1"/>
  <c r="CW71" i="1" s="1"/>
  <c r="DB72" i="1" s="1"/>
  <c r="AM72" i="1" a="1"/>
  <c r="AM72" i="1" l="1"/>
  <c r="AN72" i="1" s="1"/>
  <c r="AL72" i="1"/>
  <c r="AJ72" i="1" a="1"/>
  <c r="E73" i="1" l="1"/>
  <c r="AJ72" i="1"/>
  <c r="B72" i="1" l="1"/>
  <c r="C73" i="1" l="1"/>
  <c r="F72" i="1"/>
  <c r="G72" i="1"/>
  <c r="I72" i="1"/>
  <c r="D73" i="1"/>
  <c r="CU72" i="1" l="1" a="1"/>
  <c r="CU72" i="1" s="1"/>
  <c r="CS72" i="1" a="1"/>
  <c r="CS72" i="1" s="1"/>
  <c r="CV72" i="1" a="1"/>
  <c r="CV72" i="1" s="1"/>
  <c r="CT72" i="1" a="1"/>
  <c r="CT72" i="1" s="1"/>
  <c r="H72" i="1"/>
  <c r="DE72" i="1" l="1"/>
  <c r="DG72" i="1"/>
  <c r="DD72" i="1"/>
  <c r="DF72" i="1"/>
  <c r="DI72" i="1"/>
  <c r="DK72" i="1"/>
  <c r="DJ72" i="1"/>
  <c r="DH72" i="1"/>
  <c r="DN72" i="1" l="1" a="1"/>
  <c r="DN72" i="1" s="1"/>
  <c r="DL72" i="1" a="1"/>
  <c r="DL72" i="1" s="1"/>
  <c r="DP72" i="1"/>
  <c r="DO72" i="1" a="1"/>
  <c r="DO72" i="1" s="1"/>
  <c r="DM72" i="1" a="1"/>
  <c r="DM72" i="1" s="1"/>
  <c r="DA73" i="1" l="1"/>
  <c r="AK73" i="1" s="1"/>
  <c r="DQ72" i="1"/>
  <c r="DR72" i="1" s="1"/>
  <c r="CW72" i="1" s="1"/>
  <c r="DB73" i="1" s="1"/>
  <c r="AJ73" i="1" a="1"/>
  <c r="AJ73" i="1" l="1"/>
  <c r="AL73" i="1"/>
  <c r="AM73" i="1" a="1"/>
  <c r="D74" i="1" l="1"/>
  <c r="AM73" i="1"/>
  <c r="AN73" i="1" s="1"/>
  <c r="B73" i="1" l="1"/>
  <c r="C74" i="1" l="1"/>
  <c r="E74" i="1"/>
  <c r="F73" i="1"/>
  <c r="G73" i="1"/>
  <c r="CU73" i="1" l="1" a="1"/>
  <c r="CU73" i="1" s="1"/>
  <c r="CT73" i="1" a="1"/>
  <c r="CT73" i="1" s="1"/>
  <c r="CV73" i="1" a="1"/>
  <c r="CV73" i="1" s="1"/>
  <c r="CS73" i="1" a="1"/>
  <c r="CS73" i="1" s="1"/>
  <c r="I73" i="1"/>
  <c r="H73" i="1"/>
  <c r="DD73" i="1" l="1"/>
  <c r="CY73" i="1" a="1"/>
  <c r="CY73" i="1" s="1"/>
  <c r="CZ73" i="1" a="1"/>
  <c r="CZ73" i="1" s="1"/>
  <c r="CX73" i="1" a="1"/>
  <c r="CX73" i="1" s="1"/>
  <c r="DG73" i="1"/>
  <c r="DE73" i="1"/>
  <c r="DF73" i="1"/>
  <c r="DJ73" i="1"/>
  <c r="DI73" i="1"/>
  <c r="DK73" i="1"/>
  <c r="DH73" i="1"/>
  <c r="DO73" i="1" l="1" a="1"/>
  <c r="DO73" i="1" s="1"/>
  <c r="DL73" i="1" a="1"/>
  <c r="DL73" i="1" s="1"/>
  <c r="DN73" i="1" a="1"/>
  <c r="DN73" i="1" s="1"/>
  <c r="DM73" i="1" a="1"/>
  <c r="DM73" i="1" s="1"/>
  <c r="DP73" i="1"/>
  <c r="DA74" i="1" l="1"/>
  <c r="AK74" i="1" s="1"/>
  <c r="DQ73" i="1"/>
  <c r="DR73" i="1" s="1"/>
  <c r="CW73" i="1" s="1"/>
  <c r="DB74" i="1" s="1"/>
  <c r="AJ74" i="1" a="1"/>
  <c r="AJ74" i="1" l="1"/>
  <c r="AL74" i="1"/>
  <c r="AM74" i="1" a="1"/>
  <c r="AM74" i="1" l="1"/>
  <c r="AN74" i="1" s="1"/>
  <c r="C75" i="1"/>
  <c r="E75" i="1" l="1"/>
  <c r="B74" i="1"/>
  <c r="D75" i="1" l="1"/>
  <c r="G74" i="1"/>
  <c r="F74" i="1"/>
  <c r="H74" i="1" l="1"/>
  <c r="CV74" i="1" a="1"/>
  <c r="CV74" i="1" s="1"/>
  <c r="CP74" i="1"/>
  <c r="CU74" i="1" a="1"/>
  <c r="CU74" i="1" s="1"/>
  <c r="CS74" i="1" a="1"/>
  <c r="CS74" i="1" s="1"/>
  <c r="CT74" i="1" a="1"/>
  <c r="CT74" i="1" s="1"/>
  <c r="I74" i="1"/>
  <c r="DE74" i="1" l="1"/>
  <c r="DF74" i="1"/>
  <c r="DG74" i="1"/>
  <c r="DD74" i="1"/>
  <c r="D76" i="1"/>
  <c r="DI74" i="1"/>
  <c r="DJ74" i="1"/>
  <c r="DK74" i="1"/>
  <c r="DH74" i="1"/>
  <c r="DL74" i="1" l="1" a="1"/>
  <c r="DL74" i="1" s="1"/>
  <c r="DO74" i="1" a="1"/>
  <c r="DO74" i="1" s="1"/>
  <c r="DM74" i="1" a="1"/>
  <c r="DM74" i="1" s="1"/>
  <c r="DP74" i="1"/>
  <c r="DN74" i="1" a="1"/>
  <c r="DN74" i="1" s="1"/>
  <c r="DA75" i="1" l="1"/>
  <c r="AK75" i="1" s="1"/>
  <c r="DQ74" i="1"/>
  <c r="DR74" i="1" s="1"/>
  <c r="CW74" i="1" s="1"/>
  <c r="D77" i="1"/>
  <c r="DB75" i="1" l="1"/>
  <c r="CP75" i="1"/>
  <c r="CP76" i="1" s="1"/>
  <c r="CP77" i="1" s="1"/>
  <c r="CP78" i="1" s="1"/>
  <c r="AM75" i="1" a="1"/>
  <c r="AJ75" i="1" a="1"/>
  <c r="AJ75" i="1" l="1"/>
  <c r="AM75" i="1"/>
  <c r="AN75" i="1" s="1"/>
  <c r="AL75" i="1"/>
  <c r="D78" i="1"/>
  <c r="E76" i="1" l="1"/>
  <c r="I75" i="1"/>
  <c r="B75" i="1"/>
  <c r="G75" i="1"/>
  <c r="F75" i="1"/>
  <c r="CU75" i="1" l="1" a="1"/>
  <c r="CU75" i="1" s="1"/>
  <c r="CV75" i="1" a="1"/>
  <c r="CV75" i="1" s="1"/>
  <c r="CS75" i="1" a="1"/>
  <c r="CS75" i="1" s="1"/>
  <c r="CT75" i="1" a="1"/>
  <c r="CT75" i="1" s="1"/>
  <c r="C76" i="1"/>
  <c r="D79" i="1"/>
  <c r="H75" i="1"/>
  <c r="DF75" i="1" l="1"/>
  <c r="DE75" i="1"/>
  <c r="DG75" i="1"/>
  <c r="DD75" i="1"/>
  <c r="DJ75" i="1"/>
  <c r="DI75" i="1"/>
  <c r="DK75" i="1"/>
  <c r="DH75" i="1"/>
  <c r="DN75" i="1" l="1" a="1"/>
  <c r="DN75" i="1" s="1"/>
  <c r="DP75" i="1"/>
  <c r="DL75" i="1" a="1"/>
  <c r="DL75" i="1" s="1"/>
  <c r="DM75" i="1" a="1"/>
  <c r="DM75" i="1" s="1"/>
  <c r="DO75" i="1" a="1"/>
  <c r="DO75" i="1" s="1"/>
  <c r="D80" i="1"/>
  <c r="DQ75" i="1" l="1"/>
  <c r="DR75" i="1" s="1"/>
  <c r="CW75" i="1" s="1"/>
  <c r="DB76" i="1" s="1"/>
  <c r="DA76" i="1"/>
  <c r="AK76" i="1" s="1"/>
  <c r="AM76" i="1" a="1"/>
  <c r="D81" i="1" l="1"/>
  <c r="AM76" i="1"/>
  <c r="AL76" i="1"/>
  <c r="AN76" i="1"/>
  <c r="AJ76" i="1" a="1"/>
  <c r="AJ76" i="1" l="1"/>
  <c r="B76" i="1"/>
  <c r="E77" i="1" l="1"/>
  <c r="G76" i="1" l="1"/>
  <c r="F76" i="1"/>
  <c r="C77" i="1"/>
  <c r="I76" i="1" l="1"/>
  <c r="H76" i="1"/>
  <c r="CT76" i="1" a="1"/>
  <c r="CT76" i="1" s="1"/>
  <c r="CS76" i="1" a="1"/>
  <c r="CS76" i="1" s="1"/>
  <c r="CU76" i="1" a="1"/>
  <c r="CU76" i="1" s="1"/>
  <c r="CV76" i="1" a="1"/>
  <c r="CV76" i="1" s="1"/>
  <c r="D82" i="1"/>
  <c r="DD76" i="1" l="1"/>
  <c r="DE76" i="1"/>
  <c r="DG76" i="1"/>
  <c r="DF76" i="1"/>
  <c r="DI76" i="1"/>
  <c r="DK76" i="1"/>
  <c r="DJ76" i="1"/>
  <c r="DH76" i="1"/>
  <c r="DP76" i="1" l="1"/>
  <c r="DM76" i="1" a="1"/>
  <c r="DM76" i="1" s="1"/>
  <c r="DN76" i="1" a="1"/>
  <c r="DN76" i="1" s="1"/>
  <c r="DO76" i="1" a="1"/>
  <c r="DO76" i="1" s="1"/>
  <c r="DL76" i="1" a="1"/>
  <c r="DL76" i="1" s="1"/>
  <c r="DA77" i="1" l="1"/>
  <c r="AK77" i="1" s="1"/>
  <c r="DQ76" i="1"/>
  <c r="DR76" i="1" s="1"/>
  <c r="CW76" i="1" s="1"/>
  <c r="DB77" i="1" s="1"/>
  <c r="AJ77" i="1" a="1"/>
  <c r="AJ77" i="1" l="1"/>
  <c r="AL77" i="1"/>
  <c r="AM77" i="1" a="1"/>
  <c r="E78" i="1" l="1"/>
  <c r="AM77" i="1"/>
  <c r="AN77" i="1" s="1"/>
  <c r="B77" i="1"/>
  <c r="C78" i="1" l="1"/>
  <c r="F77" i="1"/>
  <c r="G77" i="1"/>
  <c r="CT77" i="1" l="1" a="1"/>
  <c r="CT77" i="1" s="1"/>
  <c r="CV77" i="1" a="1"/>
  <c r="CV77" i="1" s="1"/>
  <c r="CS77" i="1" a="1"/>
  <c r="CS77" i="1" s="1"/>
  <c r="CU77" i="1" a="1"/>
  <c r="CU77" i="1" s="1"/>
  <c r="H77" i="1"/>
  <c r="I77" i="1"/>
  <c r="DF77" i="1" l="1"/>
  <c r="DD77" i="1"/>
  <c r="DG77" i="1"/>
  <c r="DE77" i="1"/>
  <c r="DJ77" i="1"/>
  <c r="DI77" i="1"/>
  <c r="DK77" i="1"/>
  <c r="DH77" i="1"/>
  <c r="DL77" i="1" l="1" a="1"/>
  <c r="DL77" i="1" s="1"/>
  <c r="DP77" i="1"/>
  <c r="DO77" i="1" a="1"/>
  <c r="DO77" i="1" s="1"/>
  <c r="DN77" i="1" a="1"/>
  <c r="DN77" i="1" s="1"/>
  <c r="DM77" i="1" a="1"/>
  <c r="DM77" i="1" s="1"/>
  <c r="DQ77" i="1" l="1"/>
  <c r="DR77" i="1" s="1"/>
  <c r="CW77" i="1" s="1"/>
  <c r="DB78" i="1" s="1"/>
  <c r="DA78" i="1"/>
  <c r="AK78" i="1" s="1"/>
  <c r="AJ78" i="1" a="1"/>
  <c r="AJ78" i="1" l="1"/>
  <c r="AL78" i="1"/>
  <c r="AM78" i="1" a="1"/>
  <c r="AM78" i="1" l="1"/>
  <c r="AN78" i="1" s="1"/>
  <c r="B78" i="1" l="1"/>
  <c r="G78" i="1" l="1"/>
  <c r="F78" i="1"/>
  <c r="C79" i="1"/>
  <c r="E79" i="1"/>
  <c r="I78" i="1" l="1"/>
  <c r="H78" i="1"/>
  <c r="CU78" i="1" a="1"/>
  <c r="CU78" i="1" s="1"/>
  <c r="CT78" i="1" a="1"/>
  <c r="CT78" i="1" s="1"/>
  <c r="CS78" i="1" a="1"/>
  <c r="CS78" i="1" s="1"/>
  <c r="CV78" i="1" a="1"/>
  <c r="CV78" i="1" s="1"/>
  <c r="DG78" i="1" l="1"/>
  <c r="DD78" i="1"/>
  <c r="CY78" i="1" a="1"/>
  <c r="CY78" i="1" s="1"/>
  <c r="CX78" i="1" a="1"/>
  <c r="CX78" i="1" s="1"/>
  <c r="CZ78" i="1" a="1"/>
  <c r="CZ78" i="1" s="1"/>
  <c r="DE78" i="1"/>
  <c r="DF78" i="1"/>
  <c r="DJ78" i="1"/>
  <c r="DK78" i="1"/>
  <c r="DI78" i="1"/>
  <c r="DH78" i="1"/>
  <c r="DN78" i="1" l="1" a="1"/>
  <c r="DN78" i="1" s="1"/>
  <c r="DP78" i="1"/>
  <c r="DM78" i="1" a="1"/>
  <c r="DM78" i="1" s="1"/>
  <c r="DO78" i="1" a="1"/>
  <c r="DO78" i="1" s="1"/>
  <c r="DL78" i="1" a="1"/>
  <c r="DL78" i="1" s="1"/>
  <c r="DA79" i="1" l="1"/>
  <c r="AK79" i="1" s="1"/>
  <c r="DQ78" i="1"/>
  <c r="DR78" i="1" s="1"/>
  <c r="CW78" i="1" s="1"/>
  <c r="DB79" i="1" s="1"/>
  <c r="AM79" i="1" a="1"/>
  <c r="AM79" i="1" l="1"/>
  <c r="AL79" i="1"/>
  <c r="AN79" i="1"/>
  <c r="AJ79" i="1" a="1"/>
  <c r="AJ79" i="1" l="1"/>
  <c r="B79" i="1"/>
  <c r="E80" i="1" l="1"/>
  <c r="G79" i="1" l="1"/>
  <c r="F79" i="1"/>
  <c r="C80" i="1"/>
  <c r="H79" i="1" l="1"/>
  <c r="I79" i="1"/>
  <c r="CV79" i="1" a="1"/>
  <c r="CV79" i="1" s="1"/>
  <c r="CP79" i="1"/>
  <c r="CT79" i="1" a="1"/>
  <c r="CT79" i="1" s="1"/>
  <c r="CS79" i="1" a="1"/>
  <c r="CS79" i="1" s="1"/>
  <c r="CU79" i="1" a="1"/>
  <c r="CU79" i="1" s="1"/>
  <c r="DD79" i="1" l="1"/>
  <c r="DG79" i="1"/>
  <c r="DE79" i="1"/>
  <c r="DF79" i="1"/>
  <c r="DK79" i="1"/>
  <c r="DJ79" i="1"/>
  <c r="DI79" i="1"/>
  <c r="DH79" i="1"/>
  <c r="DN79" i="1" l="1" a="1"/>
  <c r="DN79" i="1" s="1"/>
  <c r="DO79" i="1" a="1"/>
  <c r="DO79" i="1" s="1"/>
  <c r="DM79" i="1" a="1"/>
  <c r="DM79" i="1" s="1"/>
  <c r="DP79" i="1"/>
  <c r="DL79" i="1" a="1"/>
  <c r="DL79" i="1" s="1"/>
  <c r="DQ79" i="1" l="1"/>
  <c r="DR79" i="1" s="1"/>
  <c r="CW79" i="1" s="1"/>
  <c r="DA80" i="1"/>
  <c r="AK80" i="1" s="1"/>
  <c r="CP80" i="1" l="1"/>
  <c r="CP81" i="1" s="1"/>
  <c r="CP82" i="1" s="1"/>
  <c r="CP83" i="1" s="1"/>
  <c r="DB80" i="1"/>
  <c r="AJ80" i="1" a="1"/>
  <c r="AM80" i="1" a="1"/>
  <c r="AJ80" i="1" l="1"/>
  <c r="AM80" i="1"/>
  <c r="AL80" i="1"/>
  <c r="AN80" i="1"/>
  <c r="B80" i="1" l="1"/>
  <c r="C81" i="1" l="1"/>
  <c r="G80" i="1"/>
  <c r="F80" i="1"/>
  <c r="E81" i="1"/>
  <c r="H80" i="1" l="1"/>
  <c r="I80" i="1"/>
  <c r="CS80" i="1" a="1"/>
  <c r="CS80" i="1" s="1"/>
  <c r="CV80" i="1" a="1"/>
  <c r="CV80" i="1" s="1"/>
  <c r="CU80" i="1" a="1"/>
  <c r="CU80" i="1" s="1"/>
  <c r="CT80" i="1" a="1"/>
  <c r="CT80" i="1" s="1"/>
  <c r="DE80" i="1" l="1"/>
  <c r="DG80" i="1"/>
  <c r="DD80" i="1"/>
  <c r="DF80" i="1"/>
  <c r="DI80" i="1"/>
  <c r="DK80" i="1"/>
  <c r="DJ80" i="1"/>
  <c r="DH80" i="1"/>
  <c r="DM80" i="1" l="1" a="1"/>
  <c r="DM80" i="1" s="1"/>
  <c r="DP80" i="1"/>
  <c r="DN80" i="1" a="1"/>
  <c r="DN80" i="1" s="1"/>
  <c r="DL80" i="1" a="1"/>
  <c r="DL80" i="1" s="1"/>
  <c r="DO80" i="1" a="1"/>
  <c r="DO80" i="1" s="1"/>
  <c r="DA81" i="1" l="1"/>
  <c r="AK81" i="1" s="1"/>
  <c r="DQ80" i="1"/>
  <c r="DR80" i="1" s="1"/>
  <c r="CW80" i="1" s="1"/>
  <c r="DB81" i="1" s="1"/>
  <c r="AM81" i="1" a="1"/>
  <c r="AM81" i="1" l="1"/>
  <c r="AL81" i="1"/>
  <c r="AN81" i="1"/>
  <c r="AJ81" i="1" a="1"/>
  <c r="E82" i="1" l="1"/>
  <c r="AJ81" i="1"/>
  <c r="B81" i="1"/>
  <c r="C82" i="1" l="1"/>
  <c r="G81" i="1"/>
  <c r="F81" i="1"/>
  <c r="I81" i="1"/>
  <c r="CS81" i="1" l="1" a="1"/>
  <c r="CS81" i="1" s="1"/>
  <c r="CT81" i="1" a="1"/>
  <c r="CT81" i="1" s="1"/>
  <c r="CU81" i="1" a="1"/>
  <c r="CU81" i="1" s="1"/>
  <c r="CV81" i="1" a="1"/>
  <c r="CV81" i="1" s="1"/>
  <c r="H81" i="1"/>
  <c r="DG81" i="1" l="1"/>
  <c r="DF81" i="1"/>
  <c r="DE81" i="1"/>
  <c r="DD81" i="1"/>
  <c r="DK81" i="1"/>
  <c r="DJ81" i="1"/>
  <c r="DI81" i="1"/>
  <c r="DH81" i="1"/>
  <c r="DM81" i="1" l="1" a="1"/>
  <c r="DM81" i="1" s="1"/>
  <c r="DN81" i="1" a="1"/>
  <c r="DN81" i="1" s="1"/>
  <c r="DL81" i="1" a="1"/>
  <c r="DL81" i="1" s="1"/>
  <c r="DP81" i="1"/>
  <c r="DO81" i="1" a="1"/>
  <c r="DO81" i="1" s="1"/>
  <c r="DA82" i="1" l="1"/>
  <c r="AK82" i="1" s="1"/>
  <c r="DQ81" i="1"/>
  <c r="DR81" i="1" s="1"/>
  <c r="CW81" i="1" s="1"/>
  <c r="DB82" i="1" s="1"/>
  <c r="AM82" i="1" a="1"/>
  <c r="AM82" i="1" l="1"/>
  <c r="AL82" i="1"/>
  <c r="AN82" i="1"/>
  <c r="AJ82" i="1" a="1"/>
  <c r="AJ82" i="1" l="1"/>
  <c r="C83" i="1"/>
  <c r="B82" i="1" l="1"/>
  <c r="E83" i="1"/>
  <c r="D83" i="1" l="1"/>
  <c r="F82" i="1"/>
  <c r="G82" i="1"/>
  <c r="H82" i="1" l="1"/>
  <c r="CU82" i="1" a="1"/>
  <c r="CU82" i="1" s="1"/>
  <c r="CT82" i="1" a="1"/>
  <c r="CT82" i="1" s="1"/>
  <c r="CV82" i="1" a="1"/>
  <c r="CV82" i="1" s="1"/>
  <c r="CS82" i="1" a="1"/>
  <c r="CS82" i="1" s="1"/>
  <c r="DD82" i="1" l="1"/>
  <c r="DF82" i="1"/>
  <c r="DG82" i="1"/>
  <c r="DE82" i="1"/>
  <c r="I82" i="1"/>
  <c r="DJ82" i="1"/>
  <c r="DI82" i="1"/>
  <c r="DK82" i="1"/>
  <c r="DH82" i="1"/>
  <c r="DP82" i="1" l="1"/>
  <c r="DL82" i="1" a="1"/>
  <c r="DL82" i="1" s="1"/>
  <c r="DN82" i="1" a="1"/>
  <c r="DN82" i="1" s="1"/>
  <c r="DM82" i="1" a="1"/>
  <c r="DM82" i="1" s="1"/>
  <c r="DO82" i="1" a="1"/>
  <c r="DO82" i="1" s="1"/>
  <c r="DQ82" i="1" l="1"/>
  <c r="DR82" i="1" s="1"/>
  <c r="CW82" i="1" s="1"/>
  <c r="DB83" i="1" s="1"/>
  <c r="DA83" i="1"/>
  <c r="AK83" i="1" s="1"/>
  <c r="AM83" i="1" a="1"/>
  <c r="AM83" i="1" l="1"/>
  <c r="AL83" i="1"/>
  <c r="AN83" i="1"/>
  <c r="AJ83" i="1" a="1"/>
  <c r="AJ83" i="1" l="1"/>
  <c r="G83" i="1" l="1"/>
  <c r="CU83" i="1" s="1" a="1"/>
  <c r="CU83" i="1" s="1"/>
  <c r="B83" i="1"/>
  <c r="D84" i="1"/>
  <c r="F83" i="1"/>
  <c r="E84" i="1" l="1"/>
  <c r="C84" i="1"/>
  <c r="CS83" i="1" a="1"/>
  <c r="CS83" i="1" s="1"/>
  <c r="CV83" i="1" a="1"/>
  <c r="CV83" i="1" s="1"/>
  <c r="DG83" i="1" s="1"/>
  <c r="CT83" i="1" a="1"/>
  <c r="CT83" i="1" s="1"/>
  <c r="DE83" i="1" s="1"/>
  <c r="DF83" i="1"/>
  <c r="DJ83" i="1"/>
  <c r="CX83" i="1" l="1" a="1"/>
  <c r="CX83" i="1" s="1"/>
  <c r="CZ83" i="1" a="1"/>
  <c r="CZ83" i="1" s="1"/>
  <c r="CY83" i="1" a="1"/>
  <c r="CY83" i="1" s="1"/>
  <c r="DD83" i="1"/>
  <c r="I83" i="1"/>
  <c r="H83" i="1"/>
  <c r="DI83" i="1"/>
  <c r="DK83" i="1"/>
  <c r="DH83" i="1"/>
  <c r="DM83" i="1" l="1" a="1"/>
  <c r="DM83" i="1" s="1"/>
  <c r="DO83" i="1" a="1"/>
  <c r="DO83" i="1" s="1"/>
  <c r="DP83" i="1"/>
  <c r="DQ83" i="1" s="1"/>
  <c r="DL83" i="1" a="1"/>
  <c r="DL83" i="1" s="1"/>
  <c r="DN83" i="1" a="1"/>
  <c r="DN83" i="1" s="1"/>
  <c r="DA84" i="1" l="1"/>
  <c r="AK84" i="1" s="1"/>
  <c r="DR83" i="1"/>
  <c r="CW83" i="1" s="1"/>
  <c r="DB84" i="1" s="1"/>
  <c r="AJ84" i="1" a="1"/>
  <c r="AJ84" i="1" l="1"/>
  <c r="AL84" i="1"/>
  <c r="AM84" i="1" a="1"/>
  <c r="AM84" i="1" l="1"/>
  <c r="AN84" i="1"/>
  <c r="B84" i="1" l="1"/>
  <c r="C85" i="1" l="1"/>
  <c r="F84" i="1" l="1"/>
  <c r="G84" i="1"/>
  <c r="D85" i="1"/>
  <c r="E85" i="1"/>
  <c r="I84" i="1"/>
  <c r="CU84" i="1" l="1" a="1"/>
  <c r="CU84" i="1" s="1"/>
  <c r="CS84" i="1" a="1"/>
  <c r="CS84" i="1" s="1"/>
  <c r="CV84" i="1" a="1"/>
  <c r="CV84" i="1" s="1"/>
  <c r="CT84" i="1" a="1"/>
  <c r="CT84" i="1" s="1"/>
  <c r="CP84" i="1"/>
  <c r="H84" i="1"/>
  <c r="DE84" i="1" l="1"/>
  <c r="DG84" i="1"/>
  <c r="DD84" i="1"/>
  <c r="DF84" i="1"/>
  <c r="DI84" i="1"/>
  <c r="DJ84" i="1"/>
  <c r="DK84" i="1"/>
  <c r="DH84" i="1"/>
  <c r="DN84" i="1" l="1" a="1"/>
  <c r="DN84" i="1" s="1"/>
  <c r="DL84" i="1" a="1"/>
  <c r="DL84" i="1" s="1"/>
  <c r="DP84" i="1"/>
  <c r="DM84" i="1" a="1"/>
  <c r="DM84" i="1" s="1"/>
  <c r="DO84" i="1" a="1"/>
  <c r="DO84" i="1" s="1"/>
  <c r="CU11" i="1" a="1"/>
  <c r="CU11" i="1" s="1"/>
  <c r="CV11" i="1" a="1"/>
  <c r="CV11" i="1" s="1"/>
  <c r="DQ84" i="1" l="1"/>
  <c r="DR84" i="1" s="1"/>
  <c r="CW84" i="1" s="1"/>
  <c r="DA85" i="1"/>
  <c r="AK85" i="1" s="1"/>
  <c r="DF11" i="1"/>
  <c r="DG11" i="1"/>
  <c r="CT11" i="1" a="1"/>
  <c r="CT11" i="1" s="1"/>
  <c r="CP11" i="1"/>
  <c r="DK11" i="1"/>
  <c r="DJ11" i="1"/>
  <c r="DB85" i="1" l="1"/>
  <c r="CP85" i="1"/>
  <c r="CP86" i="1" s="1"/>
  <c r="CP87" i="1" s="1"/>
  <c r="CP88" i="1" s="1"/>
  <c r="C86" i="1"/>
  <c r="DE11" i="1"/>
  <c r="CS11" i="1" a="1"/>
  <c r="CS11" i="1" s="1"/>
  <c r="DD11" i="1" s="1"/>
  <c r="AM85" i="1" a="1"/>
  <c r="AJ85" i="1" a="1"/>
  <c r="DI11" i="1"/>
  <c r="DH11" i="1"/>
  <c r="AJ85" i="1" l="1"/>
  <c r="AM85" i="1"/>
  <c r="AL85" i="1"/>
  <c r="B85" i="1"/>
  <c r="AN85" i="1"/>
  <c r="DP11" i="1"/>
  <c r="DL11" i="1" a="1"/>
  <c r="DL11" i="1" s="1"/>
  <c r="DO11" i="1" a="1"/>
  <c r="DO11" i="1" s="1"/>
  <c r="DN11" i="1" a="1"/>
  <c r="DN11" i="1" s="1"/>
  <c r="DM11" i="1" a="1"/>
  <c r="DM11" i="1" s="1"/>
  <c r="E86" i="1" l="1"/>
  <c r="G85" i="1"/>
  <c r="F85" i="1"/>
  <c r="DQ11" i="1"/>
  <c r="DR11" i="1" s="1"/>
  <c r="CW11" i="1" s="1"/>
  <c r="DB12" i="1" s="1"/>
  <c r="DA12" i="1"/>
  <c r="AK12" i="1" s="1"/>
  <c r="CS10" i="1" a="1"/>
  <c r="CS10" i="1" s="1"/>
  <c r="DD10" i="1" s="1"/>
  <c r="DH10" i="1"/>
  <c r="AJ12" i="1" a="1"/>
  <c r="D86" i="1" l="1"/>
  <c r="CS85" i="1" a="1"/>
  <c r="CS85" i="1" s="1"/>
  <c r="CV85" i="1" a="1"/>
  <c r="CV85" i="1" s="1"/>
  <c r="CU85" i="1" a="1"/>
  <c r="CU85" i="1" s="1"/>
  <c r="CT85" i="1" a="1"/>
  <c r="CT85" i="1" s="1"/>
  <c r="H85" i="1"/>
  <c r="I85" i="1"/>
  <c r="AJ12" i="1"/>
  <c r="AL12" i="1"/>
  <c r="CU10" i="1" a="1"/>
  <c r="CU10" i="1" s="1"/>
  <c r="AM12" i="1" a="1"/>
  <c r="AM12" i="1" l="1"/>
  <c r="AN12" i="1" s="1"/>
  <c r="DE85" i="1"/>
  <c r="DF85" i="1"/>
  <c r="DG85" i="1"/>
  <c r="DD85" i="1"/>
  <c r="DF10" i="1"/>
  <c r="CT10" i="1" a="1"/>
  <c r="CT10" i="1" s="1"/>
  <c r="CV10" i="1" a="1"/>
  <c r="CV10" i="1" s="1"/>
  <c r="DG10" i="1" s="1"/>
  <c r="DI85" i="1"/>
  <c r="DJ85" i="1"/>
  <c r="DK85" i="1"/>
  <c r="DJ10" i="1"/>
  <c r="DH85" i="1"/>
  <c r="DN85" i="1" l="1" a="1"/>
  <c r="DN85" i="1" s="1"/>
  <c r="DP85" i="1"/>
  <c r="DM85" i="1" a="1"/>
  <c r="DM85" i="1" s="1"/>
  <c r="DL85" i="1" a="1"/>
  <c r="DL85" i="1" s="1"/>
  <c r="DO85" i="1" a="1"/>
  <c r="DO85" i="1" s="1"/>
  <c r="DE10" i="1"/>
  <c r="CP10" i="1"/>
  <c r="DK10" i="1"/>
  <c r="DI10" i="1"/>
  <c r="DQ85" i="1" l="1"/>
  <c r="DR85" i="1" s="1"/>
  <c r="CW85" i="1" s="1"/>
  <c r="DB86" i="1" s="1"/>
  <c r="DA86" i="1"/>
  <c r="AK86" i="1" s="1"/>
  <c r="DP10" i="1"/>
  <c r="DL10" i="1" a="1"/>
  <c r="DL10" i="1" s="1"/>
  <c r="DN10" i="1" a="1"/>
  <c r="DN10" i="1" s="1"/>
  <c r="DO10" i="1" a="1"/>
  <c r="DO10" i="1" s="1"/>
  <c r="DM10" i="1" a="1"/>
  <c r="DM10" i="1" s="1"/>
  <c r="AM86" i="1" a="1"/>
  <c r="AM86" i="1" l="1"/>
  <c r="AL86" i="1"/>
  <c r="AN86" i="1"/>
  <c r="DA11" i="1"/>
  <c r="AK11" i="1" s="1"/>
  <c r="DQ10" i="1"/>
  <c r="DR10" i="1" s="1"/>
  <c r="CW10" i="1" s="1"/>
  <c r="AJ86" i="1" a="1"/>
  <c r="E87" i="1" l="1"/>
  <c r="AJ86" i="1"/>
  <c r="B86" i="1"/>
  <c r="DB11" i="1"/>
  <c r="AJ11" i="1" a="1"/>
  <c r="D87" i="1" l="1"/>
  <c r="AJ11" i="1"/>
  <c r="AL11" i="1"/>
  <c r="AM11" i="1" a="1"/>
  <c r="AM11" i="1" l="1"/>
  <c r="F86" i="1"/>
  <c r="G86" i="1"/>
  <c r="C87" i="1"/>
  <c r="AN11" i="1"/>
  <c r="D88" i="1" l="1"/>
  <c r="CU86" i="1" a="1"/>
  <c r="CU86" i="1" s="1"/>
  <c r="CT86" i="1" a="1"/>
  <c r="CT86" i="1" s="1"/>
  <c r="CV86" i="1" a="1"/>
  <c r="CV86" i="1" s="1"/>
  <c r="CS86" i="1" a="1"/>
  <c r="CS86" i="1" s="1"/>
  <c r="H86" i="1"/>
  <c r="I86" i="1"/>
  <c r="AP11" i="1"/>
  <c r="AP12" i="1" s="1"/>
  <c r="DG86" i="1" l="1"/>
  <c r="DE86" i="1"/>
  <c r="DF86" i="1"/>
  <c r="DD86" i="1"/>
  <c r="CV14" i="1" a="1"/>
  <c r="CV14" i="1" s="1"/>
  <c r="CT16" i="1" a="1"/>
  <c r="CT16" i="1" s="1"/>
  <c r="DE16" i="1" s="1"/>
  <c r="DK86" i="1"/>
  <c r="DI86" i="1"/>
  <c r="DJ86" i="1"/>
  <c r="DH86" i="1"/>
  <c r="DL86" i="1" l="1" a="1"/>
  <c r="DL86" i="1" s="1"/>
  <c r="DM86" i="1" a="1"/>
  <c r="DM86" i="1" s="1"/>
  <c r="DN86" i="1" a="1"/>
  <c r="DN86" i="1" s="1"/>
  <c r="DO86" i="1" a="1"/>
  <c r="DO86" i="1" s="1"/>
  <c r="DP86" i="1"/>
  <c r="D89" i="1"/>
  <c r="DG14" i="1"/>
  <c r="CV13" i="1" a="1"/>
  <c r="CV13" i="1" s="1"/>
  <c r="CV16" i="1" a="1"/>
  <c r="CV16" i="1" s="1"/>
  <c r="CT15" i="1" a="1"/>
  <c r="CT15" i="1" s="1"/>
  <c r="CU13" i="1" a="1"/>
  <c r="CU13" i="1" s="1"/>
  <c r="CT12" i="1" a="1"/>
  <c r="CT12" i="1" s="1"/>
  <c r="DE12" i="1" s="1"/>
  <c r="CU14" i="1" a="1"/>
  <c r="CU14" i="1" s="1"/>
  <c r="CV15" i="1" a="1"/>
  <c r="CV15" i="1" s="1"/>
  <c r="DG15" i="1" s="1"/>
  <c r="CP13" i="1"/>
  <c r="CP15" i="1"/>
  <c r="CU12" i="1" a="1"/>
  <c r="CU12" i="1" s="1"/>
  <c r="CT13" i="1" a="1"/>
  <c r="CT13" i="1" s="1"/>
  <c r="CT14" i="1" a="1"/>
  <c r="CT14" i="1" s="1"/>
  <c r="CU15" i="1" a="1"/>
  <c r="CU15" i="1" s="1"/>
  <c r="CV12" i="1" a="1"/>
  <c r="CV12" i="1" s="1"/>
  <c r="CP14" i="1"/>
  <c r="CP12" i="1"/>
  <c r="CU16" i="1" a="1"/>
  <c r="CU16" i="1" s="1"/>
  <c r="DF16" i="1" s="1"/>
  <c r="DK14" i="1"/>
  <c r="DI16" i="1"/>
  <c r="DA87" i="1" l="1"/>
  <c r="AK87" i="1" s="1"/>
  <c r="DQ86" i="1"/>
  <c r="DR86" i="1" s="1"/>
  <c r="CW86" i="1" s="1"/>
  <c r="DB87" i="1" s="1"/>
  <c r="DE14" i="1"/>
  <c r="DE13" i="1"/>
  <c r="DF12" i="1"/>
  <c r="DF13" i="1"/>
  <c r="DE15" i="1"/>
  <c r="DG16" i="1"/>
  <c r="DG13" i="1"/>
  <c r="DG12" i="1"/>
  <c r="DF15" i="1"/>
  <c r="DF14" i="1"/>
  <c r="CT17" i="1" a="1"/>
  <c r="CT17" i="1" s="1"/>
  <c r="CP16" i="1"/>
  <c r="AM87" i="1" a="1"/>
  <c r="DJ16" i="1"/>
  <c r="DK12" i="1"/>
  <c r="DJ14" i="1"/>
  <c r="DK15" i="1"/>
  <c r="DI14" i="1"/>
  <c r="DI15" i="1"/>
  <c r="DJ15" i="1"/>
  <c r="DK16" i="1"/>
  <c r="DK13" i="1"/>
  <c r="DI13" i="1"/>
  <c r="DJ12" i="1"/>
  <c r="DJ13" i="1"/>
  <c r="DI12" i="1"/>
  <c r="AM87" i="1" l="1"/>
  <c r="AL87" i="1"/>
  <c r="AN87" i="1"/>
  <c r="DE17" i="1"/>
  <c r="CU18" i="1" a="1"/>
  <c r="CU18" i="1" s="1"/>
  <c r="CS18" i="1" a="1"/>
  <c r="CS18" i="1" s="1"/>
  <c r="AJ87" i="1" a="1"/>
  <c r="DI17" i="1"/>
  <c r="AJ87" i="1" l="1"/>
  <c r="B87" i="1"/>
  <c r="DF18" i="1"/>
  <c r="DD18" i="1"/>
  <c r="CV17" i="1" a="1"/>
  <c r="CV17" i="1" s="1"/>
  <c r="CU17" i="1" a="1"/>
  <c r="CU17" i="1" s="1"/>
  <c r="CV19" i="1" a="1"/>
  <c r="CV19" i="1" s="1"/>
  <c r="CT18" i="1" a="1"/>
  <c r="CT18" i="1" s="1"/>
  <c r="CP17" i="1"/>
  <c r="CP18" i="1"/>
  <c r="CV18" i="1" a="1"/>
  <c r="CV18" i="1" s="1"/>
  <c r="CU19" i="1" a="1"/>
  <c r="CU19" i="1" s="1"/>
  <c r="CS19" i="1" a="1"/>
  <c r="CS19" i="1" s="1"/>
  <c r="CT19" i="1" a="1"/>
  <c r="CT19" i="1" s="1"/>
  <c r="CS15" i="1" a="1"/>
  <c r="CS15" i="1" s="1"/>
  <c r="DD15" i="1" s="1"/>
  <c r="DJ18" i="1"/>
  <c r="DH15" i="1"/>
  <c r="DH18" i="1"/>
  <c r="E88" i="1" l="1"/>
  <c r="DN15" i="1" a="1"/>
  <c r="DN15" i="1" s="1"/>
  <c r="DO15" i="1" a="1"/>
  <c r="DO15" i="1" s="1"/>
  <c r="DP15" i="1"/>
  <c r="DL15" i="1" a="1"/>
  <c r="DL15" i="1" s="1"/>
  <c r="CX18" i="1" a="1"/>
  <c r="CX18" i="1" s="1"/>
  <c r="CY18" i="1" a="1"/>
  <c r="CY18" i="1" s="1"/>
  <c r="CZ18" i="1" a="1"/>
  <c r="CZ18" i="1" s="1"/>
  <c r="DE18" i="1"/>
  <c r="DG19" i="1"/>
  <c r="DF17" i="1"/>
  <c r="DD19" i="1"/>
  <c r="DG18" i="1"/>
  <c r="DE19" i="1"/>
  <c r="DG17" i="1"/>
  <c r="DF19" i="1"/>
  <c r="DM15" i="1" a="1"/>
  <c r="DM15" i="1" s="1"/>
  <c r="DI18" i="1"/>
  <c r="DK17" i="1"/>
  <c r="DK18" i="1"/>
  <c r="DJ19" i="1"/>
  <c r="DK19" i="1"/>
  <c r="DJ17" i="1"/>
  <c r="DI19" i="1"/>
  <c r="DH19" i="1"/>
  <c r="G87" i="1" l="1"/>
  <c r="F87" i="1"/>
  <c r="C88" i="1"/>
  <c r="DP18" i="1"/>
  <c r="DQ18" i="1" s="1"/>
  <c r="DM19" i="1" a="1"/>
  <c r="DM19" i="1" s="1"/>
  <c r="DN19" i="1" a="1"/>
  <c r="DN19" i="1" s="1"/>
  <c r="DL19" i="1" a="1"/>
  <c r="DL19" i="1" s="1"/>
  <c r="DP19" i="1"/>
  <c r="DO19" i="1" a="1"/>
  <c r="DO19" i="1" s="1"/>
  <c r="DO18" i="1" a="1"/>
  <c r="DO18" i="1" s="1"/>
  <c r="DL18" i="1" a="1"/>
  <c r="DL18" i="1" s="1"/>
  <c r="DN18" i="1" a="1"/>
  <c r="DN18" i="1" s="1"/>
  <c r="DM18" i="1" a="1"/>
  <c r="DM18" i="1" s="1"/>
  <c r="DQ15" i="1"/>
  <c r="DR15" i="1" s="1"/>
  <c r="CW15" i="1" s="1"/>
  <c r="DB16" i="1" s="1"/>
  <c r="DA16" i="1"/>
  <c r="AK16" i="1" s="1"/>
  <c r="CS12" i="1" a="1"/>
  <c r="CS12" i="1" s="1"/>
  <c r="DD12" i="1" s="1"/>
  <c r="DH12" i="1"/>
  <c r="AM16" i="1" a="1"/>
  <c r="I87" i="1" l="1"/>
  <c r="H87" i="1"/>
  <c r="CU87" i="1" a="1"/>
  <c r="CU87" i="1" s="1"/>
  <c r="CS87" i="1" a="1"/>
  <c r="CS87" i="1" s="1"/>
  <c r="CV87" i="1" a="1"/>
  <c r="CV87" i="1" s="1"/>
  <c r="CT87" i="1" a="1"/>
  <c r="CT87" i="1" s="1"/>
  <c r="AM16" i="1"/>
  <c r="AN16" i="1" s="1"/>
  <c r="AL16" i="1"/>
  <c r="DA19" i="1"/>
  <c r="AK19" i="1" s="1"/>
  <c r="DP12" i="1"/>
  <c r="DL12" i="1" a="1"/>
  <c r="DL12" i="1" s="1"/>
  <c r="DN12" i="1" a="1"/>
  <c r="DN12" i="1" s="1"/>
  <c r="DO12" i="1" a="1"/>
  <c r="DO12" i="1" s="1"/>
  <c r="DR18" i="1"/>
  <c r="CW18" i="1" s="1"/>
  <c r="DB19" i="1" s="1"/>
  <c r="DA20" i="1"/>
  <c r="AK20" i="1" s="1"/>
  <c r="DQ19" i="1"/>
  <c r="DR19" i="1" s="1"/>
  <c r="CW19" i="1" s="1"/>
  <c r="DB20" i="1" s="1"/>
  <c r="DM12" i="1" a="1"/>
  <c r="DM12" i="1" s="1"/>
  <c r="AJ16" i="1" a="1"/>
  <c r="AJ19" i="1" a="1"/>
  <c r="AJ20" i="1" a="1"/>
  <c r="AJ16" i="1" l="1"/>
  <c r="DE87" i="1"/>
  <c r="DD87" i="1"/>
  <c r="DF87" i="1"/>
  <c r="DG87" i="1"/>
  <c r="AJ20" i="1"/>
  <c r="AJ19" i="1"/>
  <c r="AL20" i="1"/>
  <c r="CP20" i="1"/>
  <c r="CP21" i="1" s="1"/>
  <c r="CP22" i="1" s="1"/>
  <c r="CP23" i="1" s="1"/>
  <c r="AL19" i="1"/>
  <c r="DQ12" i="1"/>
  <c r="DR12" i="1" s="1"/>
  <c r="CW12" i="1" s="1"/>
  <c r="DB13" i="1" s="1"/>
  <c r="DA13" i="1"/>
  <c r="AK13" i="1" s="1"/>
  <c r="DK87" i="1"/>
  <c r="DJ87" i="1"/>
  <c r="DI87" i="1"/>
  <c r="DH87" i="1"/>
  <c r="AM20" i="1" a="1"/>
  <c r="AM19" i="1" a="1"/>
  <c r="AM13" i="1" a="1"/>
  <c r="AM19" i="1" l="1"/>
  <c r="AN19" i="1" s="1"/>
  <c r="DM87" i="1" a="1"/>
  <c r="DM87" i="1" s="1"/>
  <c r="DL87" i="1" a="1"/>
  <c r="DL87" i="1" s="1"/>
  <c r="DO87" i="1" a="1"/>
  <c r="DO87" i="1" s="1"/>
  <c r="DP87" i="1"/>
  <c r="DN87" i="1" a="1"/>
  <c r="DN87" i="1" s="1"/>
  <c r="AM20" i="1"/>
  <c r="AM13" i="1"/>
  <c r="AN13" i="1" s="1"/>
  <c r="AL13" i="1"/>
  <c r="CS16" i="1" a="1"/>
  <c r="CS16" i="1" s="1"/>
  <c r="DD16" i="1" s="1"/>
  <c r="DH16" i="1"/>
  <c r="AJ13" i="1" a="1"/>
  <c r="AJ13" i="1" l="1"/>
  <c r="DA88" i="1"/>
  <c r="AK88" i="1" s="1"/>
  <c r="DQ87" i="1"/>
  <c r="DR87" i="1" s="1"/>
  <c r="CW87" i="1" s="1"/>
  <c r="DB88" i="1" s="1"/>
  <c r="AN20" i="1"/>
  <c r="AP13" i="1"/>
  <c r="DP16" i="1"/>
  <c r="DL16" i="1" a="1"/>
  <c r="DL16" i="1" s="1"/>
  <c r="DO16" i="1" a="1"/>
  <c r="DO16" i="1" s="1"/>
  <c r="DN16" i="1" a="1"/>
  <c r="DN16" i="1" s="1"/>
  <c r="DE3" i="1"/>
  <c r="DF3" i="1"/>
  <c r="DM16" i="1" a="1"/>
  <c r="DM16" i="1" s="1"/>
  <c r="AM88" i="1" a="1"/>
  <c r="AM88" i="1" l="1"/>
  <c r="AN88" i="1" s="1"/>
  <c r="AL88" i="1"/>
  <c r="DQ16" i="1"/>
  <c r="DR16" i="1" s="1"/>
  <c r="CW16" i="1" s="1"/>
  <c r="DB17" i="1" s="1"/>
  <c r="DA17" i="1"/>
  <c r="AK17" i="1" s="1"/>
  <c r="CS14" i="1" a="1"/>
  <c r="CS14" i="1" s="1"/>
  <c r="DD14" i="1" s="1"/>
  <c r="AJ88" i="1" a="1"/>
  <c r="DH14" i="1"/>
  <c r="AM17" i="1" a="1"/>
  <c r="AJ88" i="1" l="1"/>
  <c r="AM17" i="1"/>
  <c r="AN17" i="1" s="1"/>
  <c r="AL17" i="1"/>
  <c r="DP14" i="1"/>
  <c r="DM14" i="1" a="1"/>
  <c r="DM14" i="1" s="1"/>
  <c r="DO14" i="1" a="1"/>
  <c r="DO14" i="1" s="1"/>
  <c r="DL14" i="1" a="1"/>
  <c r="DL14" i="1" s="1"/>
  <c r="DN14" i="1" a="1"/>
  <c r="DN14" i="1" s="1"/>
  <c r="AJ17" i="1" a="1"/>
  <c r="B88" i="1" l="1"/>
  <c r="AJ17" i="1"/>
  <c r="DQ14" i="1"/>
  <c r="DR14" i="1" s="1"/>
  <c r="CW14" i="1" s="1"/>
  <c r="DB15" i="1" s="1"/>
  <c r="DA15" i="1"/>
  <c r="AK15" i="1" s="1"/>
  <c r="CS13" i="1" a="1"/>
  <c r="CS13" i="1" s="1"/>
  <c r="AM15" i="1" a="1"/>
  <c r="F88" i="1" l="1"/>
  <c r="G88" i="1"/>
  <c r="C89" i="1"/>
  <c r="E89" i="1"/>
  <c r="AM15" i="1"/>
  <c r="CY13" i="1" a="1"/>
  <c r="CY13" i="1" s="1"/>
  <c r="CZ13" i="1" a="1"/>
  <c r="CZ13" i="1" s="1"/>
  <c r="DD13" i="1"/>
  <c r="CX13" i="1" a="1"/>
  <c r="CX13" i="1" s="1"/>
  <c r="AL15" i="1"/>
  <c r="CS17" i="1" a="1"/>
  <c r="CS17" i="1" s="1"/>
  <c r="DD17" i="1" s="1"/>
  <c r="DH13" i="1"/>
  <c r="DH17" i="1"/>
  <c r="AJ15" i="1" a="1"/>
  <c r="AJ15" i="1" l="1"/>
  <c r="CV88" i="1" a="1"/>
  <c r="CV88" i="1" s="1"/>
  <c r="CU88" i="1" a="1"/>
  <c r="CU88" i="1" s="1"/>
  <c r="CS88" i="1" a="1"/>
  <c r="CS88" i="1" s="1"/>
  <c r="CT88" i="1" a="1"/>
  <c r="CT88" i="1" s="1"/>
  <c r="I88" i="1"/>
  <c r="H88" i="1"/>
  <c r="DP17" i="1"/>
  <c r="DL17" i="1" a="1"/>
  <c r="DL17" i="1" s="1"/>
  <c r="DN17" i="1" a="1"/>
  <c r="DN17" i="1" s="1"/>
  <c r="DO17" i="1" a="1"/>
  <c r="DO17" i="1" s="1"/>
  <c r="DP13" i="1"/>
  <c r="DM13" i="1" a="1"/>
  <c r="DM13" i="1" s="1"/>
  <c r="DN13" i="1" a="1"/>
  <c r="DN13" i="1" s="1"/>
  <c r="DL13" i="1" a="1"/>
  <c r="DL13" i="1" s="1"/>
  <c r="DO13" i="1" a="1"/>
  <c r="DO13" i="1" s="1"/>
  <c r="AN15" i="1"/>
  <c r="DM17" i="1" a="1"/>
  <c r="DM17" i="1" s="1"/>
  <c r="DE88" i="1" l="1"/>
  <c r="DD88" i="1"/>
  <c r="CX88" i="1" a="1"/>
  <c r="CX88" i="1" s="1"/>
  <c r="CZ88" i="1" a="1"/>
  <c r="CZ88" i="1" s="1"/>
  <c r="CY88" i="1" a="1"/>
  <c r="CY88" i="1" s="1"/>
  <c r="DF88" i="1"/>
  <c r="DG88" i="1"/>
  <c r="DQ13" i="1"/>
  <c r="DR13" i="1" s="1"/>
  <c r="CW13" i="1" s="1"/>
  <c r="DB14" i="1" s="1"/>
  <c r="DA14" i="1"/>
  <c r="AK14" i="1" s="1"/>
  <c r="DA18" i="1"/>
  <c r="AK18" i="1" s="1"/>
  <c r="DQ17" i="1"/>
  <c r="DR17" i="1" s="1"/>
  <c r="CW17" i="1" s="1"/>
  <c r="DB18" i="1" s="1"/>
  <c r="DK88" i="1"/>
  <c r="DI88" i="1"/>
  <c r="DJ88" i="1"/>
  <c r="DH88" i="1"/>
  <c r="AJ18" i="1" a="1"/>
  <c r="AM14" i="1" a="1"/>
  <c r="DO88" i="1" l="1" a="1"/>
  <c r="DO88" i="1" s="1"/>
  <c r="DM88" i="1" a="1"/>
  <c r="DM88" i="1" s="1"/>
  <c r="DL88" i="1" a="1"/>
  <c r="DL88" i="1" s="1"/>
  <c r="DP88" i="1"/>
  <c r="DN88" i="1" a="1"/>
  <c r="DN88" i="1" s="1"/>
  <c r="AJ18" i="1"/>
  <c r="AL18" i="1"/>
  <c r="AL14" i="1"/>
  <c r="AM14" i="1"/>
  <c r="AN14" i="1" s="1"/>
  <c r="AP14" i="1" s="1"/>
  <c r="AP15" i="1" s="1"/>
  <c r="AP16" i="1" s="1"/>
  <c r="AP17" i="1" s="1"/>
  <c r="AJ14" i="1" a="1"/>
  <c r="AM18" i="1" a="1"/>
  <c r="AJ14" i="1" l="1"/>
  <c r="AM18" i="1"/>
  <c r="AN18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DA89" i="1"/>
  <c r="AK89" i="1" s="1"/>
  <c r="DQ88" i="1"/>
  <c r="DR88" i="1" s="1"/>
  <c r="CW88" i="1" s="1"/>
  <c r="DB89" i="1" s="1"/>
  <c r="AM89" i="1" a="1"/>
  <c r="AM89" i="1" l="1"/>
  <c r="AN89" i="1" s="1"/>
  <c r="AP89" i="1" s="1"/>
  <c r="AL89" i="1"/>
  <c r="AJ89" i="1" a="1"/>
  <c r="E90" i="1" l="1"/>
  <c r="AJ89" i="1"/>
  <c r="B89" i="1" l="1"/>
  <c r="C90" i="1" l="1"/>
  <c r="F89" i="1"/>
  <c r="G89" i="1"/>
  <c r="D90" i="1"/>
  <c r="CU89" i="1" l="1" a="1"/>
  <c r="CU89" i="1" s="1"/>
  <c r="CP89" i="1"/>
  <c r="CT89" i="1" a="1"/>
  <c r="CT89" i="1" s="1"/>
  <c r="CS89" i="1" a="1"/>
  <c r="CS89" i="1" s="1"/>
  <c r="CV89" i="1" a="1"/>
  <c r="CV89" i="1" s="1"/>
  <c r="H89" i="1"/>
  <c r="I89" i="1"/>
  <c r="DG89" i="1" l="1"/>
  <c r="DD89" i="1"/>
  <c r="DE89" i="1"/>
  <c r="DF89" i="1"/>
  <c r="DK89" i="1"/>
  <c r="DI89" i="1"/>
  <c r="DJ89" i="1"/>
  <c r="DH89" i="1"/>
  <c r="DM89" i="1" l="1" a="1"/>
  <c r="DM89" i="1" s="1"/>
  <c r="DL89" i="1" a="1"/>
  <c r="DL89" i="1" s="1"/>
  <c r="DN89" i="1" a="1"/>
  <c r="DN89" i="1" s="1"/>
  <c r="DP89" i="1"/>
  <c r="DO89" i="1" a="1"/>
  <c r="DO89" i="1" s="1"/>
  <c r="DA90" i="1" l="1"/>
  <c r="AK90" i="1" s="1"/>
  <c r="DQ89" i="1"/>
  <c r="DR89" i="1" s="1"/>
  <c r="CW89" i="1" s="1"/>
  <c r="DB90" i="1" l="1"/>
  <c r="CP90" i="1"/>
  <c r="CP91" i="1" s="1"/>
  <c r="CP92" i="1" s="1"/>
  <c r="CP93" i="1" s="1"/>
  <c r="AM90" i="1" a="1"/>
  <c r="AJ90" i="1" a="1"/>
  <c r="AJ90" i="1" l="1"/>
  <c r="AM90" i="1"/>
  <c r="AL90" i="1"/>
  <c r="AN90" i="1" l="1"/>
  <c r="B90" i="1"/>
  <c r="C91" i="1" l="1"/>
  <c r="D91" i="1"/>
  <c r="E91" i="1"/>
  <c r="AP90" i="1"/>
  <c r="G90" i="1"/>
  <c r="F90" i="1"/>
  <c r="I90" i="1" l="1"/>
  <c r="H90" i="1"/>
  <c r="CS90" i="1" a="1"/>
  <c r="CS90" i="1" s="1"/>
  <c r="CU90" i="1" a="1"/>
  <c r="CU90" i="1" s="1"/>
  <c r="CT90" i="1" a="1"/>
  <c r="CT90" i="1" s="1"/>
  <c r="CV90" i="1" a="1"/>
  <c r="CV90" i="1" s="1"/>
  <c r="DG90" i="1" l="1"/>
  <c r="DF90" i="1"/>
  <c r="DD90" i="1"/>
  <c r="DE90" i="1"/>
  <c r="DK90" i="1"/>
  <c r="DJ90" i="1"/>
  <c r="DI90" i="1"/>
  <c r="DH90" i="1"/>
  <c r="DP90" i="1" l="1"/>
  <c r="DO90" i="1" a="1"/>
  <c r="DO90" i="1" s="1"/>
  <c r="DL90" i="1" a="1"/>
  <c r="DL90" i="1" s="1"/>
  <c r="DN90" i="1" a="1"/>
  <c r="DN90" i="1" s="1"/>
  <c r="DM90" i="1" a="1"/>
  <c r="DM90" i="1" s="1"/>
  <c r="DA91" i="1" l="1"/>
  <c r="AK91" i="1" s="1"/>
  <c r="DQ90" i="1"/>
  <c r="DR90" i="1" s="1"/>
  <c r="CW90" i="1" s="1"/>
  <c r="DB91" i="1" s="1"/>
  <c r="AM91" i="1" a="1"/>
  <c r="AM91" i="1" l="1"/>
  <c r="AL91" i="1"/>
  <c r="AJ91" i="1" a="1"/>
  <c r="AJ91" i="1" l="1"/>
  <c r="AN91" i="1"/>
  <c r="AP91" i="1" l="1"/>
  <c r="E92" i="1" l="1"/>
  <c r="D92" i="1"/>
  <c r="F91" i="1"/>
  <c r="G91" i="1"/>
  <c r="C92" i="1"/>
  <c r="B91" i="1"/>
  <c r="I91" i="1"/>
  <c r="H91" i="1" l="1"/>
  <c r="CV91" i="1" a="1"/>
  <c r="CV91" i="1" s="1"/>
  <c r="CS91" i="1" a="1"/>
  <c r="CS91" i="1" s="1"/>
  <c r="CT91" i="1" a="1"/>
  <c r="CT91" i="1" s="1"/>
  <c r="CU91" i="1" a="1"/>
  <c r="CU91" i="1" s="1"/>
  <c r="DG91" i="1" l="1"/>
  <c r="DE91" i="1"/>
  <c r="DF91" i="1"/>
  <c r="DD91" i="1"/>
  <c r="DK91" i="1"/>
  <c r="DI91" i="1"/>
  <c r="DJ91" i="1"/>
  <c r="DH91" i="1"/>
  <c r="DM91" i="1" l="1" a="1"/>
  <c r="DM91" i="1" s="1"/>
  <c r="DO91" i="1" a="1"/>
  <c r="DO91" i="1" s="1"/>
  <c r="DL91" i="1" a="1"/>
  <c r="DL91" i="1" s="1"/>
  <c r="DP91" i="1"/>
  <c r="DN91" i="1" a="1"/>
  <c r="DN91" i="1" s="1"/>
  <c r="DQ91" i="1" l="1"/>
  <c r="DR91" i="1" s="1"/>
  <c r="CW91" i="1" s="1"/>
  <c r="DB92" i="1" s="1"/>
  <c r="DA92" i="1"/>
  <c r="AK92" i="1" s="1"/>
  <c r="AM92" i="1" a="1"/>
  <c r="AM92" i="1" l="1"/>
  <c r="AL92" i="1"/>
  <c r="AJ92" i="1" a="1"/>
  <c r="AJ92" i="1" l="1"/>
  <c r="AN92" i="1"/>
  <c r="AP92" i="1" l="1"/>
  <c r="B92" i="1" l="1"/>
  <c r="D93" i="1"/>
  <c r="E93" i="1"/>
  <c r="C93" i="1"/>
  <c r="G92" i="1"/>
  <c r="I92" i="1"/>
  <c r="F92" i="1"/>
  <c r="CS92" i="1" l="1" a="1"/>
  <c r="CS92" i="1" s="1"/>
  <c r="CU92" i="1" a="1"/>
  <c r="CU92" i="1" s="1"/>
  <c r="CV92" i="1" a="1"/>
  <c r="CV92" i="1" s="1"/>
  <c r="CT92" i="1" a="1"/>
  <c r="CT92" i="1" s="1"/>
  <c r="H92" i="1"/>
  <c r="DE92" i="1" l="1"/>
  <c r="DG92" i="1"/>
  <c r="DF92" i="1"/>
  <c r="DD92" i="1"/>
  <c r="DI92" i="1"/>
  <c r="DK92" i="1"/>
  <c r="DJ92" i="1"/>
  <c r="DH92" i="1"/>
  <c r="DN92" i="1" l="1" a="1"/>
  <c r="DN92" i="1" s="1"/>
  <c r="DL92" i="1" a="1"/>
  <c r="DL92" i="1" s="1"/>
  <c r="DM92" i="1" a="1"/>
  <c r="DM92" i="1" s="1"/>
  <c r="DP92" i="1"/>
  <c r="DO92" i="1" a="1"/>
  <c r="DO92" i="1" s="1"/>
  <c r="DQ92" i="1" l="1"/>
  <c r="DR92" i="1" s="1"/>
  <c r="CW92" i="1" s="1"/>
  <c r="DB93" i="1" s="1"/>
  <c r="DA93" i="1"/>
  <c r="AK93" i="1" s="1"/>
  <c r="AM93" i="1" a="1"/>
  <c r="AM93" i="1" l="1"/>
  <c r="AL93" i="1"/>
  <c r="AJ93" i="1" a="1"/>
  <c r="AJ93" i="1" l="1"/>
  <c r="AN93" i="1"/>
  <c r="AP93" i="1" l="1"/>
  <c r="B93" i="1"/>
  <c r="D94" i="1" l="1"/>
  <c r="C94" i="1"/>
  <c r="E94" i="1"/>
  <c r="F93" i="1"/>
  <c r="G93" i="1"/>
  <c r="CS93" i="1" l="1" a="1"/>
  <c r="CS93" i="1" s="1"/>
  <c r="CU93" i="1" a="1"/>
  <c r="CU93" i="1" s="1"/>
  <c r="CT93" i="1" a="1"/>
  <c r="CT93" i="1" s="1"/>
  <c r="CV93" i="1" a="1"/>
  <c r="CV93" i="1" s="1"/>
  <c r="H93" i="1"/>
  <c r="I93" i="1"/>
  <c r="DE93" i="1" l="1"/>
  <c r="DF93" i="1"/>
  <c r="CY93" i="1" a="1"/>
  <c r="CY93" i="1" s="1"/>
  <c r="CX93" i="1" a="1"/>
  <c r="CX93" i="1" s="1"/>
  <c r="CZ93" i="1" a="1"/>
  <c r="CZ93" i="1" s="1"/>
  <c r="DD93" i="1"/>
  <c r="DG93" i="1"/>
  <c r="DJ93" i="1"/>
  <c r="DI93" i="1"/>
  <c r="DK93" i="1"/>
  <c r="DH93" i="1"/>
  <c r="DO93" i="1" l="1" a="1"/>
  <c r="DO93" i="1" s="1"/>
  <c r="DL93" i="1" a="1"/>
  <c r="DL93" i="1" s="1"/>
  <c r="DM93" i="1" a="1"/>
  <c r="DM93" i="1" s="1"/>
  <c r="DN93" i="1" a="1"/>
  <c r="DN93" i="1" s="1"/>
  <c r="DP93" i="1"/>
  <c r="DA94" i="1" l="1"/>
  <c r="AK94" i="1" s="1"/>
  <c r="DQ93" i="1"/>
  <c r="DR93" i="1" s="1"/>
  <c r="CW93" i="1" s="1"/>
  <c r="DB94" i="1" s="1"/>
  <c r="AM94" i="1" a="1"/>
  <c r="AM94" i="1" l="1"/>
  <c r="AL94" i="1"/>
  <c r="AJ94" i="1" a="1"/>
  <c r="AJ94" i="1" l="1"/>
  <c r="AN94" i="1"/>
  <c r="AP94" i="1" l="1"/>
  <c r="B94" i="1" l="1"/>
  <c r="D95" i="1"/>
  <c r="C95" i="1"/>
  <c r="I94" i="1"/>
  <c r="G94" i="1"/>
  <c r="F94" i="1"/>
  <c r="E95" i="1"/>
  <c r="CS94" i="1" l="1" a="1"/>
  <c r="CS94" i="1" s="1"/>
  <c r="CV94" i="1" a="1"/>
  <c r="CV94" i="1" s="1"/>
  <c r="CP94" i="1"/>
  <c r="CT94" i="1" a="1"/>
  <c r="CT94" i="1" s="1"/>
  <c r="CU94" i="1" a="1"/>
  <c r="CU94" i="1" s="1"/>
  <c r="H94" i="1"/>
  <c r="DE94" i="1" l="1"/>
  <c r="DG94" i="1"/>
  <c r="DD94" i="1"/>
  <c r="DF94" i="1"/>
  <c r="DI94" i="1"/>
  <c r="DK94" i="1"/>
  <c r="DJ94" i="1"/>
  <c r="DH94" i="1"/>
  <c r="DO94" i="1" l="1" a="1"/>
  <c r="DO94" i="1" s="1"/>
  <c r="DN94" i="1" a="1"/>
  <c r="DN94" i="1" s="1"/>
  <c r="DP94" i="1"/>
  <c r="DM94" i="1" a="1"/>
  <c r="DM94" i="1" s="1"/>
  <c r="DL94" i="1" a="1"/>
  <c r="DL94" i="1" s="1"/>
  <c r="DQ94" i="1" l="1"/>
  <c r="DR94" i="1" s="1"/>
  <c r="CW94" i="1" s="1"/>
  <c r="DA95" i="1"/>
  <c r="AK95" i="1" s="1"/>
  <c r="DB95" i="1" l="1"/>
  <c r="CP95" i="1"/>
  <c r="CP96" i="1" s="1"/>
  <c r="CP97" i="1" s="1"/>
  <c r="CP98" i="1" s="1"/>
  <c r="AM95" i="1" a="1"/>
  <c r="AJ95" i="1" a="1"/>
  <c r="AJ95" i="1" l="1"/>
  <c r="AM95" i="1"/>
  <c r="AL95" i="1"/>
  <c r="AN95" i="1" l="1"/>
  <c r="C96" i="1" l="1"/>
  <c r="G95" i="1"/>
  <c r="F95" i="1"/>
  <c r="AP95" i="1"/>
  <c r="B95" i="1"/>
  <c r="E96" i="1"/>
  <c r="D96" i="1"/>
  <c r="H95" i="1" l="1"/>
  <c r="I95" i="1"/>
  <c r="CT95" i="1" a="1"/>
  <c r="CT95" i="1" s="1"/>
  <c r="CU95" i="1" a="1"/>
  <c r="CU95" i="1" s="1"/>
  <c r="CV95" i="1" a="1"/>
  <c r="CV95" i="1" s="1"/>
  <c r="CS95" i="1" a="1"/>
  <c r="CS95" i="1" s="1"/>
  <c r="DG95" i="1" l="1"/>
  <c r="DE95" i="1"/>
  <c r="DF95" i="1"/>
  <c r="DD95" i="1"/>
  <c r="DK95" i="1"/>
  <c r="DI95" i="1"/>
  <c r="DJ95" i="1"/>
  <c r="DH95" i="1"/>
  <c r="DO95" i="1" l="1" a="1"/>
  <c r="DO95" i="1" s="1"/>
  <c r="DM95" i="1" a="1"/>
  <c r="DM95" i="1" s="1"/>
  <c r="DN95" i="1" a="1"/>
  <c r="DN95" i="1" s="1"/>
  <c r="DP95" i="1"/>
  <c r="DL95" i="1" a="1"/>
  <c r="DL95" i="1" s="1"/>
  <c r="DQ95" i="1" l="1"/>
  <c r="DR95" i="1" s="1"/>
  <c r="CW95" i="1" s="1"/>
  <c r="DB96" i="1" s="1"/>
  <c r="DA96" i="1"/>
  <c r="AK96" i="1" s="1"/>
  <c r="AM96" i="1" a="1"/>
  <c r="AM96" i="1" l="1"/>
  <c r="AL96" i="1"/>
  <c r="AJ96" i="1" a="1"/>
  <c r="AJ96" i="1" l="1"/>
  <c r="AN96" i="1"/>
  <c r="AP96" i="1" l="1"/>
  <c r="G96" i="1" l="1"/>
  <c r="D97" i="1"/>
  <c r="C97" i="1"/>
  <c r="F96" i="1"/>
  <c r="I96" i="1"/>
  <c r="B96" i="1"/>
  <c r="CV96" i="1" l="1" a="1"/>
  <c r="CV96" i="1" s="1"/>
  <c r="CU96" i="1" a="1"/>
  <c r="CU96" i="1" s="1"/>
  <c r="CT96" i="1" a="1"/>
  <c r="CT96" i="1" s="1"/>
  <c r="CS96" i="1" a="1"/>
  <c r="CS96" i="1" s="1"/>
  <c r="E97" i="1"/>
  <c r="H96" i="1"/>
  <c r="DD96" i="1" l="1"/>
  <c r="DE96" i="1"/>
  <c r="DF96" i="1"/>
  <c r="DG96" i="1"/>
  <c r="DJ96" i="1"/>
  <c r="DI96" i="1"/>
  <c r="DK96" i="1"/>
  <c r="DH96" i="1"/>
  <c r="DL96" i="1" l="1" a="1"/>
  <c r="DL96" i="1" s="1"/>
  <c r="DO96" i="1" a="1"/>
  <c r="DO96" i="1" s="1"/>
  <c r="DN96" i="1" a="1"/>
  <c r="DN96" i="1" s="1"/>
  <c r="DP96" i="1"/>
  <c r="DM96" i="1" a="1"/>
  <c r="DM96" i="1" s="1"/>
  <c r="DQ96" i="1" l="1"/>
  <c r="DR96" i="1" s="1"/>
  <c r="CW96" i="1" s="1"/>
  <c r="DB97" i="1" s="1"/>
  <c r="DA97" i="1"/>
  <c r="AK97" i="1" s="1"/>
  <c r="AM97" i="1" a="1"/>
  <c r="AM97" i="1" l="1"/>
  <c r="AL97" i="1"/>
  <c r="AJ97" i="1" a="1"/>
  <c r="AJ97" i="1" l="1"/>
  <c r="AN97" i="1"/>
  <c r="AP97" i="1" l="1"/>
  <c r="D98" i="1" l="1"/>
  <c r="B97" i="1"/>
  <c r="E98" i="1"/>
  <c r="G97" i="1"/>
  <c r="F97" i="1"/>
  <c r="C98" i="1"/>
  <c r="CU97" i="1" l="1" a="1"/>
  <c r="CU97" i="1" s="1"/>
  <c r="CV97" i="1" a="1"/>
  <c r="CV97" i="1" s="1"/>
  <c r="CS97" i="1" a="1"/>
  <c r="CS97" i="1" s="1"/>
  <c r="CT97" i="1" a="1"/>
  <c r="CT97" i="1" s="1"/>
  <c r="H97" i="1"/>
  <c r="I97" i="1"/>
  <c r="DE97" i="1" l="1"/>
  <c r="DD97" i="1"/>
  <c r="DG97" i="1"/>
  <c r="DF97" i="1"/>
  <c r="DI97" i="1"/>
  <c r="DJ97" i="1"/>
  <c r="DK97" i="1"/>
  <c r="DH97" i="1"/>
  <c r="DL97" i="1" l="1" a="1"/>
  <c r="DL97" i="1" s="1"/>
  <c r="DN97" i="1" a="1"/>
  <c r="DN97" i="1" s="1"/>
  <c r="DP97" i="1"/>
  <c r="DO97" i="1" a="1"/>
  <c r="DO97" i="1" s="1"/>
  <c r="DM97" i="1" a="1"/>
  <c r="DM97" i="1" s="1"/>
  <c r="DQ97" i="1" l="1"/>
  <c r="DR97" i="1" s="1"/>
  <c r="CW97" i="1" s="1"/>
  <c r="DB98" i="1" s="1"/>
  <c r="DA98" i="1"/>
  <c r="AK98" i="1" s="1"/>
  <c r="AM98" i="1" a="1"/>
  <c r="AM98" i="1" l="1"/>
  <c r="AL98" i="1"/>
  <c r="AJ98" i="1" a="1"/>
  <c r="AJ98" i="1" l="1"/>
  <c r="AN98" i="1"/>
  <c r="AP98" i="1" l="1"/>
  <c r="G98" i="1" l="1"/>
  <c r="F98" i="1"/>
  <c r="D99" i="1"/>
  <c r="C99" i="1"/>
  <c r="B98" i="1"/>
  <c r="I98" i="1"/>
  <c r="CT98" i="1" l="1" a="1"/>
  <c r="CT98" i="1" s="1"/>
  <c r="CS98" i="1" a="1"/>
  <c r="CS98" i="1" s="1"/>
  <c r="CU98" i="1" a="1"/>
  <c r="CU98" i="1" s="1"/>
  <c r="CV98" i="1" a="1"/>
  <c r="CV98" i="1" s="1"/>
  <c r="E99" i="1"/>
  <c r="H98" i="1"/>
  <c r="DG98" i="1" l="1"/>
  <c r="DF98" i="1"/>
  <c r="DD98" i="1"/>
  <c r="CX98" i="1" a="1"/>
  <c r="CX98" i="1" s="1"/>
  <c r="CY98" i="1" a="1"/>
  <c r="CY98" i="1" s="1"/>
  <c r="CZ98" i="1" a="1"/>
  <c r="CZ98" i="1" s="1"/>
  <c r="DE98" i="1"/>
  <c r="DK98" i="1"/>
  <c r="DJ98" i="1"/>
  <c r="DI98" i="1"/>
  <c r="DH98" i="1"/>
  <c r="DO98" i="1" l="1" a="1"/>
  <c r="DO98" i="1" s="1"/>
  <c r="DN98" i="1" a="1"/>
  <c r="DN98" i="1" s="1"/>
  <c r="DL98" i="1" a="1"/>
  <c r="DL98" i="1" s="1"/>
  <c r="DP98" i="1"/>
  <c r="DM98" i="1" a="1"/>
  <c r="DM98" i="1" s="1"/>
  <c r="DQ98" i="1" l="1"/>
  <c r="DR98" i="1" s="1"/>
  <c r="CW98" i="1" s="1"/>
  <c r="DB99" i="1" s="1"/>
  <c r="DA99" i="1"/>
  <c r="AK99" i="1" s="1"/>
  <c r="AM99" i="1" a="1"/>
  <c r="AM99" i="1" l="1"/>
  <c r="AL99" i="1"/>
  <c r="AJ99" i="1" a="1"/>
  <c r="AJ99" i="1" l="1"/>
  <c r="AN99" i="1"/>
  <c r="AP99" i="1" l="1"/>
  <c r="G99" i="1" l="1"/>
  <c r="D100" i="1"/>
  <c r="C100" i="1"/>
  <c r="F99" i="1"/>
  <c r="B99" i="1"/>
  <c r="H99" i="1" l="1"/>
  <c r="I99" i="1"/>
  <c r="E100" i="1"/>
  <c r="CS99" i="1" a="1"/>
  <c r="CS99" i="1" s="1"/>
  <c r="CV99" i="1" a="1"/>
  <c r="CV99" i="1" s="1"/>
  <c r="CT99" i="1" a="1"/>
  <c r="CT99" i="1" s="1"/>
  <c r="CU99" i="1" a="1"/>
  <c r="CU99" i="1" s="1"/>
  <c r="CP99" i="1"/>
  <c r="DE99" i="1" l="1"/>
  <c r="DD99" i="1"/>
  <c r="DG99" i="1"/>
  <c r="DF99" i="1"/>
  <c r="DI99" i="1"/>
  <c r="DK99" i="1"/>
  <c r="DJ99" i="1"/>
  <c r="DH99" i="1"/>
  <c r="DM99" i="1" l="1" a="1"/>
  <c r="DM99" i="1" s="1"/>
  <c r="DP99" i="1"/>
  <c r="DL99" i="1" a="1"/>
  <c r="DL99" i="1" s="1"/>
  <c r="DN99" i="1" a="1"/>
  <c r="DN99" i="1" s="1"/>
  <c r="DO99" i="1" a="1"/>
  <c r="DO99" i="1" s="1"/>
  <c r="DQ99" i="1" l="1"/>
  <c r="DR99" i="1" s="1"/>
  <c r="CW99" i="1" s="1"/>
  <c r="DA100" i="1"/>
  <c r="AK100" i="1" s="1"/>
  <c r="DB100" i="1" l="1"/>
  <c r="CP100" i="1"/>
  <c r="CP101" i="1" s="1"/>
  <c r="CP102" i="1" s="1"/>
  <c r="CP103" i="1" s="1"/>
  <c r="AM100" i="1" a="1"/>
  <c r="AJ100" i="1" a="1"/>
  <c r="AJ100" i="1" l="1"/>
  <c r="AM100" i="1"/>
  <c r="AL100" i="1"/>
  <c r="AN100" i="1" l="1"/>
  <c r="G100" i="1" l="1"/>
  <c r="AP100" i="1"/>
  <c r="D101" i="1"/>
  <c r="C101" i="1"/>
  <c r="B100" i="1"/>
  <c r="I100" i="1"/>
  <c r="F100" i="1"/>
  <c r="E101" i="1" l="1"/>
  <c r="CU100" i="1" a="1"/>
  <c r="CU100" i="1" s="1"/>
  <c r="CV100" i="1" a="1"/>
  <c r="CV100" i="1" s="1"/>
  <c r="CS100" i="1" a="1"/>
  <c r="CS100" i="1" s="1"/>
  <c r="CT100" i="1" a="1"/>
  <c r="CT100" i="1" s="1"/>
  <c r="H100" i="1"/>
  <c r="DE100" i="1" l="1"/>
  <c r="DD100" i="1"/>
  <c r="DG100" i="1"/>
  <c r="DF100" i="1"/>
  <c r="DI100" i="1"/>
  <c r="DK100" i="1"/>
  <c r="DJ100" i="1"/>
  <c r="DH100" i="1"/>
  <c r="DP100" i="1" l="1"/>
  <c r="DM100" i="1" a="1"/>
  <c r="DM100" i="1" s="1"/>
  <c r="DL100" i="1" a="1"/>
  <c r="DL100" i="1" s="1"/>
  <c r="DN100" i="1" a="1"/>
  <c r="DN100" i="1" s="1"/>
  <c r="DO100" i="1" a="1"/>
  <c r="DO100" i="1" s="1"/>
  <c r="C102" i="1" l="1"/>
  <c r="DA101" i="1"/>
  <c r="AK101" i="1" s="1"/>
  <c r="DQ100" i="1"/>
  <c r="DR100" i="1" s="1"/>
  <c r="CW100" i="1" s="1"/>
  <c r="DB101" i="1" s="1"/>
  <c r="AM101" i="1" a="1"/>
  <c r="AM101" i="1" l="1"/>
  <c r="AL101" i="1"/>
  <c r="AJ101" i="1" a="1"/>
  <c r="AJ101" i="1" l="1"/>
  <c r="AN101" i="1"/>
  <c r="AP101" i="1" l="1"/>
  <c r="E102" i="1"/>
  <c r="D102" i="1" l="1"/>
  <c r="G101" i="1"/>
  <c r="F101" i="1"/>
  <c r="B101" i="1"/>
  <c r="I101" i="1" l="1"/>
  <c r="H101" i="1"/>
  <c r="CT101" i="1" a="1"/>
  <c r="CT101" i="1" s="1"/>
  <c r="CS101" i="1" a="1"/>
  <c r="CS101" i="1" s="1"/>
  <c r="CV101" i="1" a="1"/>
  <c r="CV101" i="1" s="1"/>
  <c r="CU101" i="1" a="1"/>
  <c r="CU101" i="1" s="1"/>
  <c r="DF101" i="1" l="1"/>
  <c r="DD101" i="1"/>
  <c r="DE101" i="1"/>
  <c r="DG101" i="1"/>
  <c r="DJ101" i="1"/>
  <c r="DI101" i="1"/>
  <c r="DK101" i="1"/>
  <c r="DH101" i="1"/>
  <c r="DM101" i="1" l="1" a="1"/>
  <c r="DM101" i="1" s="1"/>
  <c r="DN101" i="1" a="1"/>
  <c r="DN101" i="1" s="1"/>
  <c r="DL101" i="1" a="1"/>
  <c r="DL101" i="1" s="1"/>
  <c r="DP101" i="1"/>
  <c r="DO101" i="1" a="1"/>
  <c r="DO101" i="1" s="1"/>
  <c r="DA102" i="1" l="1"/>
  <c r="AK102" i="1" s="1"/>
  <c r="DQ101" i="1"/>
  <c r="DR101" i="1" s="1"/>
  <c r="CW101" i="1" s="1"/>
  <c r="DB102" i="1" s="1"/>
  <c r="AM102" i="1" a="1"/>
  <c r="AM102" i="1" l="1"/>
  <c r="AL102" i="1"/>
  <c r="AJ102" i="1" a="1"/>
  <c r="AJ102" i="1" l="1"/>
  <c r="B102" i="1"/>
  <c r="AN102" i="1"/>
  <c r="AP102" i="1" l="1"/>
  <c r="G102" i="1"/>
  <c r="F102" i="1"/>
  <c r="E103" i="1"/>
  <c r="D103" i="1"/>
  <c r="C103" i="1" l="1"/>
  <c r="H102" i="1"/>
  <c r="I102" i="1"/>
  <c r="CU102" i="1" a="1"/>
  <c r="CU102" i="1" s="1"/>
  <c r="CS102" i="1" a="1"/>
  <c r="CS102" i="1" s="1"/>
  <c r="CT102" i="1" a="1"/>
  <c r="CT102" i="1" s="1"/>
  <c r="CV102" i="1" a="1"/>
  <c r="CV102" i="1" s="1"/>
  <c r="DG102" i="1" l="1"/>
  <c r="DD102" i="1"/>
  <c r="DF102" i="1"/>
  <c r="D104" i="1"/>
  <c r="DE102" i="1"/>
  <c r="DK102" i="1"/>
  <c r="DJ102" i="1"/>
  <c r="DI102" i="1"/>
  <c r="DH102" i="1"/>
  <c r="DM102" i="1" l="1" a="1"/>
  <c r="DM102" i="1" s="1"/>
  <c r="DN102" i="1" a="1"/>
  <c r="DN102" i="1" s="1"/>
  <c r="DL102" i="1" a="1"/>
  <c r="DL102" i="1" s="1"/>
  <c r="DO102" i="1" a="1"/>
  <c r="DO102" i="1" s="1"/>
  <c r="DP102" i="1"/>
  <c r="DQ102" i="1" l="1"/>
  <c r="DR102" i="1" s="1"/>
  <c r="CW102" i="1" s="1"/>
  <c r="DB103" i="1" s="1"/>
  <c r="DA103" i="1"/>
  <c r="AK103" i="1" s="1"/>
  <c r="D105" i="1"/>
  <c r="AM103" i="1" a="1"/>
  <c r="AM103" i="1" l="1"/>
  <c r="AL103" i="1"/>
  <c r="AJ103" i="1" a="1"/>
  <c r="AJ103" i="1" l="1"/>
  <c r="D106" i="1"/>
  <c r="AN103" i="1"/>
  <c r="AP103" i="1" l="1"/>
  <c r="B103" i="1"/>
  <c r="E104" i="1"/>
  <c r="F103" i="1" l="1"/>
  <c r="G103" i="1"/>
  <c r="C104" i="1"/>
  <c r="D107" i="1"/>
  <c r="CV103" i="1" l="1" a="1"/>
  <c r="CV103" i="1" s="1"/>
  <c r="CU103" i="1" a="1"/>
  <c r="CU103" i="1" s="1"/>
  <c r="CT103" i="1" a="1"/>
  <c r="CT103" i="1" s="1"/>
  <c r="CS103" i="1" a="1"/>
  <c r="CS103" i="1" s="1"/>
  <c r="H103" i="1"/>
  <c r="I103" i="1"/>
  <c r="DD103" i="1" l="1"/>
  <c r="CX103" i="1" a="1"/>
  <c r="CX103" i="1" s="1"/>
  <c r="CZ103" i="1" a="1"/>
  <c r="CZ103" i="1" s="1"/>
  <c r="CY103" i="1" a="1"/>
  <c r="CY103" i="1" s="1"/>
  <c r="DE103" i="1"/>
  <c r="DF103" i="1"/>
  <c r="DG103" i="1"/>
  <c r="DI103" i="1"/>
  <c r="DK103" i="1"/>
  <c r="DJ103" i="1"/>
  <c r="DH103" i="1"/>
  <c r="DN103" i="1" l="1" a="1"/>
  <c r="DN103" i="1" s="1"/>
  <c r="DP103" i="1"/>
  <c r="DO103" i="1" a="1"/>
  <c r="DO103" i="1" s="1"/>
  <c r="DL103" i="1" a="1"/>
  <c r="DL103" i="1" s="1"/>
  <c r="DM103" i="1" a="1"/>
  <c r="DM103" i="1" s="1"/>
  <c r="DA104" i="1" l="1"/>
  <c r="AK104" i="1" s="1"/>
  <c r="DQ103" i="1"/>
  <c r="DR103" i="1" s="1"/>
  <c r="CW103" i="1" s="1"/>
  <c r="DB104" i="1" s="1"/>
  <c r="AM104" i="1" a="1"/>
  <c r="AM104" i="1" l="1"/>
  <c r="AL104" i="1"/>
  <c r="AJ104" i="1" a="1"/>
  <c r="AJ104" i="1" l="1"/>
  <c r="B104" i="1"/>
  <c r="AN104" i="1"/>
  <c r="E105" i="1" l="1"/>
  <c r="AP104" i="1"/>
  <c r="C105" i="1" l="1"/>
  <c r="G104" i="1"/>
  <c r="F104" i="1"/>
  <c r="CV104" i="1" l="1" a="1"/>
  <c r="CV104" i="1" s="1"/>
  <c r="CU104" i="1" a="1"/>
  <c r="CU104" i="1" s="1"/>
  <c r="CP104" i="1"/>
  <c r="CS104" i="1" a="1"/>
  <c r="CS104" i="1" s="1"/>
  <c r="CT104" i="1" a="1"/>
  <c r="CT104" i="1" s="1"/>
  <c r="H104" i="1"/>
  <c r="I104" i="1"/>
  <c r="DE104" i="1" l="1"/>
  <c r="DD104" i="1"/>
  <c r="DF104" i="1"/>
  <c r="DG104" i="1"/>
  <c r="DI104" i="1"/>
  <c r="DJ104" i="1"/>
  <c r="DK104" i="1"/>
  <c r="DH104" i="1"/>
  <c r="DL104" i="1" l="1" a="1"/>
  <c r="DL104" i="1" s="1"/>
  <c r="DO104" i="1" a="1"/>
  <c r="DO104" i="1" s="1"/>
  <c r="DP104" i="1"/>
  <c r="DN104" i="1" a="1"/>
  <c r="DN104" i="1" s="1"/>
  <c r="DM104" i="1" a="1"/>
  <c r="DM104" i="1" s="1"/>
  <c r="DA105" i="1" l="1"/>
  <c r="AK105" i="1" s="1"/>
  <c r="DQ104" i="1"/>
  <c r="DR104" i="1" s="1"/>
  <c r="CW104" i="1" s="1"/>
  <c r="DB105" i="1" l="1"/>
  <c r="CP105" i="1"/>
  <c r="CP106" i="1" s="1"/>
  <c r="CP107" i="1" s="1"/>
  <c r="CP108" i="1" s="1"/>
  <c r="AJ105" i="1" a="1"/>
  <c r="AM105" i="1" a="1"/>
  <c r="AJ105" i="1" l="1"/>
  <c r="AM105" i="1"/>
  <c r="AL105" i="1"/>
  <c r="B105" i="1" l="1"/>
  <c r="E106" i="1"/>
  <c r="AN105" i="1"/>
  <c r="F105" i="1" l="1"/>
  <c r="G105" i="1"/>
  <c r="C106" i="1"/>
  <c r="AP105" i="1"/>
  <c r="CU105" i="1" l="1" a="1"/>
  <c r="CU105" i="1" s="1"/>
  <c r="CV105" i="1" a="1"/>
  <c r="CV105" i="1" s="1"/>
  <c r="CT105" i="1" a="1"/>
  <c r="CT105" i="1" s="1"/>
  <c r="CS105" i="1" a="1"/>
  <c r="CS105" i="1" s="1"/>
  <c r="H105" i="1"/>
  <c r="I105" i="1"/>
  <c r="DD105" i="1" l="1"/>
  <c r="DE105" i="1"/>
  <c r="DG105" i="1"/>
  <c r="DF105" i="1"/>
  <c r="DI105" i="1"/>
  <c r="DJ105" i="1"/>
  <c r="DK105" i="1"/>
  <c r="DH105" i="1"/>
  <c r="DM105" i="1" l="1" a="1"/>
  <c r="DM105" i="1" s="1"/>
  <c r="DN105" i="1" a="1"/>
  <c r="DN105" i="1" s="1"/>
  <c r="DP105" i="1"/>
  <c r="DO105" i="1" a="1"/>
  <c r="DO105" i="1" s="1"/>
  <c r="DL105" i="1" a="1"/>
  <c r="DL105" i="1" s="1"/>
  <c r="DA106" i="1" l="1"/>
  <c r="AK106" i="1" s="1"/>
  <c r="DQ105" i="1"/>
  <c r="DR105" i="1" s="1"/>
  <c r="CW105" i="1" s="1"/>
  <c r="DB106" i="1" s="1"/>
  <c r="AM106" i="1" a="1"/>
  <c r="AM106" i="1" l="1"/>
  <c r="AL106" i="1"/>
  <c r="AJ106" i="1" a="1"/>
  <c r="AJ106" i="1" l="1"/>
  <c r="AN106" i="1"/>
  <c r="B106" i="1"/>
  <c r="AP106" i="1" l="1"/>
  <c r="E107" i="1"/>
  <c r="G106" i="1" l="1"/>
  <c r="F106" i="1"/>
  <c r="C107" i="1"/>
  <c r="H106" i="1" l="1"/>
  <c r="I106" i="1"/>
  <c r="CV106" i="1" a="1"/>
  <c r="CV106" i="1" s="1"/>
  <c r="CS106" i="1" a="1"/>
  <c r="CS106" i="1" s="1"/>
  <c r="CT106" i="1" a="1"/>
  <c r="CT106" i="1" s="1"/>
  <c r="CU106" i="1" a="1"/>
  <c r="CU106" i="1" s="1"/>
  <c r="DD106" i="1" l="1"/>
  <c r="DG106" i="1"/>
  <c r="DF106" i="1"/>
  <c r="DE106" i="1"/>
  <c r="DJ106" i="1"/>
  <c r="DK106" i="1"/>
  <c r="DI106" i="1"/>
  <c r="DH106" i="1"/>
  <c r="DP106" i="1" l="1"/>
  <c r="DL106" i="1" a="1"/>
  <c r="DL106" i="1" s="1"/>
  <c r="DN106" i="1" a="1"/>
  <c r="DN106" i="1" s="1"/>
  <c r="DO106" i="1" a="1"/>
  <c r="DO106" i="1" s="1"/>
  <c r="DM106" i="1" a="1"/>
  <c r="DM106" i="1" s="1"/>
  <c r="DA107" i="1" l="1"/>
  <c r="AK107" i="1" s="1"/>
  <c r="DQ106" i="1"/>
  <c r="DR106" i="1" s="1"/>
  <c r="CW106" i="1" s="1"/>
  <c r="DB107" i="1" s="1"/>
  <c r="AM107" i="1" a="1"/>
  <c r="AM107" i="1" l="1"/>
  <c r="AL107" i="1"/>
  <c r="AJ107" i="1" a="1"/>
  <c r="AJ107" i="1" l="1"/>
  <c r="AN107" i="1"/>
  <c r="E108" i="1" l="1"/>
  <c r="AP107" i="1"/>
  <c r="B107" i="1"/>
  <c r="D108" i="1" l="1"/>
  <c r="C108" i="1"/>
  <c r="G107" i="1"/>
  <c r="F107" i="1"/>
  <c r="D109" i="1" l="1"/>
  <c r="CU107" i="1" a="1"/>
  <c r="CU107" i="1" s="1"/>
  <c r="CT107" i="1" a="1"/>
  <c r="CT107" i="1" s="1"/>
  <c r="CV107" i="1" a="1"/>
  <c r="CV107" i="1" s="1"/>
  <c r="CS107" i="1" a="1"/>
  <c r="CS107" i="1" s="1"/>
  <c r="H107" i="1"/>
  <c r="I107" i="1"/>
  <c r="DD107" i="1" l="1"/>
  <c r="DG107" i="1"/>
  <c r="DE107" i="1"/>
  <c r="DF107" i="1"/>
  <c r="DK107" i="1"/>
  <c r="DI107" i="1"/>
  <c r="DJ107" i="1"/>
  <c r="DH107" i="1"/>
  <c r="DN107" i="1" l="1" a="1"/>
  <c r="DN107" i="1" s="1"/>
  <c r="DP107" i="1"/>
  <c r="DM107" i="1" a="1"/>
  <c r="DM107" i="1" s="1"/>
  <c r="DO107" i="1" a="1"/>
  <c r="DO107" i="1" s="1"/>
  <c r="DL107" i="1" a="1"/>
  <c r="DL107" i="1" s="1"/>
  <c r="DQ107" i="1" l="1"/>
  <c r="DR107" i="1" s="1"/>
  <c r="CW107" i="1" s="1"/>
  <c r="DB108" i="1" s="1"/>
  <c r="DA108" i="1"/>
  <c r="AK108" i="1" s="1"/>
  <c r="AM108" i="1" a="1"/>
  <c r="AM108" i="1" l="1"/>
  <c r="AL108" i="1"/>
  <c r="AJ108" i="1" a="1"/>
  <c r="AJ108" i="1" l="1"/>
  <c r="B108" i="1"/>
  <c r="AN108" i="1"/>
  <c r="AP108" i="1" l="1"/>
  <c r="E109" i="1"/>
  <c r="G108" i="1" l="1"/>
  <c r="F108" i="1"/>
  <c r="C109" i="1"/>
  <c r="H108" i="1" l="1"/>
  <c r="I108" i="1"/>
  <c r="CV108" i="1" a="1"/>
  <c r="CV108" i="1" s="1"/>
  <c r="CS108" i="1" a="1"/>
  <c r="CS108" i="1" s="1"/>
  <c r="CT108" i="1" a="1"/>
  <c r="CT108" i="1" s="1"/>
  <c r="CU108" i="1" a="1"/>
  <c r="CU108" i="1" s="1"/>
  <c r="CX108" i="1" l="1" a="1"/>
  <c r="CX108" i="1" s="1"/>
  <c r="CY108" i="1" a="1"/>
  <c r="CY108" i="1" s="1"/>
  <c r="CZ108" i="1" a="1"/>
  <c r="CZ108" i="1" s="1"/>
  <c r="DD108" i="1"/>
  <c r="DG108" i="1"/>
  <c r="DE108" i="1"/>
  <c r="DF108" i="1"/>
  <c r="DJ108" i="1"/>
  <c r="DI108" i="1"/>
  <c r="DK108" i="1"/>
  <c r="DH108" i="1"/>
  <c r="DM108" i="1" l="1" a="1"/>
  <c r="DM108" i="1" s="1"/>
  <c r="DL108" i="1" a="1"/>
  <c r="DL108" i="1" s="1"/>
  <c r="DN108" i="1" a="1"/>
  <c r="DN108" i="1" s="1"/>
  <c r="DP108" i="1"/>
  <c r="DO108" i="1" a="1"/>
  <c r="DO108" i="1" s="1"/>
  <c r="DA109" i="1" l="1"/>
  <c r="AK109" i="1" s="1"/>
  <c r="DQ108" i="1"/>
  <c r="DR108" i="1" s="1"/>
  <c r="CW108" i="1" s="1"/>
  <c r="DB109" i="1" s="1"/>
  <c r="AM109" i="1" a="1"/>
  <c r="AM109" i="1" l="1"/>
  <c r="AL109" i="1"/>
  <c r="AJ109" i="1" a="1"/>
  <c r="AJ109" i="1" l="1"/>
  <c r="AN109" i="1"/>
  <c r="B109" i="1" l="1"/>
  <c r="AP109" i="1"/>
  <c r="F109" i="1" l="1"/>
  <c r="G109" i="1"/>
  <c r="CV109" i="1" l="1" a="1"/>
  <c r="CV109" i="1" s="1"/>
  <c r="CT109" i="1" a="1"/>
  <c r="CT109" i="1" s="1"/>
  <c r="CU109" i="1" a="1"/>
  <c r="CU109" i="1" s="1"/>
  <c r="CS109" i="1" a="1"/>
  <c r="CS109" i="1" s="1"/>
  <c r="CP109" i="1"/>
  <c r="H109" i="1"/>
  <c r="I109" i="1" l="1"/>
  <c r="DD109" i="1"/>
  <c r="DF109" i="1"/>
  <c r="DE109" i="1"/>
  <c r="DG109" i="1"/>
  <c r="DJ109" i="1"/>
  <c r="DI109" i="1"/>
  <c r="DK109" i="1"/>
  <c r="DH109" i="1"/>
  <c r="DN109" i="1" l="1" a="1"/>
  <c r="DN109" i="1" s="1"/>
  <c r="DM109" i="1" a="1"/>
  <c r="DM109" i="1" s="1"/>
  <c r="DP109" i="1"/>
  <c r="DO109" i="1" a="1"/>
  <c r="DO109" i="1" s="1"/>
  <c r="DL109" i="1" a="1"/>
  <c r="DL109" i="1" s="1"/>
  <c r="DQ109" i="1" l="1"/>
  <c r="DR109" i="1" s="1"/>
  <c r="CW109" i="1" s="1"/>
  <c r="DB110" i="1" s="1"/>
  <c r="DA110" i="1"/>
  <c r="X79" i="24" l="1"/>
  <c r="AN79" i="24" s="1"/>
  <c r="AM79" i="24"/>
  <c r="AA79" i="1" s="1"/>
  <c r="X78" i="24"/>
  <c r="AN78" i="24" s="1"/>
  <c r="AM78" i="24"/>
  <c r="AA78" i="1" s="1"/>
  <c r="X77" i="24"/>
  <c r="AN77" i="24" s="1"/>
  <c r="AM77" i="24"/>
  <c r="AA77" i="1" s="1"/>
  <c r="X76" i="24"/>
  <c r="AN76" i="24" s="1"/>
  <c r="AM76" i="24"/>
  <c r="AA76" i="1" s="1"/>
  <c r="X75" i="24"/>
  <c r="AN75" i="24" s="1"/>
  <c r="AM75" i="24"/>
  <c r="AA75" i="1" s="1"/>
  <c r="X74" i="24"/>
  <c r="AN74" i="24" s="1"/>
  <c r="AM74" i="24"/>
  <c r="AA74" i="1" s="1"/>
  <c r="X73" i="24"/>
  <c r="AN73" i="24" s="1"/>
  <c r="AM73" i="24" s="1"/>
  <c r="AA73" i="1" s="1"/>
  <c r="X72" i="24"/>
  <c r="AN72" i="24" s="1"/>
  <c r="AM72" i="24"/>
  <c r="AA72" i="1" s="1"/>
  <c r="X71" i="24"/>
  <c r="AN71" i="24" s="1"/>
  <c r="AM71" i="24"/>
  <c r="AA71" i="1" s="1"/>
  <c r="X70" i="24"/>
  <c r="AN70" i="24" s="1"/>
  <c r="AM70" i="24"/>
  <c r="AA70" i="1" s="1"/>
  <c r="X69" i="24"/>
  <c r="AN69" i="24" s="1"/>
  <c r="AM69" i="24"/>
  <c r="AA69" i="1" s="1"/>
  <c r="X68" i="24"/>
  <c r="AN68" i="24" s="1"/>
  <c r="AM68" i="24" s="1"/>
  <c r="AA68" i="1" s="1"/>
  <c r="X67" i="24"/>
  <c r="AN67" i="24" s="1"/>
  <c r="AM67" i="24"/>
  <c r="AA67" i="1" s="1"/>
  <c r="X66" i="24"/>
  <c r="AN66" i="24" s="1"/>
  <c r="AM66" i="24" s="1"/>
  <c r="AA66" i="1" s="1"/>
  <c r="X65" i="24"/>
  <c r="AN65" i="24" s="1"/>
  <c r="AM65" i="24" s="1"/>
  <c r="AA65" i="1" s="1"/>
  <c r="B65" i="24"/>
  <c r="V65" i="1" s="1"/>
  <c r="J65" i="24"/>
  <c r="ED65" i="1" s="1"/>
  <c r="X64" i="24"/>
  <c r="AN64" i="24" s="1"/>
  <c r="AM64" i="24" s="1"/>
  <c r="AA64" i="1" s="1"/>
  <c r="I64" i="24"/>
  <c r="AK64" i="24" s="1"/>
  <c r="X63" i="24"/>
  <c r="AN63" i="24" s="1"/>
  <c r="AM63" i="24" s="1"/>
  <c r="AA63" i="1" s="1"/>
  <c r="X62" i="24"/>
  <c r="AN62" i="24" s="1"/>
  <c r="AM62" i="24" s="1"/>
  <c r="AA62" i="1" s="1"/>
  <c r="X61" i="24"/>
  <c r="AN61" i="24" s="1"/>
  <c r="AM61" i="24" s="1"/>
  <c r="AA61" i="1" s="1"/>
  <c r="X60" i="24"/>
  <c r="AN60" i="24" s="1"/>
  <c r="AM60" i="24"/>
  <c r="AA60" i="1" s="1"/>
  <c r="B60" i="24"/>
  <c r="I60" i="24"/>
  <c r="AK60" i="24" s="1"/>
  <c r="X59" i="24"/>
  <c r="AN59" i="24" s="1"/>
  <c r="AM59" i="24" s="1"/>
  <c r="AA59" i="1" s="1"/>
  <c r="J59" i="24"/>
  <c r="ED59" i="1" s="1"/>
  <c r="X58" i="24"/>
  <c r="AN58" i="24" s="1"/>
  <c r="AM58" i="24" s="1"/>
  <c r="AA58" i="1" s="1"/>
  <c r="J58" i="24"/>
  <c r="AL58" i="24" s="1"/>
  <c r="X57" i="24"/>
  <c r="AN57" i="24" s="1"/>
  <c r="AM57" i="24"/>
  <c r="AA57" i="1" s="1"/>
  <c r="I57" i="24"/>
  <c r="AK57" i="24" s="1"/>
  <c r="X56" i="24"/>
  <c r="AN56" i="24" s="1"/>
  <c r="AM56" i="24" s="1"/>
  <c r="AA56" i="1" s="1"/>
  <c r="J56" i="24"/>
  <c r="ED56" i="1" s="1"/>
  <c r="X55" i="24"/>
  <c r="AN55" i="24" s="1"/>
  <c r="AM55" i="24" s="1"/>
  <c r="AA55" i="1" s="1"/>
  <c r="Z55" i="1"/>
  <c r="J55" i="24"/>
  <c r="AL55" i="24" s="1"/>
  <c r="X54" i="24"/>
  <c r="AN54" i="24" s="1"/>
  <c r="AM54" i="24"/>
  <c r="AA54" i="1" s="1"/>
  <c r="X53" i="24"/>
  <c r="AN53" i="24"/>
  <c r="AM53" i="24"/>
  <c r="AA53" i="1" s="1"/>
  <c r="X52" i="24"/>
  <c r="AN52" i="24" s="1"/>
  <c r="AM52" i="24" s="1"/>
  <c r="AA52" i="1" s="1"/>
  <c r="X51" i="24"/>
  <c r="AN51" i="24" s="1"/>
  <c r="AM51" i="24"/>
  <c r="AA51" i="1" s="1"/>
  <c r="X50" i="24"/>
  <c r="AN50" i="24" s="1"/>
  <c r="AM50" i="24" s="1"/>
  <c r="AA50" i="1" s="1"/>
  <c r="I50" i="24"/>
  <c r="EC50" i="1" s="1"/>
  <c r="X49" i="24"/>
  <c r="AN49" i="24" s="1"/>
  <c r="AM49" i="24" s="1"/>
  <c r="AA49" i="1" s="1"/>
  <c r="J49" i="24"/>
  <c r="AL49" i="24" s="1"/>
  <c r="X48" i="24"/>
  <c r="AN48" i="24" s="1"/>
  <c r="AM48" i="24" s="1"/>
  <c r="AA48" i="1" s="1"/>
  <c r="Z48" i="1"/>
  <c r="J48" i="24"/>
  <c r="X47" i="24"/>
  <c r="AN47" i="24" s="1"/>
  <c r="AM47" i="24"/>
  <c r="AA47" i="1" s="1"/>
  <c r="I47" i="24"/>
  <c r="EC47" i="1" s="1"/>
  <c r="X46" i="24"/>
  <c r="AN46" i="24" s="1"/>
  <c r="AM46" i="24" s="1"/>
  <c r="AA46" i="1" s="1"/>
  <c r="J46" i="24"/>
  <c r="AL46" i="24" s="1"/>
  <c r="X45" i="24"/>
  <c r="AN45" i="24" s="1"/>
  <c r="AM45" i="24"/>
  <c r="AA45" i="1" s="1"/>
  <c r="J45" i="24"/>
  <c r="ED45" i="1" s="1"/>
  <c r="X44" i="24"/>
  <c r="AN44" i="24" s="1"/>
  <c r="AM44" i="24" s="1"/>
  <c r="AA44" i="1" s="1"/>
  <c r="J44" i="24"/>
  <c r="AL44" i="24" s="1"/>
  <c r="X43" i="24"/>
  <c r="AN43" i="24" s="1"/>
  <c r="AM43" i="24" s="1"/>
  <c r="AA43" i="1" s="1"/>
  <c r="J43" i="24"/>
  <c r="ED43" i="1" s="1"/>
  <c r="X42" i="24"/>
  <c r="AN42" i="24" s="1"/>
  <c r="AM42" i="24" s="1"/>
  <c r="AA42" i="1" s="1"/>
  <c r="J42" i="24"/>
  <c r="ED42" i="1" s="1"/>
  <c r="X41" i="24"/>
  <c r="AN41" i="24" s="1"/>
  <c r="AM41" i="24"/>
  <c r="AA41" i="1" s="1"/>
  <c r="X40" i="24"/>
  <c r="AN40" i="24" s="1"/>
  <c r="AM40" i="24" s="1"/>
  <c r="AA40" i="1" s="1"/>
  <c r="I40" i="24"/>
  <c r="EC40" i="1" s="1"/>
  <c r="X39" i="24"/>
  <c r="AN39" i="24" s="1"/>
  <c r="AM39" i="24"/>
  <c r="AA39" i="1" s="1"/>
  <c r="X38" i="24"/>
  <c r="AN38" i="24" s="1"/>
  <c r="AM38" i="24" s="1"/>
  <c r="AA38" i="1" s="1"/>
  <c r="Z38" i="1"/>
  <c r="J38" i="24"/>
  <c r="ED38" i="1" s="1"/>
  <c r="X37" i="24"/>
  <c r="AN37" i="24" s="1"/>
  <c r="AM37" i="24" s="1"/>
  <c r="AA37" i="1" s="1"/>
  <c r="J37" i="24"/>
  <c r="AL37" i="24" s="1"/>
  <c r="X36" i="24"/>
  <c r="AN36" i="24" s="1"/>
  <c r="AM36" i="24"/>
  <c r="AA36" i="1" s="1"/>
  <c r="B36" i="24"/>
  <c r="I36" i="24"/>
  <c r="AK36" i="24" s="1"/>
  <c r="X35" i="24"/>
  <c r="AN35" i="24" s="1"/>
  <c r="AM35" i="24"/>
  <c r="AA35" i="1" s="1"/>
  <c r="B35" i="24"/>
  <c r="I35" i="24"/>
  <c r="AK35" i="24" s="1"/>
  <c r="X34" i="24"/>
  <c r="AN34" i="24" s="1"/>
  <c r="AM34" i="24" s="1"/>
  <c r="AA34" i="1" s="1"/>
  <c r="X33" i="24"/>
  <c r="AN33" i="24" s="1"/>
  <c r="AM33" i="24"/>
  <c r="AA33" i="1" s="1"/>
  <c r="X32" i="24"/>
  <c r="AN32" i="24" s="1"/>
  <c r="AM32" i="24"/>
  <c r="AA32" i="1" s="1"/>
  <c r="I32" i="24"/>
  <c r="EC32" i="1" s="1"/>
  <c r="X31" i="24"/>
  <c r="AN31" i="24" s="1"/>
  <c r="AM31" i="24"/>
  <c r="AA31" i="1" s="1"/>
  <c r="KH13" i="24" a="1"/>
  <c r="DV60" i="1" l="1"/>
  <c r="V60" i="1"/>
  <c r="DV35" i="1"/>
  <c r="V35" i="1"/>
  <c r="DV65" i="1"/>
  <c r="DV36" i="1"/>
  <c r="V36" i="1"/>
  <c r="AL65" i="24"/>
  <c r="AK40" i="24"/>
  <c r="AL43" i="24"/>
  <c r="AL56" i="24"/>
  <c r="AL42" i="24"/>
  <c r="AL45" i="24"/>
  <c r="AK47" i="24"/>
  <c r="AL59" i="24"/>
  <c r="AK50" i="24"/>
  <c r="ED55" i="1"/>
  <c r="ED58" i="1"/>
  <c r="EC60" i="1"/>
  <c r="AK32" i="24"/>
  <c r="ED44" i="1"/>
  <c r="EC57" i="1"/>
  <c r="AL38" i="24"/>
  <c r="KH13" i="24"/>
  <c r="AL48" i="24"/>
  <c r="ED48" i="1"/>
  <c r="EC35" i="1"/>
  <c r="EC36" i="1"/>
  <c r="ED37" i="1"/>
  <c r="ED46" i="1"/>
  <c r="ED49" i="1"/>
  <c r="EC64" i="1"/>
  <c r="KH10" i="24" a="1"/>
  <c r="KH10" i="24" l="1"/>
  <c r="AI10" i="24" l="1"/>
  <c r="P10" i="24" s="1"/>
  <c r="AJ10" i="24"/>
  <c r="Q10" i="24" s="1"/>
  <c r="EK10" i="1" s="1"/>
  <c r="R10" i="24" l="1"/>
  <c r="BK11" i="24" s="1"/>
  <c r="AL10" i="24"/>
  <c r="EJ10" i="1"/>
  <c r="AK10" i="24"/>
  <c r="W10" i="24" l="1"/>
  <c r="X10" i="24" s="1"/>
  <c r="AN10" i="24" s="1"/>
  <c r="AM10" i="24" s="1"/>
  <c r="AV10" i="24"/>
  <c r="AR12" i="24"/>
  <c r="AD11" i="24"/>
  <c r="AA11" i="24" s="1"/>
  <c r="EL10" i="1"/>
  <c r="B10" i="24"/>
  <c r="Z10" i="1" l="1"/>
  <c r="S10" i="24"/>
  <c r="AB10" i="1" s="1"/>
  <c r="Y11" i="1"/>
  <c r="DV10" i="1"/>
  <c r="V10" i="1"/>
  <c r="AM10" i="1" s="1"/>
  <c r="AN10" i="1" s="1"/>
  <c r="AO10" i="1" s="1"/>
  <c r="AA10" i="1"/>
  <c r="AW10" i="24" l="1"/>
  <c r="V10" i="24" s="1"/>
  <c r="EP10" i="1" s="1"/>
  <c r="U10" i="24"/>
  <c r="EO10" i="1" s="1"/>
  <c r="EM10" i="1"/>
  <c r="EI11" i="1"/>
  <c r="AP10" i="1"/>
  <c r="CH11" i="1"/>
  <c r="AO11" i="1" s="1"/>
  <c r="CH12" i="1" s="1"/>
  <c r="AO12" i="1" s="1"/>
  <c r="CH13" i="1" s="1"/>
  <c r="AO13" i="1" s="1"/>
  <c r="CH14" i="1" s="1"/>
  <c r="AO14" i="1" s="1"/>
  <c r="CH15" i="1" s="1"/>
  <c r="AO15" i="1" s="1"/>
  <c r="CH16" i="1" s="1"/>
  <c r="AO16" i="1" s="1"/>
  <c r="CH17" i="1" s="1"/>
  <c r="AO17" i="1" s="1"/>
  <c r="CH18" i="1" s="1"/>
  <c r="AO18" i="1" s="1"/>
  <c r="CH19" i="1" s="1"/>
  <c r="AO19" i="1" s="1"/>
  <c r="CH20" i="1" s="1"/>
  <c r="AO20" i="1" s="1"/>
  <c r="CH21" i="1" s="1"/>
  <c r="AO21" i="1" s="1"/>
  <c r="CH22" i="1" s="1"/>
  <c r="AO22" i="1" s="1"/>
  <c r="CH23" i="1" s="1"/>
  <c r="AO23" i="1" s="1"/>
  <c r="CH24" i="1" s="1"/>
  <c r="AO24" i="1" s="1"/>
  <c r="CH25" i="1" s="1"/>
  <c r="AO25" i="1" s="1"/>
  <c r="CH26" i="1" s="1"/>
  <c r="AO26" i="1" s="1"/>
  <c r="CH27" i="1" s="1"/>
  <c r="AO27" i="1" s="1"/>
  <c r="CH28" i="1" s="1"/>
  <c r="AO28" i="1" s="1"/>
  <c r="CH29" i="1" s="1"/>
  <c r="AO29" i="1" s="1"/>
  <c r="CH30" i="1" s="1"/>
  <c r="AO30" i="1" s="1"/>
  <c r="CH31" i="1" s="1"/>
  <c r="AO31" i="1" s="1"/>
  <c r="CH32" i="1" s="1"/>
  <c r="AO32" i="1" s="1"/>
  <c r="CH33" i="1" s="1"/>
  <c r="AO33" i="1" s="1"/>
  <c r="CH34" i="1" s="1"/>
  <c r="AO34" i="1" s="1"/>
  <c r="CH35" i="1" s="1"/>
  <c r="AO35" i="1" s="1"/>
  <c r="CH36" i="1" s="1"/>
  <c r="AO36" i="1" s="1"/>
  <c r="CH37" i="1" s="1"/>
  <c r="AO37" i="1" s="1"/>
  <c r="CH38" i="1" s="1"/>
  <c r="AO38" i="1" s="1"/>
  <c r="CH39" i="1" s="1"/>
  <c r="AO39" i="1" s="1"/>
  <c r="CH40" i="1" s="1"/>
  <c r="AO40" i="1" s="1"/>
  <c r="CH41" i="1" s="1"/>
  <c r="AO41" i="1" s="1"/>
  <c r="CH42" i="1" s="1"/>
  <c r="AO42" i="1" s="1"/>
  <c r="CH43" i="1" s="1"/>
  <c r="AO43" i="1" s="1"/>
  <c r="CH44" i="1" s="1"/>
  <c r="AO44" i="1" s="1"/>
  <c r="CH45" i="1" s="1"/>
  <c r="AO45" i="1" s="1"/>
  <c r="CH46" i="1" s="1"/>
  <c r="AO46" i="1" s="1"/>
  <c r="CH47" i="1" s="1"/>
  <c r="AO47" i="1" s="1"/>
  <c r="CH48" i="1" s="1"/>
  <c r="AO48" i="1" s="1"/>
  <c r="CH49" i="1" s="1"/>
  <c r="AO49" i="1" s="1"/>
  <c r="CH50" i="1" s="1"/>
  <c r="AO50" i="1" s="1"/>
  <c r="CH51" i="1" s="1"/>
  <c r="AO51" i="1" s="1"/>
  <c r="CH52" i="1" s="1"/>
  <c r="AO52" i="1" s="1"/>
  <c r="CH53" i="1" s="1"/>
  <c r="AO53" i="1" s="1"/>
  <c r="CH54" i="1" s="1"/>
  <c r="AO54" i="1" s="1"/>
  <c r="CH55" i="1" s="1"/>
  <c r="AO55" i="1" s="1"/>
  <c r="CH56" i="1" s="1"/>
  <c r="AO56" i="1" s="1"/>
  <c r="CH57" i="1" s="1"/>
  <c r="AO57" i="1" s="1"/>
  <c r="CH58" i="1" s="1"/>
  <c r="AO58" i="1" s="1"/>
  <c r="CH59" i="1" s="1"/>
  <c r="AO59" i="1" s="1"/>
  <c r="CH60" i="1" s="1"/>
  <c r="AO60" i="1" s="1"/>
  <c r="CH61" i="1" s="1"/>
  <c r="AO61" i="1" s="1"/>
  <c r="CH62" i="1" s="1"/>
  <c r="AO62" i="1" s="1"/>
  <c r="CH63" i="1" s="1"/>
  <c r="AO63" i="1" s="1"/>
  <c r="CH64" i="1" s="1"/>
  <c r="AO64" i="1" s="1"/>
  <c r="CH65" i="1" s="1"/>
  <c r="AO65" i="1" s="1"/>
  <c r="CH66" i="1" s="1"/>
  <c r="AO66" i="1" s="1"/>
  <c r="CH67" i="1" s="1"/>
  <c r="AO67" i="1" s="1"/>
  <c r="CH68" i="1" s="1"/>
  <c r="AO68" i="1" s="1"/>
  <c r="CH69" i="1" s="1"/>
  <c r="AO69" i="1" s="1"/>
  <c r="CH70" i="1" s="1"/>
  <c r="AO70" i="1" s="1"/>
  <c r="CH71" i="1" s="1"/>
  <c r="AO71" i="1" s="1"/>
  <c r="CH72" i="1" s="1"/>
  <c r="AO72" i="1" s="1"/>
  <c r="CH73" i="1" s="1"/>
  <c r="AO73" i="1" s="1"/>
  <c r="CH74" i="1" s="1"/>
  <c r="AO74" i="1" s="1"/>
  <c r="CH75" i="1" s="1"/>
  <c r="AO75" i="1" s="1"/>
  <c r="CH76" i="1" s="1"/>
  <c r="AO76" i="1" s="1"/>
  <c r="CH77" i="1" s="1"/>
  <c r="AO77" i="1" s="1"/>
  <c r="CH78" i="1" s="1"/>
  <c r="AO78" i="1" s="1"/>
  <c r="CH79" i="1" s="1"/>
  <c r="AO79" i="1" s="1"/>
  <c r="CH80" i="1" s="1"/>
  <c r="AO80" i="1" s="1"/>
  <c r="CH81" i="1" s="1"/>
  <c r="AO81" i="1" s="1"/>
  <c r="CH82" i="1" s="1"/>
  <c r="AO82" i="1" s="1"/>
  <c r="CH83" i="1" s="1"/>
  <c r="AO83" i="1" s="1"/>
  <c r="CH84" i="1" s="1"/>
  <c r="AO84" i="1" s="1"/>
  <c r="CH85" i="1" s="1"/>
  <c r="AO85" i="1" s="1"/>
  <c r="CH86" i="1" s="1"/>
  <c r="AO86" i="1" s="1"/>
  <c r="CH87" i="1" s="1"/>
  <c r="AO87" i="1" s="1"/>
  <c r="CH88" i="1" s="1"/>
  <c r="AO88" i="1" s="1"/>
  <c r="CH89" i="1" s="1"/>
  <c r="AO89" i="1" s="1"/>
  <c r="CH90" i="1" s="1"/>
  <c r="AO90" i="1" s="1"/>
  <c r="CH91" i="1" s="1"/>
  <c r="AO91" i="1" s="1"/>
  <c r="CH92" i="1" s="1"/>
  <c r="AO92" i="1" s="1"/>
  <c r="CH93" i="1" s="1"/>
  <c r="AO93" i="1" s="1"/>
  <c r="CH94" i="1" s="1"/>
  <c r="AO94" i="1" s="1"/>
  <c r="CH95" i="1" s="1"/>
  <c r="AO95" i="1" s="1"/>
  <c r="CH96" i="1" s="1"/>
  <c r="AO96" i="1" s="1"/>
  <c r="CH97" i="1" s="1"/>
  <c r="AO97" i="1" s="1"/>
  <c r="CH98" i="1" s="1"/>
  <c r="AO98" i="1" s="1"/>
  <c r="CH99" i="1" s="1"/>
  <c r="AO99" i="1" s="1"/>
  <c r="CH100" i="1" s="1"/>
  <c r="AO100" i="1" s="1"/>
  <c r="CH101" i="1" s="1"/>
  <c r="AO101" i="1" s="1"/>
  <c r="CH102" i="1" s="1"/>
  <c r="AO102" i="1" s="1"/>
  <c r="CH103" i="1" s="1"/>
  <c r="AO103" i="1" s="1"/>
  <c r="CH104" i="1" s="1"/>
  <c r="AO104" i="1" s="1"/>
  <c r="CH105" i="1" s="1"/>
  <c r="AO105" i="1" s="1"/>
  <c r="CH106" i="1" s="1"/>
  <c r="AO106" i="1" s="1"/>
  <c r="CH107" i="1" s="1"/>
  <c r="AO107" i="1" s="1"/>
  <c r="CH108" i="1" s="1"/>
  <c r="AO108" i="1" s="1"/>
  <c r="CH109" i="1" s="1"/>
  <c r="AO109" i="1" s="1"/>
  <c r="CH10" i="1"/>
  <c r="AC10" i="1" l="1"/>
  <c r="AO11" i="24"/>
  <c r="AS11" i="24" s="1"/>
  <c r="BH11" i="24" l="1"/>
  <c r="BJ11" i="24"/>
  <c r="AG11" i="24" s="1"/>
  <c r="BL11" i="24"/>
  <c r="P11" i="24"/>
  <c r="AH11" i="24" l="1"/>
  <c r="J11" i="24" s="1"/>
  <c r="ED11" i="1" s="1"/>
  <c r="AJ11" i="24"/>
  <c r="Q11" i="24" s="1"/>
  <c r="R11" i="24" s="1"/>
  <c r="BK12" i="24" s="1"/>
  <c r="AY11" i="24"/>
  <c r="AE11" i="24"/>
  <c r="D11" i="24" s="1"/>
  <c r="AF11" i="24"/>
  <c r="E11" i="24" s="1"/>
  <c r="DY11" i="1" s="1"/>
  <c r="AX11" i="24"/>
  <c r="BO11" i="24"/>
  <c r="BN11" i="24"/>
  <c r="IH13" i="24" s="1"/>
  <c r="BM11" i="24"/>
  <c r="HK11" i="24" s="1"/>
  <c r="HJ11" i="24"/>
  <c r="EJ11" i="1"/>
  <c r="I11" i="24"/>
  <c r="HB12" i="24" l="1"/>
  <c r="GY12" i="24" s="1"/>
  <c r="HG12" i="24" s="1"/>
  <c r="JA12" i="24"/>
  <c r="JB12" i="24" s="1"/>
  <c r="JF12" i="24" s="1"/>
  <c r="AD12" i="24"/>
  <c r="AA12" i="24" s="1"/>
  <c r="EL11" i="1"/>
  <c r="AR13" i="24"/>
  <c r="AV11" i="24"/>
  <c r="DX11" i="1"/>
  <c r="AK11" i="24"/>
  <c r="F11" i="24"/>
  <c r="EC11" i="1"/>
  <c r="K11" i="24"/>
  <c r="EK11" i="1"/>
  <c r="AL11" i="24"/>
  <c r="HF12" i="24" l="1"/>
  <c r="EE11" i="1"/>
  <c r="AQ13" i="24"/>
  <c r="AC12" i="24"/>
  <c r="Z12" i="24" s="1"/>
  <c r="W11" i="24"/>
  <c r="X11" i="24" s="1"/>
  <c r="AU11" i="24"/>
  <c r="BI12" i="24"/>
  <c r="DZ11" i="1"/>
  <c r="AB12" i="24"/>
  <c r="Y12" i="24" s="1"/>
  <c r="AP13" i="24"/>
  <c r="AT11" i="24"/>
  <c r="AT12" i="24" s="1"/>
  <c r="BG12" i="24"/>
  <c r="B11" i="24"/>
  <c r="HH12" i="24"/>
  <c r="HI12" i="24"/>
  <c r="EI12" i="1" l="1"/>
  <c r="Y12" i="1"/>
  <c r="AN11" i="24"/>
  <c r="AM11" i="24" s="1"/>
  <c r="Z11" i="1"/>
  <c r="S11" i="24"/>
  <c r="EB12" i="1"/>
  <c r="X12" i="1"/>
  <c r="V11" i="1"/>
  <c r="DV11" i="1"/>
  <c r="IG14" i="24"/>
  <c r="IY13" i="24"/>
  <c r="HA13" i="24"/>
  <c r="GX13" i="24" s="1"/>
  <c r="IK12" i="24"/>
  <c r="JC13" i="24"/>
  <c r="JD13" i="24" s="1"/>
  <c r="IZ13" i="24" l="1"/>
  <c r="JE13" i="24" s="1"/>
  <c r="IY9" i="24"/>
  <c r="IK13" i="24"/>
  <c r="JD14" i="24"/>
  <c r="JG13" i="24"/>
  <c r="EM11" i="1"/>
  <c r="AB11" i="1"/>
  <c r="AW11" i="24"/>
  <c r="T11" i="24"/>
  <c r="AA11" i="1"/>
  <c r="DW12" i="1"/>
  <c r="W12" i="1"/>
  <c r="EN11" i="1" l="1"/>
  <c r="EQ11" i="1" s="1"/>
  <c r="U11" i="24"/>
  <c r="JD15" i="24"/>
  <c r="JG14" i="24"/>
  <c r="V11" i="24"/>
  <c r="EP11" i="1" s="1"/>
  <c r="AO12" i="24"/>
  <c r="IK14" i="24"/>
  <c r="T12" i="24" l="1"/>
  <c r="EN12" i="1" s="1"/>
  <c r="EQ12" i="1" s="1"/>
  <c r="AS12" i="24"/>
  <c r="BH12" i="24"/>
  <c r="AE12" i="24" s="1"/>
  <c r="BL12" i="24"/>
  <c r="BJ12" i="24"/>
  <c r="AG12" i="24" s="1"/>
  <c r="JG15" i="24"/>
  <c r="JD16" i="24"/>
  <c r="IK15" i="24"/>
  <c r="EO11" i="1"/>
  <c r="AC11" i="1"/>
  <c r="AJ12" i="24" l="1"/>
  <c r="AI12" i="24"/>
  <c r="AH12" i="24"/>
  <c r="J12" i="24" s="1"/>
  <c r="ED12" i="1" s="1"/>
  <c r="D12" i="24"/>
  <c r="AF12" i="24"/>
  <c r="AY12" i="24"/>
  <c r="Q12" i="24"/>
  <c r="EK12" i="1" s="1"/>
  <c r="DX12" i="1"/>
  <c r="BO12" i="24"/>
  <c r="AX12" i="24"/>
  <c r="HJ12" i="24"/>
  <c r="JG16" i="24"/>
  <c r="JD17" i="24"/>
  <c r="BM12" i="24"/>
  <c r="HK12" i="24" s="1"/>
  <c r="BN12" i="24"/>
  <c r="IK16" i="24"/>
  <c r="JG17" i="24" l="1"/>
  <c r="JD18" i="24"/>
  <c r="IL12" i="24"/>
  <c r="HB13" i="24"/>
  <c r="GY13" i="24" s="1"/>
  <c r="IH14" i="24"/>
  <c r="JA13" i="24"/>
  <c r="IK17" i="24"/>
  <c r="I12" i="24"/>
  <c r="E12" i="24"/>
  <c r="F12" i="24" s="1"/>
  <c r="P12" i="24"/>
  <c r="AB13" i="24" l="1"/>
  <c r="Y13" i="24" s="1"/>
  <c r="DZ12" i="1"/>
  <c r="BG13" i="24"/>
  <c r="AP14" i="24"/>
  <c r="W13" i="1"/>
  <c r="DW13" i="1"/>
  <c r="JB13" i="24"/>
  <c r="JF13" i="24" s="1"/>
  <c r="IL13" i="24"/>
  <c r="DY12" i="1"/>
  <c r="AL12" i="24"/>
  <c r="EC12" i="1"/>
  <c r="AK12" i="24"/>
  <c r="K12" i="24"/>
  <c r="IK18" i="24"/>
  <c r="JG18" i="24"/>
  <c r="JD19" i="24"/>
  <c r="R12" i="24"/>
  <c r="EJ12" i="1"/>
  <c r="B12" i="24" l="1"/>
  <c r="V12" i="1" s="1"/>
  <c r="AC13" i="24"/>
  <c r="Z13" i="24" s="1"/>
  <c r="EE12" i="1"/>
  <c r="W12" i="24"/>
  <c r="X12" i="24" s="1"/>
  <c r="Z12" i="1" s="1"/>
  <c r="AQ14" i="24"/>
  <c r="AU12" i="24"/>
  <c r="BI13" i="24"/>
  <c r="AD13" i="24"/>
  <c r="AA13" i="24" s="1"/>
  <c r="EL12" i="1"/>
  <c r="AR14" i="24"/>
  <c r="AV12" i="24"/>
  <c r="BK13" i="24"/>
  <c r="JD20" i="24"/>
  <c r="JG19" i="24"/>
  <c r="IK19" i="24"/>
  <c r="IL14" i="24"/>
  <c r="DV12" i="1" l="1"/>
  <c r="IY14" i="24"/>
  <c r="IZ14" i="24" s="1"/>
  <c r="JE14" i="24" s="1"/>
  <c r="IG15" i="24"/>
  <c r="HA14" i="24"/>
  <c r="GX14" i="24" s="1"/>
  <c r="IK20" i="24"/>
  <c r="IL15" i="24"/>
  <c r="AN12" i="24"/>
  <c r="AM12" i="24" s="1"/>
  <c r="S12" i="24"/>
  <c r="JG20" i="24"/>
  <c r="JD21" i="24"/>
  <c r="AA12" i="1" l="1"/>
  <c r="Y13" i="1"/>
  <c r="EI13" i="1"/>
  <c r="X13" i="1"/>
  <c r="EB13" i="1"/>
  <c r="JG21" i="24"/>
  <c r="JD22" i="24"/>
  <c r="IL16" i="24"/>
  <c r="EM12" i="1"/>
  <c r="AB12" i="1"/>
  <c r="AW12" i="24"/>
  <c r="U12" i="24"/>
  <c r="IK21" i="24"/>
  <c r="EO12" i="1" l="1"/>
  <c r="AC12" i="1"/>
  <c r="JG22" i="24"/>
  <c r="JD23" i="24"/>
  <c r="IL17" i="24"/>
  <c r="V12" i="24"/>
  <c r="EP12" i="1" s="1"/>
  <c r="AO13" i="24"/>
  <c r="IK22" i="24"/>
  <c r="BL13" i="24" l="1"/>
  <c r="AJ13" i="24" s="1"/>
  <c r="Q13" i="24" s="1"/>
  <c r="EK13" i="1" s="1"/>
  <c r="BH13" i="24"/>
  <c r="AS13" i="24"/>
  <c r="BJ13" i="24"/>
  <c r="JG23" i="24"/>
  <c r="JD24" i="24"/>
  <c r="IK23" i="24"/>
  <c r="IL18" i="24"/>
  <c r="AG13" i="24" l="1"/>
  <c r="AH13" i="24"/>
  <c r="J13" i="24" s="1"/>
  <c r="ED13" i="1" s="1"/>
  <c r="AE13" i="24"/>
  <c r="AF13" i="24"/>
  <c r="E13" i="24" s="1"/>
  <c r="AY13" i="24"/>
  <c r="AI13" i="24"/>
  <c r="JG24" i="24"/>
  <c r="JD25" i="24"/>
  <c r="BN13" i="24"/>
  <c r="IK24" i="24"/>
  <c r="IL19" i="24"/>
  <c r="BM13" i="24"/>
  <c r="HK13" i="24" s="1"/>
  <c r="BO13" i="24"/>
  <c r="HJ13" i="24"/>
  <c r="AX13" i="24"/>
  <c r="DY13" i="1" l="1"/>
  <c r="AL13" i="24"/>
  <c r="IK25" i="24"/>
  <c r="P13" i="24"/>
  <c r="I13" i="24"/>
  <c r="IL20" i="24"/>
  <c r="D13" i="24"/>
  <c r="JA14" i="24"/>
  <c r="JB14" i="24" s="1"/>
  <c r="JF14" i="24" s="1"/>
  <c r="HB14" i="24"/>
  <c r="GY14" i="24" s="1"/>
  <c r="IH15" i="24"/>
  <c r="JD26" i="24"/>
  <c r="JG25" i="24"/>
  <c r="EC13" i="1" l="1"/>
  <c r="K13" i="24"/>
  <c r="R13" i="24"/>
  <c r="EJ13" i="1"/>
  <c r="IL21" i="24"/>
  <c r="IK26" i="24"/>
  <c r="JD27" i="24"/>
  <c r="JG26" i="24"/>
  <c r="DX13" i="1"/>
  <c r="AK13" i="24"/>
  <c r="B13" i="24" s="1"/>
  <c r="F13" i="24"/>
  <c r="IL22" i="24" l="1"/>
  <c r="DZ13" i="1"/>
  <c r="AB14" i="24"/>
  <c r="Y14" i="24" s="1"/>
  <c r="AP16" i="24"/>
  <c r="AP15" i="24"/>
  <c r="AT13" i="24"/>
  <c r="BG14" i="24"/>
  <c r="AD14" i="24"/>
  <c r="AA14" i="24" s="1"/>
  <c r="EL13" i="1"/>
  <c r="AR15" i="24"/>
  <c r="AV13" i="24"/>
  <c r="BK14" i="24"/>
  <c r="EE13" i="1"/>
  <c r="AC14" i="24"/>
  <c r="Z14" i="24" s="1"/>
  <c r="W13" i="24"/>
  <c r="X13" i="24" s="1"/>
  <c r="Z13" i="1" s="1"/>
  <c r="AQ15" i="24"/>
  <c r="AU13" i="24"/>
  <c r="BI14" i="24"/>
  <c r="JD28" i="24"/>
  <c r="JG27" i="24"/>
  <c r="V13" i="1"/>
  <c r="DV13" i="1"/>
  <c r="IK27" i="24"/>
  <c r="Y15" i="24" l="1"/>
  <c r="AN13" i="24"/>
  <c r="AM13" i="24" s="1"/>
  <c r="S13" i="24"/>
  <c r="IY15" i="24"/>
  <c r="IZ15" i="24" s="1"/>
  <c r="JE15" i="24" s="1"/>
  <c r="HA15" i="24"/>
  <c r="GX15" i="24" s="1"/>
  <c r="IG16" i="24"/>
  <c r="IK28" i="24"/>
  <c r="IL23" i="24"/>
  <c r="JG28" i="24"/>
  <c r="JD29" i="24"/>
  <c r="Y14" i="1" l="1"/>
  <c r="EI14" i="1"/>
  <c r="AB13" i="1"/>
  <c r="EM13" i="1"/>
  <c r="AW13" i="24"/>
  <c r="T13" i="24" s="1"/>
  <c r="AA13" i="1"/>
  <c r="DW15" i="1"/>
  <c r="W15" i="1"/>
  <c r="W14" i="1"/>
  <c r="DW14" i="1"/>
  <c r="IL24" i="24"/>
  <c r="IK29" i="24"/>
  <c r="JG29" i="24"/>
  <c r="JD30" i="24"/>
  <c r="EB14" i="1"/>
  <c r="X14" i="1"/>
  <c r="IL25" i="24" l="1"/>
  <c r="EN13" i="1"/>
  <c r="EQ13" i="1" s="1"/>
  <c r="U13" i="24"/>
  <c r="V13" i="24"/>
  <c r="EP13" i="1" s="1"/>
  <c r="AO14" i="24"/>
  <c r="JD31" i="24"/>
  <c r="JG30" i="24"/>
  <c r="IK30" i="24"/>
  <c r="JG31" i="24" l="1"/>
  <c r="JD32" i="24"/>
  <c r="EO13" i="1"/>
  <c r="AC13" i="1"/>
  <c r="AS14" i="24"/>
  <c r="BH14" i="24"/>
  <c r="AF14" i="24" s="1"/>
  <c r="BL14" i="24"/>
  <c r="BJ14" i="24"/>
  <c r="IL26" i="24"/>
  <c r="IK31" i="24"/>
  <c r="AJ14" i="24" l="1"/>
  <c r="Q14" i="24" s="1"/>
  <c r="EK14" i="1" s="1"/>
  <c r="AI14" i="24"/>
  <c r="AG14" i="24"/>
  <c r="I14" i="24" s="1"/>
  <c r="AH14" i="24"/>
  <c r="AY14" i="24"/>
  <c r="BM14" i="24"/>
  <c r="HK14" i="24" s="1"/>
  <c r="BO14" i="24"/>
  <c r="HJ14" i="24"/>
  <c r="AX14" i="24"/>
  <c r="IK32" i="24"/>
  <c r="IL27" i="24"/>
  <c r="JG32" i="24"/>
  <c r="JD33" i="24"/>
  <c r="AT14" i="24"/>
  <c r="BN14" i="24"/>
  <c r="EC14" i="1" l="1"/>
  <c r="K14" i="24"/>
  <c r="BI15" i="24" s="1"/>
  <c r="J14" i="24"/>
  <c r="ED14" i="1" s="1"/>
  <c r="P14" i="24"/>
  <c r="JA15" i="24"/>
  <c r="JB15" i="24" s="1"/>
  <c r="JF15" i="24" s="1"/>
  <c r="HB15" i="24"/>
  <c r="GY15" i="24" s="1"/>
  <c r="IH16" i="24"/>
  <c r="IL28" i="24"/>
  <c r="JG33" i="24"/>
  <c r="JD34" i="24"/>
  <c r="E14" i="24"/>
  <c r="BG15" i="24"/>
  <c r="IK33" i="24"/>
  <c r="EE14" i="1" l="1"/>
  <c r="AC15" i="24"/>
  <c r="Z15" i="24" s="1"/>
  <c r="AQ16" i="24"/>
  <c r="AU14" i="24"/>
  <c r="JD35" i="24"/>
  <c r="JG34" i="24"/>
  <c r="AK14" i="24"/>
  <c r="R14" i="24"/>
  <c r="AV14" i="24" s="1"/>
  <c r="EJ14" i="1"/>
  <c r="IL29" i="24"/>
  <c r="IK34" i="24"/>
  <c r="DY14" i="1"/>
  <c r="AL14" i="24"/>
  <c r="IY16" i="24"/>
  <c r="IZ16" i="24" s="1"/>
  <c r="JE16" i="24" s="1"/>
  <c r="HA16" i="24"/>
  <c r="GX16" i="24" s="1"/>
  <c r="IG17" i="24"/>
  <c r="EB15" i="1" l="1"/>
  <c r="X15" i="1"/>
  <c r="AD15" i="24"/>
  <c r="AA15" i="24" s="1"/>
  <c r="EL14" i="1"/>
  <c r="AR16" i="24"/>
  <c r="W14" i="24"/>
  <c r="X14" i="24" s="1"/>
  <c r="Z14" i="1" s="1"/>
  <c r="BK15" i="24"/>
  <c r="B14" i="24"/>
  <c r="IL30" i="24"/>
  <c r="IK35" i="24"/>
  <c r="JD36" i="24"/>
  <c r="JG35" i="24"/>
  <c r="AN14" i="24" l="1"/>
  <c r="AM14" i="24" s="1"/>
  <c r="S14" i="24"/>
  <c r="JD37" i="24"/>
  <c r="JG36" i="24"/>
  <c r="IL31" i="24"/>
  <c r="IK36" i="24"/>
  <c r="V14" i="1"/>
  <c r="DV14" i="1"/>
  <c r="EI15" i="1" l="1"/>
  <c r="Y15" i="1"/>
  <c r="IL32" i="24"/>
  <c r="JD38" i="24"/>
  <c r="JG37" i="24"/>
  <c r="IK37" i="24"/>
  <c r="AB14" i="1"/>
  <c r="EM14" i="1"/>
  <c r="AW14" i="24"/>
  <c r="T14" i="24" s="1"/>
  <c r="AA14" i="1"/>
  <c r="EN14" i="1" l="1"/>
  <c r="EQ14" i="1" s="1"/>
  <c r="U14" i="24"/>
  <c r="JD39" i="24"/>
  <c r="JG38" i="24"/>
  <c r="IL33" i="24"/>
  <c r="IK38" i="24"/>
  <c r="V14" i="24"/>
  <c r="EP14" i="1" s="1"/>
  <c r="AO15" i="24"/>
  <c r="AC14" i="1" l="1"/>
  <c r="EO14" i="1"/>
  <c r="IK39" i="24"/>
  <c r="AS15" i="24"/>
  <c r="BH15" i="24"/>
  <c r="BL15" i="24"/>
  <c r="AJ15" i="24" s="1"/>
  <c r="Q15" i="24" s="1"/>
  <c r="EK15" i="1" s="1"/>
  <c r="BJ15" i="24"/>
  <c r="IL34" i="24"/>
  <c r="JG39" i="24"/>
  <c r="JD40" i="24"/>
  <c r="AG15" i="24" l="1"/>
  <c r="AH15" i="24"/>
  <c r="AY15" i="24"/>
  <c r="AI15" i="24"/>
  <c r="AF15" i="24"/>
  <c r="E15" i="24" s="1"/>
  <c r="DY15" i="1" s="1"/>
  <c r="I15" i="24"/>
  <c r="BO15" i="24"/>
  <c r="HJ15" i="24"/>
  <c r="AX15" i="24"/>
  <c r="BM15" i="24"/>
  <c r="HK15" i="24" s="1"/>
  <c r="JG40" i="24"/>
  <c r="JD41" i="24"/>
  <c r="IL35" i="24"/>
  <c r="IK40" i="24"/>
  <c r="BN15" i="24"/>
  <c r="EC15" i="1" l="1"/>
  <c r="JA16" i="24"/>
  <c r="JB16" i="24" s="1"/>
  <c r="JF16" i="24" s="1"/>
  <c r="IH17" i="24"/>
  <c r="HB16" i="24"/>
  <c r="GY16" i="24" s="1"/>
  <c r="D15" i="24"/>
  <c r="J15" i="24"/>
  <c r="K15" i="24" s="1"/>
  <c r="BI16" i="24" s="1"/>
  <c r="IK41" i="24"/>
  <c r="IL36" i="24"/>
  <c r="P15" i="24"/>
  <c r="JG41" i="24"/>
  <c r="JD42" i="24"/>
  <c r="EE15" i="1" l="1"/>
  <c r="AC16" i="24"/>
  <c r="Z16" i="24" s="1"/>
  <c r="AQ17" i="24"/>
  <c r="AU15" i="24"/>
  <c r="IK42" i="24"/>
  <c r="JD43" i="24"/>
  <c r="JG42" i="24"/>
  <c r="IY17" i="24"/>
  <c r="IZ17" i="24" s="1"/>
  <c r="JE17" i="24" s="1"/>
  <c r="IG18" i="24"/>
  <c r="HA17" i="24"/>
  <c r="GX17" i="24" s="1"/>
  <c r="IL37" i="24"/>
  <c r="AL15" i="24"/>
  <c r="ED15" i="1"/>
  <c r="R15" i="24"/>
  <c r="EJ15" i="1"/>
  <c r="DX15" i="1"/>
  <c r="AK15" i="24"/>
  <c r="F15" i="24"/>
  <c r="X16" i="1" l="1"/>
  <c r="EB16" i="1"/>
  <c r="B15" i="24"/>
  <c r="V15" i="1" s="1"/>
  <c r="IL38" i="24"/>
  <c r="JG43" i="24"/>
  <c r="JD44" i="24"/>
  <c r="IK43" i="24"/>
  <c r="AD16" i="24"/>
  <c r="AA16" i="24" s="1"/>
  <c r="EL15" i="1"/>
  <c r="AR17" i="24"/>
  <c r="AV15" i="24"/>
  <c r="BK16" i="24"/>
  <c r="DZ15" i="1"/>
  <c r="AB16" i="24"/>
  <c r="Y16" i="24" s="1"/>
  <c r="AP17" i="24"/>
  <c r="AT15" i="24"/>
  <c r="W15" i="24"/>
  <c r="X15" i="24" s="1"/>
  <c r="Z15" i="1" s="1"/>
  <c r="BG16" i="24"/>
  <c r="DV15" i="1" l="1"/>
  <c r="JD45" i="24"/>
  <c r="JG44" i="24"/>
  <c r="AN15" i="24"/>
  <c r="AM15" i="24" s="1"/>
  <c r="S15" i="24"/>
  <c r="IL39" i="24"/>
  <c r="IK44" i="24"/>
  <c r="IL40" i="24" l="1"/>
  <c r="DW16" i="1"/>
  <c r="W16" i="1"/>
  <c r="EM15" i="1"/>
  <c r="AB15" i="1"/>
  <c r="AW15" i="24"/>
  <c r="T15" i="24" s="1"/>
  <c r="AA15" i="1"/>
  <c r="JD46" i="24"/>
  <c r="JG45" i="24"/>
  <c r="Y16" i="1"/>
  <c r="EI16" i="1"/>
  <c r="IK45" i="24"/>
  <c r="V15" i="24" l="1"/>
  <c r="EP15" i="1" s="1"/>
  <c r="AO16" i="24"/>
  <c r="JD47" i="24"/>
  <c r="JG46" i="24"/>
  <c r="IK46" i="24"/>
  <c r="EI17" i="1"/>
  <c r="Y17" i="1"/>
  <c r="IL41" i="24"/>
  <c r="EN15" i="1"/>
  <c r="EQ15" i="1" s="1"/>
  <c r="U15" i="24"/>
  <c r="IK47" i="24" l="1"/>
  <c r="AC15" i="1"/>
  <c r="EO15" i="1"/>
  <c r="JG47" i="24"/>
  <c r="JD48" i="24"/>
  <c r="IL42" i="24"/>
  <c r="AS16" i="24"/>
  <c r="BL16" i="24"/>
  <c r="AJ16" i="24" s="1"/>
  <c r="Q16" i="24" s="1"/>
  <c r="BH16" i="24"/>
  <c r="BJ16" i="24"/>
  <c r="AH16" i="24" s="1"/>
  <c r="AF16" i="24" l="1"/>
  <c r="AE16" i="24"/>
  <c r="D16" i="24" s="1"/>
  <c r="DX16" i="1" s="1"/>
  <c r="EK16" i="1"/>
  <c r="AG16" i="24"/>
  <c r="I16" i="24" s="1"/>
  <c r="EC16" i="1" s="1"/>
  <c r="AY16" i="24"/>
  <c r="AI16" i="24"/>
  <c r="JG48" i="24"/>
  <c r="JD49" i="24"/>
  <c r="BM16" i="24"/>
  <c r="HK16" i="24" s="1"/>
  <c r="IL43" i="24"/>
  <c r="BO16" i="24"/>
  <c r="AX16" i="24"/>
  <c r="HJ16" i="24"/>
  <c r="BN16" i="24"/>
  <c r="IK48" i="24"/>
  <c r="IL44" i="24" l="1"/>
  <c r="IK49" i="24"/>
  <c r="JA17" i="24"/>
  <c r="JB17" i="24" s="1"/>
  <c r="JF17" i="24" s="1"/>
  <c r="HB17" i="24"/>
  <c r="GY17" i="24" s="1"/>
  <c r="IH18" i="24"/>
  <c r="E16" i="24"/>
  <c r="JG49" i="24"/>
  <c r="JD50" i="24"/>
  <c r="J16" i="24"/>
  <c r="P16" i="24"/>
  <c r="R16" i="24" s="1"/>
  <c r="AV16" i="24" s="1"/>
  <c r="BK17" i="24" l="1"/>
  <c r="AR18" i="24"/>
  <c r="EL16" i="1"/>
  <c r="AD17" i="24"/>
  <c r="AA17" i="24" s="1"/>
  <c r="EJ16" i="1"/>
  <c r="AK16" i="24"/>
  <c r="ED16" i="1"/>
  <c r="K16" i="24"/>
  <c r="F16" i="24"/>
  <c r="DY16" i="1"/>
  <c r="AL16" i="24"/>
  <c r="IK50" i="24"/>
  <c r="JD51" i="24"/>
  <c r="JG50" i="24"/>
  <c r="IL45" i="24"/>
  <c r="AB17" i="24" l="1"/>
  <c r="Y17" i="24" s="1"/>
  <c r="DZ16" i="1"/>
  <c r="AP18" i="24"/>
  <c r="AT16" i="24"/>
  <c r="BG17" i="24"/>
  <c r="EE16" i="1"/>
  <c r="AQ18" i="24"/>
  <c r="AC17" i="24"/>
  <c r="Z17" i="24" s="1"/>
  <c r="W16" i="24"/>
  <c r="X16" i="24" s="1"/>
  <c r="Z16" i="1" s="1"/>
  <c r="AU16" i="24"/>
  <c r="BI17" i="24"/>
  <c r="IL46" i="24"/>
  <c r="JG51" i="24"/>
  <c r="JD52" i="24"/>
  <c r="B16" i="24"/>
  <c r="IK51" i="24"/>
  <c r="IK52" i="24" l="1"/>
  <c r="IY18" i="24"/>
  <c r="IZ18" i="24" s="1"/>
  <c r="JE18" i="24" s="1"/>
  <c r="HA18" i="24"/>
  <c r="GX18" i="24" s="1"/>
  <c r="IG19" i="24"/>
  <c r="X17" i="1"/>
  <c r="EB17" i="1"/>
  <c r="JG52" i="24"/>
  <c r="JD53" i="24"/>
  <c r="AN16" i="24"/>
  <c r="AM16" i="24" s="1"/>
  <c r="S16" i="24"/>
  <c r="V16" i="1"/>
  <c r="DV16" i="1"/>
  <c r="IL47" i="24"/>
  <c r="AA16" i="1" l="1"/>
  <c r="JG53" i="24"/>
  <c r="JD54" i="24"/>
  <c r="DW17" i="1"/>
  <c r="W17" i="1"/>
  <c r="IK53" i="24"/>
  <c r="AB16" i="1"/>
  <c r="EM16" i="1"/>
  <c r="AW16" i="24"/>
  <c r="T16" i="24" s="1"/>
  <c r="IL48" i="24"/>
  <c r="EN16" i="1" l="1"/>
  <c r="EQ16" i="1" s="1"/>
  <c r="U16" i="24"/>
  <c r="JG54" i="24"/>
  <c r="JD55" i="24"/>
  <c r="IK54" i="24"/>
  <c r="V16" i="24"/>
  <c r="EP16" i="1" s="1"/>
  <c r="AO17" i="24"/>
  <c r="IL49" i="24"/>
  <c r="EO16" i="1" l="1"/>
  <c r="AC16" i="1"/>
  <c r="AS17" i="24"/>
  <c r="BL17" i="24"/>
  <c r="BH17" i="24"/>
  <c r="BJ17" i="24"/>
  <c r="AH17" i="24" s="1"/>
  <c r="IK55" i="24"/>
  <c r="JG55" i="24"/>
  <c r="JD56" i="24"/>
  <c r="IL50" i="24"/>
  <c r="AF17" i="24" l="1"/>
  <c r="AE17" i="24"/>
  <c r="AJ17" i="24"/>
  <c r="AI17" i="24"/>
  <c r="P17" i="24" s="1"/>
  <c r="EJ17" i="1" s="1"/>
  <c r="AG17" i="24"/>
  <c r="I17" i="24" s="1"/>
  <c r="EC17" i="1" s="1"/>
  <c r="E17" i="24"/>
  <c r="AY17" i="24"/>
  <c r="BN17" i="24"/>
  <c r="BM17" i="24"/>
  <c r="HK17" i="24" s="1"/>
  <c r="BO17" i="24"/>
  <c r="AX17" i="24"/>
  <c r="HJ17" i="24"/>
  <c r="JD57" i="24"/>
  <c r="JG56" i="24"/>
  <c r="IK56" i="24"/>
  <c r="IL51" i="24"/>
  <c r="DY17" i="1" l="1"/>
  <c r="Q17" i="24"/>
  <c r="IL52" i="24"/>
  <c r="IK57" i="24"/>
  <c r="D17" i="24"/>
  <c r="F17" i="24" s="1"/>
  <c r="BG18" i="24" s="1"/>
  <c r="JG57" i="24"/>
  <c r="JD58" i="24"/>
  <c r="J17" i="24"/>
  <c r="JA18" i="24"/>
  <c r="JB18" i="24" s="1"/>
  <c r="JF18" i="24" s="1"/>
  <c r="HB18" i="24"/>
  <c r="GY18" i="24" s="1"/>
  <c r="IH19" i="24"/>
  <c r="DZ17" i="1" l="1"/>
  <c r="AB18" i="24"/>
  <c r="Y18" i="24" s="1"/>
  <c r="AP19" i="24"/>
  <c r="AT17" i="24"/>
  <c r="IK58" i="24"/>
  <c r="DX17" i="1"/>
  <c r="AK17" i="24"/>
  <c r="ED17" i="1"/>
  <c r="AL17" i="24"/>
  <c r="K17" i="24"/>
  <c r="IL53" i="24"/>
  <c r="JD59" i="24"/>
  <c r="JG58" i="24"/>
  <c r="EK17" i="1"/>
  <c r="R17" i="24"/>
  <c r="DW18" i="1" l="1"/>
  <c r="W18" i="1"/>
  <c r="B17" i="24"/>
  <c r="DV17" i="1" s="1"/>
  <c r="AC18" i="24"/>
  <c r="Z18" i="24" s="1"/>
  <c r="EE17" i="1"/>
  <c r="W17" i="24"/>
  <c r="X17" i="24" s="1"/>
  <c r="Z17" i="1" s="1"/>
  <c r="AQ19" i="24"/>
  <c r="AU17" i="24"/>
  <c r="BI18" i="24"/>
  <c r="JD60" i="24"/>
  <c r="JG59" i="24"/>
  <c r="IK59" i="24"/>
  <c r="EL17" i="1"/>
  <c r="AD18" i="24"/>
  <c r="AA18" i="24" s="1"/>
  <c r="AR19" i="24"/>
  <c r="AV17" i="24"/>
  <c r="BK18" i="24"/>
  <c r="IL54" i="24"/>
  <c r="V17" i="1" l="1"/>
  <c r="IL55" i="24"/>
  <c r="IY19" i="24"/>
  <c r="IZ19" i="24" s="1"/>
  <c r="JE19" i="24" s="1"/>
  <c r="IG20" i="24"/>
  <c r="HA19" i="24"/>
  <c r="GX19" i="24" s="1"/>
  <c r="AN17" i="24"/>
  <c r="AM17" i="24" s="1"/>
  <c r="S17" i="24"/>
  <c r="JD61" i="24"/>
  <c r="JG60" i="24"/>
  <c r="IK60" i="24"/>
  <c r="JD62" i="24" l="1"/>
  <c r="JG61" i="24"/>
  <c r="AA17" i="1"/>
  <c r="AB17" i="1"/>
  <c r="EM17" i="1"/>
  <c r="AW17" i="24"/>
  <c r="T17" i="24" s="1"/>
  <c r="IL56" i="24"/>
  <c r="IK61" i="24"/>
  <c r="Y18" i="1"/>
  <c r="EI18" i="1"/>
  <c r="EB18" i="1"/>
  <c r="X18" i="1"/>
  <c r="V17" i="24" l="1"/>
  <c r="EP17" i="1" s="1"/>
  <c r="AO18" i="24"/>
  <c r="IK62" i="24"/>
  <c r="IL57" i="24"/>
  <c r="JD63" i="24"/>
  <c r="JG62" i="24"/>
  <c r="EN17" i="1"/>
  <c r="EQ17" i="1" s="1"/>
  <c r="U17" i="24"/>
  <c r="IL58" i="24" l="1"/>
  <c r="IK63" i="24"/>
  <c r="JG63" i="24"/>
  <c r="JD64" i="24"/>
  <c r="EO17" i="1"/>
  <c r="AC17" i="1"/>
  <c r="AS18" i="24"/>
  <c r="BH18" i="24"/>
  <c r="AE18" i="24" s="1"/>
  <c r="D18" i="24" s="1"/>
  <c r="BL18" i="24"/>
  <c r="AJ18" i="24" s="1"/>
  <c r="BJ18" i="24"/>
  <c r="AG18" i="24" s="1"/>
  <c r="I18" i="24" s="1"/>
  <c r="EC18" i="1" s="1"/>
  <c r="DX18" i="1" l="1"/>
  <c r="AY18" i="24"/>
  <c r="AI18" i="24"/>
  <c r="P18" i="24" s="1"/>
  <c r="EJ18" i="1" s="1"/>
  <c r="JG64" i="24"/>
  <c r="JD65" i="24"/>
  <c r="BN18" i="24"/>
  <c r="BO18" i="24"/>
  <c r="HJ18" i="24"/>
  <c r="AX18" i="24"/>
  <c r="IK64" i="24"/>
  <c r="BM18" i="24"/>
  <c r="HK18" i="24" s="1"/>
  <c r="IL59" i="24"/>
  <c r="AK18" i="24" l="1"/>
  <c r="IL60" i="24"/>
  <c r="Q18" i="24"/>
  <c r="J18" i="24"/>
  <c r="JA19" i="24"/>
  <c r="JB19" i="24" s="1"/>
  <c r="JF19" i="24" s="1"/>
  <c r="HB19" i="24"/>
  <c r="GY19" i="24" s="1"/>
  <c r="IH20" i="24"/>
  <c r="JG65" i="24"/>
  <c r="JD66" i="24"/>
  <c r="E18" i="24"/>
  <c r="IK65" i="24"/>
  <c r="ED18" i="1" l="1"/>
  <c r="K18" i="24"/>
  <c r="AU18" i="24" s="1"/>
  <c r="EK18" i="1"/>
  <c r="R18" i="24"/>
  <c r="JD67" i="24"/>
  <c r="JG66" i="24"/>
  <c r="IL61" i="24"/>
  <c r="DY18" i="1"/>
  <c r="F18" i="24"/>
  <c r="AL18" i="24"/>
  <c r="B18" i="24" s="1"/>
  <c r="IK66" i="24"/>
  <c r="IL62" i="24" l="1"/>
  <c r="JD68" i="24"/>
  <c r="JG67" i="24"/>
  <c r="AD19" i="24"/>
  <c r="AA19" i="24" s="1"/>
  <c r="EL18" i="1"/>
  <c r="AR20" i="24"/>
  <c r="AV18" i="24"/>
  <c r="BK19" i="24"/>
  <c r="IK67" i="24"/>
  <c r="DZ18" i="1"/>
  <c r="AB19" i="24"/>
  <c r="Y19" i="24" s="1"/>
  <c r="AP20" i="24"/>
  <c r="AT18" i="24"/>
  <c r="BG19" i="24"/>
  <c r="AC19" i="24"/>
  <c r="Z19" i="24" s="1"/>
  <c r="EE18" i="1"/>
  <c r="W18" i="24"/>
  <c r="X18" i="24" s="1"/>
  <c r="Z18" i="1" s="1"/>
  <c r="AQ20" i="24"/>
  <c r="BI19" i="24"/>
  <c r="DV18" i="1"/>
  <c r="V18" i="1"/>
  <c r="AN18" i="24" l="1"/>
  <c r="AM18" i="24" s="1"/>
  <c r="S18" i="24"/>
  <c r="IK68" i="24"/>
  <c r="JD69" i="24"/>
  <c r="JG68" i="24"/>
  <c r="IL63" i="24"/>
  <c r="IY20" i="24"/>
  <c r="IZ20" i="24" s="1"/>
  <c r="JE20" i="24" s="1"/>
  <c r="HA20" i="24"/>
  <c r="GX20" i="24" s="1"/>
  <c r="IG21" i="24"/>
  <c r="IK69" i="24" l="1"/>
  <c r="JG69" i="24"/>
  <c r="JD70" i="24"/>
  <c r="DW19" i="1"/>
  <c r="W19" i="1"/>
  <c r="IL64" i="24"/>
  <c r="EI19" i="1"/>
  <c r="Y19" i="1"/>
  <c r="EB19" i="1"/>
  <c r="X19" i="1"/>
  <c r="EM18" i="1"/>
  <c r="AB18" i="1"/>
  <c r="AW18" i="24"/>
  <c r="T18" i="24" s="1"/>
  <c r="AA18" i="1"/>
  <c r="EN18" i="1" l="1"/>
  <c r="EQ18" i="1" s="1"/>
  <c r="U18" i="24"/>
  <c r="EO18" i="1" s="1"/>
  <c r="IL65" i="24"/>
  <c r="JG70" i="24"/>
  <c r="JD71" i="24"/>
  <c r="V18" i="24"/>
  <c r="EP18" i="1" s="1"/>
  <c r="AO19" i="24"/>
  <c r="IK70" i="24"/>
  <c r="W20" i="1"/>
  <c r="DW20" i="1"/>
  <c r="AC18" i="1" l="1"/>
  <c r="JG71" i="24"/>
  <c r="JD72" i="24"/>
  <c r="AS19" i="24"/>
  <c r="BH19" i="24"/>
  <c r="AE19" i="24" s="1"/>
  <c r="BL19" i="24"/>
  <c r="BJ19" i="24"/>
  <c r="AH19" i="24" s="1"/>
  <c r="IK71" i="24"/>
  <c r="IL66" i="24"/>
  <c r="AY19" i="24" l="1"/>
  <c r="AI19" i="24"/>
  <c r="P19" i="24" s="1"/>
  <c r="EJ19" i="1" s="1"/>
  <c r="J19" i="24"/>
  <c r="ED19" i="1" s="1"/>
  <c r="AG19" i="24"/>
  <c r="BN19" i="24"/>
  <c r="BO19" i="24"/>
  <c r="HJ19" i="24"/>
  <c r="AX19" i="24"/>
  <c r="BM19" i="24"/>
  <c r="HK19" i="24" s="1"/>
  <c r="IL67" i="24"/>
  <c r="JD73" i="24"/>
  <c r="JG72" i="24"/>
  <c r="IK72" i="24"/>
  <c r="IK73" i="24" l="1"/>
  <c r="JG73" i="24"/>
  <c r="JD74" i="24"/>
  <c r="IL68" i="24"/>
  <c r="Q19" i="24"/>
  <c r="JA20" i="24"/>
  <c r="JB20" i="24" s="1"/>
  <c r="JF20" i="24" s="1"/>
  <c r="HB20" i="24"/>
  <c r="GY20" i="24" s="1"/>
  <c r="IH21" i="24"/>
  <c r="D19" i="24"/>
  <c r="F19" i="24" s="1"/>
  <c r="I19" i="24"/>
  <c r="BG20" i="24" l="1"/>
  <c r="AT19" i="24"/>
  <c r="EC19" i="1"/>
  <c r="K19" i="24"/>
  <c r="AB20" i="24"/>
  <c r="Y20" i="24" s="1"/>
  <c r="DZ19" i="1"/>
  <c r="AP21" i="24"/>
  <c r="EB20" i="1"/>
  <c r="X20" i="1"/>
  <c r="JD75" i="24"/>
  <c r="JG74" i="24"/>
  <c r="EK19" i="1"/>
  <c r="AL19" i="24"/>
  <c r="R19" i="24"/>
  <c r="IL69" i="24"/>
  <c r="DX19" i="1"/>
  <c r="AK19" i="24"/>
  <c r="IK74" i="24"/>
  <c r="AU19" i="24" l="1"/>
  <c r="EE19" i="1"/>
  <c r="AC20" i="24"/>
  <c r="Z20" i="24" s="1"/>
  <c r="AQ21" i="24"/>
  <c r="BI20" i="24"/>
  <c r="B19" i="24"/>
  <c r="V19" i="1" s="1"/>
  <c r="IL70" i="24"/>
  <c r="EL19" i="1"/>
  <c r="AD20" i="24"/>
  <c r="AA20" i="24" s="1"/>
  <c r="AR21" i="24"/>
  <c r="AV19" i="24"/>
  <c r="W19" i="24"/>
  <c r="X19" i="24" s="1"/>
  <c r="Z19" i="1" s="1"/>
  <c r="BK20" i="24"/>
  <c r="JD76" i="24"/>
  <c r="JG75" i="24"/>
  <c r="IK75" i="24"/>
  <c r="HA21" i="24" l="1"/>
  <c r="GX21" i="24" s="1"/>
  <c r="IG22" i="24"/>
  <c r="IY21" i="24"/>
  <c r="IZ21" i="24" s="1"/>
  <c r="JE21" i="24" s="1"/>
  <c r="DV19" i="1"/>
  <c r="IK76" i="24"/>
  <c r="JD77" i="24"/>
  <c r="JG76" i="24"/>
  <c r="AN19" i="24"/>
  <c r="AM19" i="24" s="1"/>
  <c r="S19" i="24"/>
  <c r="IL71" i="24"/>
  <c r="JD78" i="24" l="1"/>
  <c r="JG77" i="24"/>
  <c r="EI20" i="1"/>
  <c r="Y20" i="1"/>
  <c r="IL72" i="24"/>
  <c r="AB19" i="1"/>
  <c r="EM19" i="1"/>
  <c r="AW19" i="24"/>
  <c r="IK77" i="24"/>
  <c r="AA19" i="1"/>
  <c r="IL73" i="24" l="1"/>
  <c r="IK78" i="24"/>
  <c r="V19" i="24"/>
  <c r="EP19" i="1" s="1"/>
  <c r="AO20" i="24"/>
  <c r="T19" i="24"/>
  <c r="JG78" i="24"/>
  <c r="JD79" i="24"/>
  <c r="EN19" i="1" l="1"/>
  <c r="EQ19" i="1" s="1"/>
  <c r="U19" i="24"/>
  <c r="IK79" i="24"/>
  <c r="BL20" i="24"/>
  <c r="AJ20" i="24" s="1"/>
  <c r="AS20" i="24"/>
  <c r="BH20" i="24"/>
  <c r="BJ20" i="24"/>
  <c r="AG20" i="24" s="1"/>
  <c r="IL74" i="24"/>
  <c r="JG79" i="24"/>
  <c r="JD80" i="24"/>
  <c r="D20" i="24" l="1"/>
  <c r="DX20" i="1" s="1"/>
  <c r="AF20" i="24"/>
  <c r="AY20" i="24"/>
  <c r="AI20" i="24"/>
  <c r="P20" i="24" s="1"/>
  <c r="EJ20" i="1" s="1"/>
  <c r="J20" i="24"/>
  <c r="BO20" i="24"/>
  <c r="HJ20" i="24"/>
  <c r="AX20" i="24"/>
  <c r="BM20" i="24"/>
  <c r="HK20" i="24" s="1"/>
  <c r="JG80" i="24"/>
  <c r="JD81" i="24"/>
  <c r="IL75" i="24"/>
  <c r="IK80" i="24"/>
  <c r="EO19" i="1"/>
  <c r="AC19" i="1"/>
  <c r="BN20" i="24"/>
  <c r="ED20" i="1" l="1"/>
  <c r="K20" i="24"/>
  <c r="BI21" i="24" s="1"/>
  <c r="E20" i="24"/>
  <c r="IK81" i="24"/>
  <c r="IL76" i="24"/>
  <c r="JG81" i="24"/>
  <c r="JD82" i="24"/>
  <c r="Q20" i="24"/>
  <c r="JA21" i="24"/>
  <c r="JB21" i="24" s="1"/>
  <c r="JF21" i="24" s="1"/>
  <c r="HB21" i="24"/>
  <c r="GY21" i="24" s="1"/>
  <c r="IH22" i="24"/>
  <c r="I20" i="24"/>
  <c r="AC21" i="24" l="1"/>
  <c r="Z21" i="24" s="1"/>
  <c r="EE20" i="1"/>
  <c r="AQ22" i="24"/>
  <c r="AU20" i="24"/>
  <c r="JD83" i="24"/>
  <c r="JG82" i="24"/>
  <c r="IL77" i="24"/>
  <c r="IK82" i="24"/>
  <c r="IY22" i="24"/>
  <c r="IZ22" i="24" s="1"/>
  <c r="JE22" i="24" s="1"/>
  <c r="HA22" i="24"/>
  <c r="GX22" i="24" s="1"/>
  <c r="IG23" i="24"/>
  <c r="EC20" i="1"/>
  <c r="AK20" i="24"/>
  <c r="DY20" i="1"/>
  <c r="AL20" i="24"/>
  <c r="F20" i="24"/>
  <c r="R20" i="24"/>
  <c r="AV20" i="24" s="1"/>
  <c r="EK20" i="1"/>
  <c r="EB21" i="1" l="1"/>
  <c r="X21" i="1"/>
  <c r="B20" i="24"/>
  <c r="V20" i="1" s="1"/>
  <c r="IK83" i="24"/>
  <c r="IL78" i="24"/>
  <c r="DZ20" i="1"/>
  <c r="AB21" i="24"/>
  <c r="Y21" i="24" s="1"/>
  <c r="AP22" i="24"/>
  <c r="AT20" i="24"/>
  <c r="BG21" i="24"/>
  <c r="W20" i="24"/>
  <c r="X20" i="24" s="1"/>
  <c r="Z20" i="1" s="1"/>
  <c r="EL20" i="1"/>
  <c r="AD21" i="24"/>
  <c r="AA21" i="24" s="1"/>
  <c r="AR22" i="24"/>
  <c r="BK21" i="24"/>
  <c r="JD84" i="24"/>
  <c r="JG83" i="24"/>
  <c r="DV20" i="1" l="1"/>
  <c r="AN20" i="24"/>
  <c r="AM20" i="24" s="1"/>
  <c r="S20" i="24"/>
  <c r="IL79" i="24"/>
  <c r="IK84" i="24"/>
  <c r="JD85" i="24"/>
  <c r="JG84" i="24"/>
  <c r="DW21" i="1" l="1"/>
  <c r="W21" i="1"/>
  <c r="IK85" i="24"/>
  <c r="JG85" i="24"/>
  <c r="JD86" i="24"/>
  <c r="Y21" i="1"/>
  <c r="EI21" i="1"/>
  <c r="IL80" i="24"/>
  <c r="AB20" i="1"/>
  <c r="EM20" i="1"/>
  <c r="AW20" i="24"/>
  <c r="T20" i="24" s="1"/>
  <c r="AA20" i="1"/>
  <c r="EN20" i="1" l="1"/>
  <c r="EQ20" i="1" s="1"/>
  <c r="U20" i="24"/>
  <c r="IK86" i="24"/>
  <c r="EI22" i="1"/>
  <c r="Y22" i="1"/>
  <c r="IL81" i="24"/>
  <c r="V20" i="24"/>
  <c r="EP20" i="1" s="1"/>
  <c r="AO21" i="24"/>
  <c r="JD87" i="24"/>
  <c r="JG86" i="24"/>
  <c r="IK87" i="24" l="1"/>
  <c r="IL82" i="24"/>
  <c r="AC20" i="1"/>
  <c r="EO20" i="1"/>
  <c r="JG87" i="24"/>
  <c r="JD88" i="24"/>
  <c r="AS21" i="24"/>
  <c r="BH21" i="24"/>
  <c r="BL21" i="24"/>
  <c r="AI21" i="24" s="1"/>
  <c r="BJ21" i="24"/>
  <c r="AG21" i="24" s="1"/>
  <c r="AF21" i="24" l="1"/>
  <c r="E21" i="24" s="1"/>
  <c r="AE21" i="24"/>
  <c r="I21" i="24"/>
  <c r="EC21" i="1" s="1"/>
  <c r="AH21" i="24"/>
  <c r="AY21" i="24"/>
  <c r="AJ21" i="24"/>
  <c r="Q21" i="24" s="1"/>
  <c r="BM21" i="24"/>
  <c r="HK21" i="24" s="1"/>
  <c r="JG88" i="24"/>
  <c r="JD89" i="24"/>
  <c r="IL83" i="24"/>
  <c r="BO21" i="24"/>
  <c r="AX21" i="24"/>
  <c r="HJ21" i="24"/>
  <c r="BN21" i="24"/>
  <c r="IK88" i="24"/>
  <c r="EK21" i="1" l="1"/>
  <c r="R21" i="24"/>
  <c r="BK22" i="24" s="1"/>
  <c r="F21" i="24"/>
  <c r="BG22" i="24" s="1"/>
  <c r="DY21" i="1"/>
  <c r="IK89" i="24"/>
  <c r="JG89" i="24"/>
  <c r="JD90" i="24"/>
  <c r="J21" i="24"/>
  <c r="JA22" i="24"/>
  <c r="JB22" i="24" s="1"/>
  <c r="JF22" i="24" s="1"/>
  <c r="HB22" i="24"/>
  <c r="GY22" i="24" s="1"/>
  <c r="IH23" i="24"/>
  <c r="D21" i="24"/>
  <c r="IL84" i="24"/>
  <c r="P21" i="24"/>
  <c r="EJ21" i="1" s="1"/>
  <c r="AD22" i="24" l="1"/>
  <c r="AA22" i="24" s="1"/>
  <c r="EL21" i="1"/>
  <c r="AR23" i="24"/>
  <c r="AV21" i="24"/>
  <c r="AB22" i="24"/>
  <c r="Y22" i="24" s="1"/>
  <c r="DZ21" i="1"/>
  <c r="AP23" i="24"/>
  <c r="AT21" i="24"/>
  <c r="ED21" i="1"/>
  <c r="AL21" i="24"/>
  <c r="K21" i="24"/>
  <c r="AK21" i="24"/>
  <c r="DX21" i="1"/>
  <c r="JD91" i="24"/>
  <c r="JG90" i="24"/>
  <c r="IL85" i="24"/>
  <c r="IK90" i="24"/>
  <c r="B21" i="24" l="1"/>
  <c r="V21" i="1" s="1"/>
  <c r="JG91" i="24"/>
  <c r="JD92" i="24"/>
  <c r="EE21" i="1"/>
  <c r="AQ23" i="24"/>
  <c r="AC22" i="24"/>
  <c r="Z22" i="24" s="1"/>
  <c r="W21" i="24"/>
  <c r="X21" i="24" s="1"/>
  <c r="Z21" i="1" s="1"/>
  <c r="AU21" i="24"/>
  <c r="BI22" i="24"/>
  <c r="IL86" i="24"/>
  <c r="IK91" i="24"/>
  <c r="DV21" i="1" l="1"/>
  <c r="DW23" i="1"/>
  <c r="W23" i="1"/>
  <c r="W22" i="1"/>
  <c r="DW22" i="1"/>
  <c r="IY23" i="24"/>
  <c r="IZ23" i="24" s="1"/>
  <c r="JE23" i="24" s="1"/>
  <c r="IG24" i="24"/>
  <c r="HA23" i="24"/>
  <c r="GX23" i="24" s="1"/>
  <c r="AN21" i="24"/>
  <c r="AM21" i="24" s="1"/>
  <c r="S21" i="24"/>
  <c r="IL87" i="24"/>
  <c r="JG92" i="24"/>
  <c r="JD93" i="24"/>
  <c r="IK92" i="24"/>
  <c r="IL88" i="24" l="1"/>
  <c r="AB21" i="1"/>
  <c r="EM21" i="1"/>
  <c r="AW21" i="24"/>
  <c r="T21" i="24" s="1"/>
  <c r="AA21" i="1"/>
  <c r="JG93" i="24"/>
  <c r="JD94" i="24"/>
  <c r="IK93" i="24"/>
  <c r="X22" i="1"/>
  <c r="EB22" i="1"/>
  <c r="EN21" i="1" l="1"/>
  <c r="EQ21" i="1" s="1"/>
  <c r="U21" i="24"/>
  <c r="AC21" i="1" s="1"/>
  <c r="V21" i="24"/>
  <c r="EP21" i="1" s="1"/>
  <c r="AO22" i="24"/>
  <c r="IK94" i="24"/>
  <c r="IL89" i="24"/>
  <c r="JG94" i="24"/>
  <c r="JD95" i="24"/>
  <c r="EO21" i="1" l="1"/>
  <c r="IK95" i="24"/>
  <c r="AS22" i="24"/>
  <c r="BL22" i="24"/>
  <c r="BH22" i="24"/>
  <c r="BJ22" i="24"/>
  <c r="AH22" i="24" s="1"/>
  <c r="JG95" i="24"/>
  <c r="JD96" i="24"/>
  <c r="IL90" i="24"/>
  <c r="AJ22" i="24" l="1"/>
  <c r="AI22" i="24"/>
  <c r="P22" i="24" s="1"/>
  <c r="AF22" i="24"/>
  <c r="AG22" i="24"/>
  <c r="I22" i="24" s="1"/>
  <c r="EC22" i="1" s="1"/>
  <c r="AX22" i="24"/>
  <c r="BN22" i="24"/>
  <c r="BM22" i="24"/>
  <c r="HK22" i="24" s="1"/>
  <c r="IL91" i="24"/>
  <c r="BO22" i="24"/>
  <c r="AY22" i="24"/>
  <c r="HJ22" i="24"/>
  <c r="JD97" i="24"/>
  <c r="JG96" i="24"/>
  <c r="IK96" i="24"/>
  <c r="EJ22" i="1" l="1"/>
  <c r="AK22" i="24"/>
  <c r="IL92" i="24"/>
  <c r="JG97" i="24"/>
  <c r="JD98" i="24"/>
  <c r="E22" i="24"/>
  <c r="F22" i="24" s="1"/>
  <c r="BG23" i="24" s="1"/>
  <c r="JA23" i="24"/>
  <c r="JB23" i="24" s="1"/>
  <c r="JF23" i="24" s="1"/>
  <c r="HB23" i="24"/>
  <c r="GY23" i="24" s="1"/>
  <c r="IH24" i="24"/>
  <c r="J22" i="24"/>
  <c r="IK97" i="24"/>
  <c r="Q22" i="24"/>
  <c r="EK22" i="1" s="1"/>
  <c r="R22" i="24" l="1"/>
  <c r="BK23" i="24" s="1"/>
  <c r="ED22" i="1"/>
  <c r="K22" i="24"/>
  <c r="AB23" i="24"/>
  <c r="Y23" i="24" s="1"/>
  <c r="DZ22" i="1"/>
  <c r="AP24" i="24"/>
  <c r="AT22" i="24"/>
  <c r="EB23" i="1"/>
  <c r="X23" i="1"/>
  <c r="AL22" i="24"/>
  <c r="B22" i="24" s="1"/>
  <c r="DY22" i="1"/>
  <c r="JD99" i="24"/>
  <c r="JG98" i="24"/>
  <c r="IK98" i="24"/>
  <c r="IL93" i="24"/>
  <c r="AV22" i="24" l="1"/>
  <c r="W22" i="24"/>
  <c r="X22" i="24" s="1"/>
  <c r="AN22" i="24" s="1"/>
  <c r="AM22" i="24" s="1"/>
  <c r="AA22" i="1" s="1"/>
  <c r="AD23" i="24"/>
  <c r="AA23" i="24" s="1"/>
  <c r="EL22" i="1"/>
  <c r="AR24" i="24"/>
  <c r="AU22" i="24"/>
  <c r="AC23" i="24"/>
  <c r="Z23" i="24" s="1"/>
  <c r="EE22" i="1"/>
  <c r="AQ24" i="24"/>
  <c r="BI23" i="24"/>
  <c r="IK99" i="24"/>
  <c r="JD100" i="24"/>
  <c r="JG99" i="24"/>
  <c r="V22" i="1"/>
  <c r="DV22" i="1"/>
  <c r="IL94" i="24"/>
  <c r="Z22" i="1" l="1"/>
  <c r="S22" i="24"/>
  <c r="EM22" i="1" s="1"/>
  <c r="IY24" i="24"/>
  <c r="IZ24" i="24" s="1"/>
  <c r="JE24" i="24" s="1"/>
  <c r="IG25" i="24"/>
  <c r="HA24" i="24"/>
  <c r="GX24" i="24" s="1"/>
  <c r="Y23" i="1"/>
  <c r="EI23" i="1"/>
  <c r="IL95" i="24"/>
  <c r="IK100" i="24"/>
  <c r="JD101" i="24"/>
  <c r="JG100" i="24"/>
  <c r="AB22" i="1" l="1"/>
  <c r="AW22" i="24"/>
  <c r="T22" i="24" s="1"/>
  <c r="EN22" i="1" s="1"/>
  <c r="EQ22" i="1" s="1"/>
  <c r="IK101" i="24"/>
  <c r="IL96" i="24"/>
  <c r="JD102" i="24"/>
  <c r="JG101" i="24"/>
  <c r="V22" i="24" l="1"/>
  <c r="EP22" i="1" s="1"/>
  <c r="AO23" i="24"/>
  <c r="U22" i="24"/>
  <c r="AY23" i="24"/>
  <c r="IL97" i="24"/>
  <c r="JD103" i="24"/>
  <c r="JG102" i="24"/>
  <c r="IK102" i="24"/>
  <c r="AC22" i="1" l="1"/>
  <c r="EO22" i="1"/>
  <c r="BL23" i="24"/>
  <c r="BJ23" i="24"/>
  <c r="BH23" i="24"/>
  <c r="AS23" i="24"/>
  <c r="IK103" i="24"/>
  <c r="JG103" i="24"/>
  <c r="JD104" i="24"/>
  <c r="IL98" i="24"/>
  <c r="AE23" i="24" l="1"/>
  <c r="D23" i="24" s="1"/>
  <c r="DX23" i="1" s="1"/>
  <c r="BM23" i="24"/>
  <c r="HK23" i="24" s="1"/>
  <c r="AG23" i="24"/>
  <c r="I23" i="24" s="1"/>
  <c r="EC23" i="1" s="1"/>
  <c r="AH23" i="24"/>
  <c r="J23" i="24" s="1"/>
  <c r="ED23" i="1" s="1"/>
  <c r="BN23" i="24"/>
  <c r="AJ23" i="24"/>
  <c r="Q23" i="24" s="1"/>
  <c r="EK23" i="1" s="1"/>
  <c r="AI23" i="24"/>
  <c r="P23" i="24" s="1"/>
  <c r="HJ23" i="24"/>
  <c r="BO23" i="24"/>
  <c r="AX23" i="24"/>
  <c r="F23" i="24"/>
  <c r="IL99" i="24"/>
  <c r="IK104" i="24"/>
  <c r="K23" i="24"/>
  <c r="JG104" i="24"/>
  <c r="JD105" i="24"/>
  <c r="AL23" i="24" l="1"/>
  <c r="EJ23" i="1"/>
  <c r="R23" i="24"/>
  <c r="W23" i="24" s="1"/>
  <c r="X23" i="24" s="1"/>
  <c r="Z23" i="1" s="1"/>
  <c r="AK23" i="24"/>
  <c r="HB24" i="24"/>
  <c r="GY24" i="24" s="1"/>
  <c r="IH25" i="24"/>
  <c r="JA24" i="24"/>
  <c r="JB24" i="24" s="1"/>
  <c r="JF24" i="24" s="1"/>
  <c r="EI24" i="1"/>
  <c r="Y24" i="1"/>
  <c r="IL100" i="24"/>
  <c r="JG105" i="24"/>
  <c r="JD106" i="24"/>
  <c r="DZ23" i="1"/>
  <c r="AP25" i="24"/>
  <c r="AB24" i="24"/>
  <c r="Y24" i="24" s="1"/>
  <c r="AT23" i="24"/>
  <c r="BG24" i="24"/>
  <c r="EE23" i="1"/>
  <c r="AC24" i="24"/>
  <c r="Z24" i="24" s="1"/>
  <c r="AQ25" i="24"/>
  <c r="AU23" i="24"/>
  <c r="BI24" i="24"/>
  <c r="IK105" i="24"/>
  <c r="B23" i="24" l="1"/>
  <c r="V23" i="1" s="1"/>
  <c r="BK24" i="24"/>
  <c r="AD24" i="24"/>
  <c r="AA24" i="24" s="1"/>
  <c r="EL23" i="1"/>
  <c r="AR25" i="24"/>
  <c r="AV23" i="24"/>
  <c r="IK106" i="24"/>
  <c r="IY25" i="24"/>
  <c r="IZ25" i="24" s="1"/>
  <c r="JE25" i="24" s="1"/>
  <c r="IG26" i="24"/>
  <c r="HA25" i="24"/>
  <c r="GX25" i="24" s="1"/>
  <c r="JD107" i="24"/>
  <c r="JG106" i="24"/>
  <c r="IL101" i="24"/>
  <c r="AN23" i="24"/>
  <c r="AM23" i="24" s="1"/>
  <c r="S23" i="24"/>
  <c r="DV23" i="1" l="1"/>
  <c r="IL102" i="24"/>
  <c r="W24" i="1"/>
  <c r="DW24" i="1"/>
  <c r="JD108" i="24"/>
  <c r="JG107" i="24"/>
  <c r="EM23" i="1"/>
  <c r="AB23" i="1"/>
  <c r="AW23" i="24"/>
  <c r="T23" i="24" s="1"/>
  <c r="IK107" i="24"/>
  <c r="AA23" i="1"/>
  <c r="EB24" i="1"/>
  <c r="X24" i="1"/>
  <c r="JD109" i="24" l="1"/>
  <c r="JG109" i="24" s="1"/>
  <c r="JG108" i="24"/>
  <c r="IK108" i="24"/>
  <c r="V23" i="24"/>
  <c r="EP23" i="1" s="1"/>
  <c r="AO24" i="24"/>
  <c r="EN23" i="1"/>
  <c r="EQ23" i="1" s="1"/>
  <c r="U23" i="24"/>
  <c r="IL103" i="24"/>
  <c r="IL104" i="24" l="1"/>
  <c r="EO23" i="1"/>
  <c r="AC23" i="1"/>
  <c r="IK109" i="24"/>
  <c r="BH24" i="24"/>
  <c r="AE24" i="24" s="1"/>
  <c r="AS24" i="24"/>
  <c r="BL24" i="24"/>
  <c r="AJ24" i="24" s="1"/>
  <c r="Q24" i="24" s="1"/>
  <c r="EK24" i="1" s="1"/>
  <c r="BJ24" i="24"/>
  <c r="AH24" i="24" s="1"/>
  <c r="AX24" i="24" l="1"/>
  <c r="AI24" i="24"/>
  <c r="J24" i="24"/>
  <c r="ED24" i="1" s="1"/>
  <c r="AG24" i="24"/>
  <c r="D24" i="24"/>
  <c r="BN24" i="24"/>
  <c r="IL105" i="24"/>
  <c r="BM24" i="24"/>
  <c r="HK24" i="24" s="1"/>
  <c r="BO24" i="24"/>
  <c r="AY24" i="24"/>
  <c r="HJ24" i="24"/>
  <c r="DX24" i="1" l="1"/>
  <c r="E24" i="24"/>
  <c r="F24" i="24" s="1"/>
  <c r="IL106" i="24"/>
  <c r="I24" i="24"/>
  <c r="P24" i="24"/>
  <c r="JA25" i="24"/>
  <c r="JB25" i="24" s="1"/>
  <c r="JF25" i="24" s="1"/>
  <c r="HB25" i="24"/>
  <c r="GY25" i="24" s="1"/>
  <c r="IH26" i="24"/>
  <c r="BG25" i="24" l="1"/>
  <c r="AT24" i="24"/>
  <c r="AB25" i="24"/>
  <c r="Y25" i="24" s="1"/>
  <c r="DZ24" i="1"/>
  <c r="AP26" i="24"/>
  <c r="IL107" i="24"/>
  <c r="EC24" i="1"/>
  <c r="AK24" i="24"/>
  <c r="K24" i="24"/>
  <c r="AU24" i="24" s="1"/>
  <c r="R24" i="24"/>
  <c r="EJ24" i="1"/>
  <c r="AL24" i="24"/>
  <c r="DY24" i="1"/>
  <c r="B24" i="24" l="1"/>
  <c r="V24" i="1" s="1"/>
  <c r="AR26" i="24"/>
  <c r="EL24" i="1"/>
  <c r="AD25" i="24"/>
  <c r="AA25" i="24" s="1"/>
  <c r="AV24" i="24"/>
  <c r="BK25" i="24"/>
  <c r="AC25" i="24"/>
  <c r="Z25" i="24" s="1"/>
  <c r="EE24" i="1"/>
  <c r="W24" i="24"/>
  <c r="X24" i="24" s="1"/>
  <c r="Z24" i="1" s="1"/>
  <c r="AQ26" i="24"/>
  <c r="BI25" i="24"/>
  <c r="IL108" i="24"/>
  <c r="W25" i="1" l="1"/>
  <c r="DW25" i="1"/>
  <c r="DV24" i="1"/>
  <c r="IY26" i="24"/>
  <c r="IZ26" i="24" s="1"/>
  <c r="JE26" i="24" s="1"/>
  <c r="HA26" i="24"/>
  <c r="GX26" i="24" s="1"/>
  <c r="IG27" i="24"/>
  <c r="AN24" i="24"/>
  <c r="AM24" i="24" s="1"/>
  <c r="S24" i="24"/>
  <c r="IL109" i="24"/>
  <c r="DW26" i="1" l="1"/>
  <c r="W26" i="1"/>
  <c r="Y26" i="1"/>
  <c r="EI26" i="1"/>
  <c r="EM24" i="1"/>
  <c r="AB24" i="1"/>
  <c r="AW24" i="24"/>
  <c r="T24" i="24" s="1"/>
  <c r="AA24" i="1"/>
  <c r="EI25" i="1"/>
  <c r="Y25" i="1"/>
  <c r="X25" i="1"/>
  <c r="EB25" i="1"/>
  <c r="EN24" i="1" l="1"/>
  <c r="EQ24" i="1" s="1"/>
  <c r="U24" i="24"/>
  <c r="V24" i="24"/>
  <c r="EP24" i="1" s="1"/>
  <c r="AO25" i="24"/>
  <c r="EB26" i="1"/>
  <c r="X26" i="1"/>
  <c r="BL25" i="24" l="1"/>
  <c r="AS25" i="24"/>
  <c r="BH25" i="24"/>
  <c r="AF25" i="24" s="1"/>
  <c r="E25" i="24" s="1"/>
  <c r="DY25" i="1" s="1"/>
  <c r="BJ25" i="24"/>
  <c r="AC24" i="1"/>
  <c r="EO24" i="1"/>
  <c r="AG25" i="24" l="1"/>
  <c r="AH25" i="24"/>
  <c r="J25" i="24" s="1"/>
  <c r="ED25" i="1" s="1"/>
  <c r="AJ25" i="24"/>
  <c r="Q25" i="24" s="1"/>
  <c r="EK25" i="1" s="1"/>
  <c r="AI25" i="24"/>
  <c r="AE25" i="24"/>
  <c r="AX25" i="24"/>
  <c r="BN25" i="24"/>
  <c r="BM25" i="24"/>
  <c r="HK25" i="24" s="1"/>
  <c r="BO25" i="24"/>
  <c r="HJ25" i="24"/>
  <c r="AY25" i="24"/>
  <c r="AL25" i="24" l="1"/>
  <c r="D25" i="24"/>
  <c r="F25" i="24" s="1"/>
  <c r="BG26" i="24" s="1"/>
  <c r="JA26" i="24"/>
  <c r="JB26" i="24" s="1"/>
  <c r="JF26" i="24" s="1"/>
  <c r="HB26" i="24"/>
  <c r="GY26" i="24" s="1"/>
  <c r="IH27" i="24"/>
  <c r="I25" i="24"/>
  <c r="P25" i="24"/>
  <c r="EC25" i="1" l="1"/>
  <c r="K25" i="24"/>
  <c r="EJ25" i="1"/>
  <c r="R25" i="24"/>
  <c r="DZ25" i="1"/>
  <c r="AB26" i="24"/>
  <c r="Y26" i="24" s="1"/>
  <c r="AP27" i="24"/>
  <c r="AT25" i="24"/>
  <c r="AK25" i="24"/>
  <c r="B25" i="24" s="1"/>
  <c r="DX25" i="1"/>
  <c r="AD26" i="24" l="1"/>
  <c r="AA26" i="24" s="1"/>
  <c r="EL25" i="1"/>
  <c r="AR27" i="24"/>
  <c r="AV25" i="24"/>
  <c r="BK26" i="24"/>
  <c r="AC26" i="24"/>
  <c r="Z26" i="24" s="1"/>
  <c r="EE25" i="1"/>
  <c r="AQ27" i="24"/>
  <c r="AU25" i="24"/>
  <c r="W25" i="24"/>
  <c r="X25" i="24" s="1"/>
  <c r="BI26" i="24"/>
  <c r="V25" i="1"/>
  <c r="DV25" i="1"/>
  <c r="IY27" i="24" l="1"/>
  <c r="IZ27" i="24" s="1"/>
  <c r="JE27" i="24" s="1"/>
  <c r="HA27" i="24"/>
  <c r="GX27" i="24" s="1"/>
  <c r="IG28" i="24"/>
  <c r="Z25" i="1"/>
  <c r="AN25" i="24"/>
  <c r="AM25" i="24" s="1"/>
  <c r="AA25" i="1" s="1"/>
  <c r="S25" i="24"/>
  <c r="AW25" i="24" l="1"/>
  <c r="EM25" i="1"/>
  <c r="AB25" i="1"/>
  <c r="T25" i="24" l="1"/>
  <c r="AO26" i="24"/>
  <c r="V25" i="24"/>
  <c r="EP25" i="1" s="1"/>
  <c r="BL26" i="24" l="1"/>
  <c r="BJ26" i="24"/>
  <c r="BH26" i="24"/>
  <c r="AS26" i="24"/>
  <c r="U25" i="24"/>
  <c r="EN25" i="1"/>
  <c r="EQ25" i="1" s="1"/>
  <c r="D26" i="24"/>
  <c r="AJ26" i="24" l="1"/>
  <c r="Q26" i="24" s="1"/>
  <c r="AY26" i="24"/>
  <c r="AC25" i="1"/>
  <c r="EO25" i="1"/>
  <c r="AF26" i="24"/>
  <c r="E26" i="24" s="1"/>
  <c r="DY26" i="1" s="1"/>
  <c r="BM26" i="24"/>
  <c r="HK26" i="24" s="1"/>
  <c r="I26" i="24"/>
  <c r="EC26" i="1" s="1"/>
  <c r="AH26" i="24"/>
  <c r="J26" i="24" s="1"/>
  <c r="AL26" i="24" s="1"/>
  <c r="BN26" i="24"/>
  <c r="AX26" i="24"/>
  <c r="AI26" i="24"/>
  <c r="P26" i="24" s="1"/>
  <c r="EJ26" i="1" s="1"/>
  <c r="HJ26" i="24"/>
  <c r="BO26" i="24"/>
  <c r="EK26" i="1"/>
  <c r="R26" i="24"/>
  <c r="DX26" i="1"/>
  <c r="K26" i="24" l="1"/>
  <c r="F26" i="24"/>
  <c r="BG27" i="24" s="1"/>
  <c r="AK26" i="24"/>
  <c r="B26" i="24" s="1"/>
  <c r="DV26" i="1" s="1"/>
  <c r="ED26" i="1"/>
  <c r="HB27" i="24"/>
  <c r="GY27" i="24" s="1"/>
  <c r="JA27" i="24"/>
  <c r="JB27" i="24" s="1"/>
  <c r="JF27" i="24" s="1"/>
  <c r="IH28" i="24"/>
  <c r="EE26" i="1"/>
  <c r="AC27" i="24"/>
  <c r="Z27" i="24" s="1"/>
  <c r="AU26" i="24"/>
  <c r="BI27" i="24"/>
  <c r="AR29" i="24"/>
  <c r="AD27" i="24"/>
  <c r="AA27" i="24" s="1"/>
  <c r="EL26" i="1"/>
  <c r="AR28" i="24"/>
  <c r="AV26" i="24"/>
  <c r="BK27" i="24"/>
  <c r="W26" i="24" l="1"/>
  <c r="X26" i="24" s="1"/>
  <c r="Z26" i="1" s="1"/>
  <c r="AQ28" i="24"/>
  <c r="DZ26" i="1"/>
  <c r="AT26" i="24"/>
  <c r="AB27" i="24"/>
  <c r="Y27" i="24" s="1"/>
  <c r="AP28" i="24"/>
  <c r="V26" i="1"/>
  <c r="DW28" i="1"/>
  <c r="W28" i="1"/>
  <c r="W27" i="1"/>
  <c r="DW27" i="1"/>
  <c r="IY28" i="24"/>
  <c r="IZ28" i="24" s="1"/>
  <c r="JE28" i="24" s="1"/>
  <c r="HA28" i="24"/>
  <c r="GX28" i="24" s="1"/>
  <c r="IG29" i="24"/>
  <c r="AN26" i="24"/>
  <c r="AM26" i="24" s="1"/>
  <c r="S26" i="24"/>
  <c r="AA28" i="24"/>
  <c r="AA26" i="1" l="1"/>
  <c r="EB27" i="1"/>
  <c r="X27" i="1"/>
  <c r="Y27" i="1"/>
  <c r="EI27" i="1"/>
  <c r="AB26" i="1"/>
  <c r="EM26" i="1"/>
  <c r="AW26" i="24"/>
  <c r="T26" i="24" s="1"/>
  <c r="EN26" i="1" l="1"/>
  <c r="EQ26" i="1" s="1"/>
  <c r="U26" i="24"/>
  <c r="X28" i="1"/>
  <c r="EB28" i="1"/>
  <c r="EI28" i="1"/>
  <c r="Y28" i="1"/>
  <c r="V26" i="24"/>
  <c r="EP26" i="1" s="1"/>
  <c r="AO27" i="24"/>
  <c r="Y29" i="1" l="1"/>
  <c r="EI29" i="1"/>
  <c r="AC26" i="1"/>
  <c r="EO26" i="1"/>
  <c r="EI30" i="1"/>
  <c r="Y30" i="1"/>
  <c r="AS27" i="24"/>
  <c r="BL27" i="24"/>
  <c r="AI27" i="24" s="1"/>
  <c r="P27" i="24" s="1"/>
  <c r="EJ27" i="1" s="1"/>
  <c r="BH27" i="24"/>
  <c r="BJ27" i="24"/>
  <c r="AG27" i="24" s="1"/>
  <c r="I27" i="24" s="1"/>
  <c r="AE27" i="24" l="1"/>
  <c r="D27" i="24" s="1"/>
  <c r="F27" i="24" s="1"/>
  <c r="AF27" i="24"/>
  <c r="EC27" i="1"/>
  <c r="K27" i="24"/>
  <c r="DZ27" i="1"/>
  <c r="AB28" i="24"/>
  <c r="Y28" i="24" s="1"/>
  <c r="AP29" i="24"/>
  <c r="AU27" i="24"/>
  <c r="AH27" i="24"/>
  <c r="AX27" i="24"/>
  <c r="AJ27" i="24"/>
  <c r="AV27" i="24"/>
  <c r="BM27" i="24"/>
  <c r="HK27" i="24" s="1"/>
  <c r="AT27" i="24"/>
  <c r="BO27" i="24"/>
  <c r="HJ27" i="24"/>
  <c r="AY27" i="24"/>
  <c r="BN27" i="24"/>
  <c r="AK27" i="24" l="1"/>
  <c r="DX27" i="1"/>
  <c r="EE27" i="1"/>
  <c r="AC28" i="24"/>
  <c r="Z28" i="24" s="1"/>
  <c r="AQ29" i="24"/>
  <c r="BI28" i="24"/>
  <c r="J27" i="24"/>
  <c r="ED27" i="1" s="1"/>
  <c r="BG28" i="24"/>
  <c r="E27" i="24"/>
  <c r="Q27" i="24"/>
  <c r="EK27" i="1" s="1"/>
  <c r="BK28" i="24"/>
  <c r="JA28" i="24"/>
  <c r="JB28" i="24" s="1"/>
  <c r="JF28" i="24" s="1"/>
  <c r="W27" i="24"/>
  <c r="X27" i="24" s="1"/>
  <c r="Z27" i="1" s="1"/>
  <c r="HB28" i="24"/>
  <c r="GY28" i="24" s="1"/>
  <c r="IH29" i="24"/>
  <c r="AN27" i="24" l="1"/>
  <c r="AM27" i="24" s="1"/>
  <c r="AL27" i="24"/>
  <c r="B27" i="24" s="1"/>
  <c r="S27" i="24" s="1"/>
  <c r="DY27" i="1"/>
  <c r="IY29" i="24"/>
  <c r="IZ29" i="24" s="1"/>
  <c r="JE29" i="24" s="1"/>
  <c r="HA29" i="24"/>
  <c r="GX29" i="24" s="1"/>
  <c r="IG30" i="24"/>
  <c r="AB27" i="1" l="1"/>
  <c r="EM27" i="1"/>
  <c r="AW27" i="24"/>
  <c r="T27" i="24" s="1"/>
  <c r="AA27" i="1"/>
  <c r="DV27" i="1"/>
  <c r="V27" i="1"/>
  <c r="EN27" i="1" l="1"/>
  <c r="EQ27" i="1" s="1"/>
  <c r="U27" i="24"/>
  <c r="V27" i="24"/>
  <c r="EP27" i="1" s="1"/>
  <c r="AO28" i="24"/>
  <c r="AC27" i="1" l="1"/>
  <c r="EO27" i="1"/>
  <c r="BL28" i="24"/>
  <c r="AS28" i="24"/>
  <c r="BH28" i="24"/>
  <c r="AF28" i="24" s="1"/>
  <c r="E28" i="24" s="1"/>
  <c r="DY28" i="1" s="1"/>
  <c r="BJ28" i="24"/>
  <c r="AH28" i="24" s="1"/>
  <c r="J28" i="24" s="1"/>
  <c r="ED28" i="1" s="1"/>
  <c r="AJ28" i="24" l="1"/>
  <c r="AI28" i="24"/>
  <c r="P28" i="24" s="1"/>
  <c r="AX28" i="24"/>
  <c r="BM28" i="24"/>
  <c r="HK28" i="24" s="1"/>
  <c r="BO28" i="24"/>
  <c r="AY28" i="24"/>
  <c r="HJ28" i="24"/>
  <c r="BN28" i="24"/>
  <c r="EJ28" i="1" l="1"/>
  <c r="R28" i="24"/>
  <c r="D28" i="24"/>
  <c r="JA29" i="24"/>
  <c r="JB29" i="24" s="1"/>
  <c r="JF29" i="24" s="1"/>
  <c r="IH30" i="24"/>
  <c r="HB29" i="24"/>
  <c r="GY29" i="24" s="1"/>
  <c r="BK29" i="24"/>
  <c r="Q28" i="24"/>
  <c r="I28" i="24"/>
  <c r="AD29" i="24" l="1"/>
  <c r="AA29" i="24" s="1"/>
  <c r="AA30" i="24" s="1"/>
  <c r="EL28" i="1"/>
  <c r="AR31" i="24"/>
  <c r="AR30" i="24"/>
  <c r="AV28" i="24"/>
  <c r="AL28" i="24"/>
  <c r="EK28" i="1"/>
  <c r="AK28" i="24"/>
  <c r="DX28" i="1"/>
  <c r="F28" i="24"/>
  <c r="EC28" i="1"/>
  <c r="K28" i="24"/>
  <c r="B28" i="24" l="1"/>
  <c r="V28" i="1" s="1"/>
  <c r="EE28" i="1"/>
  <c r="AQ31" i="24"/>
  <c r="AQ32" i="24"/>
  <c r="AC29" i="24"/>
  <c r="Z29" i="24" s="1"/>
  <c r="W28" i="24"/>
  <c r="X28" i="24" s="1"/>
  <c r="Z28" i="1" s="1"/>
  <c r="AQ30" i="24"/>
  <c r="AU28" i="24"/>
  <c r="BI29" i="24"/>
  <c r="DZ28" i="1"/>
  <c r="AP32" i="24"/>
  <c r="AP31" i="24"/>
  <c r="AP30" i="24"/>
  <c r="AB29" i="24"/>
  <c r="Y29" i="24" s="1"/>
  <c r="AT28" i="24"/>
  <c r="BG29" i="24"/>
  <c r="DV28" i="1" l="1"/>
  <c r="AN28" i="24"/>
  <c r="AM28" i="24" s="1"/>
  <c r="S28" i="24"/>
  <c r="Z30" i="24"/>
  <c r="Y30" i="24"/>
  <c r="IY30" i="24"/>
  <c r="IZ30" i="24" s="1"/>
  <c r="JE30" i="24" s="1"/>
  <c r="IG31" i="24"/>
  <c r="HA30" i="24"/>
  <c r="GX30" i="24" s="1"/>
  <c r="Z31" i="24" l="1"/>
  <c r="X29" i="1"/>
  <c r="EB29" i="1"/>
  <c r="EM28" i="1"/>
  <c r="AB28" i="1"/>
  <c r="AW28" i="24"/>
  <c r="T28" i="24" s="1"/>
  <c r="AA28" i="1"/>
  <c r="Y31" i="24"/>
  <c r="W29" i="1"/>
  <c r="DW29" i="1"/>
  <c r="Y32" i="24" l="1"/>
  <c r="W30" i="1"/>
  <c r="DW30" i="1"/>
  <c r="EN28" i="1"/>
  <c r="EQ28" i="1" s="1"/>
  <c r="U28" i="24"/>
  <c r="V28" i="24"/>
  <c r="EP28" i="1" s="1"/>
  <c r="AO29" i="24"/>
  <c r="Z32" i="24"/>
  <c r="EB30" i="1"/>
  <c r="X30" i="1"/>
  <c r="AS29" i="24" l="1"/>
  <c r="BH29" i="24"/>
  <c r="AF29" i="24" s="1"/>
  <c r="E29" i="24" s="1"/>
  <c r="BL29" i="24"/>
  <c r="AJ29" i="24" s="1"/>
  <c r="Q29" i="24" s="1"/>
  <c r="EK29" i="1" s="1"/>
  <c r="BJ29" i="24"/>
  <c r="Z33" i="24"/>
  <c r="X31" i="1"/>
  <c r="EB31" i="1"/>
  <c r="Y33" i="24"/>
  <c r="EO28" i="1"/>
  <c r="AC28" i="1"/>
  <c r="DW31" i="1"/>
  <c r="W31" i="1"/>
  <c r="AU29" i="24" l="1"/>
  <c r="AG29" i="24"/>
  <c r="DY29" i="1"/>
  <c r="AL29" i="24"/>
  <c r="AV29" i="24"/>
  <c r="AX29" i="24"/>
  <c r="BN29" i="24"/>
  <c r="BO29" i="24"/>
  <c r="AY29" i="24"/>
  <c r="HJ29" i="24"/>
  <c r="BM29" i="24"/>
  <c r="HK29" i="24" s="1"/>
  <c r="DW32" i="1"/>
  <c r="W32" i="1"/>
  <c r="AT29" i="24"/>
  <c r="Z34" i="24"/>
  <c r="Y34" i="24"/>
  <c r="EB32" i="1"/>
  <c r="X32" i="1"/>
  <c r="P29" i="24" l="1"/>
  <c r="EJ29" i="1" s="1"/>
  <c r="BK30" i="24"/>
  <c r="DW33" i="1"/>
  <c r="W33" i="1"/>
  <c r="JA30" i="24"/>
  <c r="JB30" i="24" s="1"/>
  <c r="JF30" i="24" s="1"/>
  <c r="W29" i="24"/>
  <c r="X29" i="24" s="1"/>
  <c r="IH31" i="24"/>
  <c r="HB30" i="24"/>
  <c r="GY30" i="24" s="1"/>
  <c r="I29" i="24"/>
  <c r="EC29" i="1" s="1"/>
  <c r="BI30" i="24"/>
  <c r="X33" i="1"/>
  <c r="EB33" i="1"/>
  <c r="BG30" i="24"/>
  <c r="D29" i="24"/>
  <c r="Z35" i="24"/>
  <c r="Z36" i="24" s="1"/>
  <c r="Y35" i="24"/>
  <c r="AN29" i="24" l="1"/>
  <c r="AM29" i="24" s="1"/>
  <c r="Y36" i="24"/>
  <c r="Y37" i="24" s="1"/>
  <c r="W34" i="1"/>
  <c r="DW34" i="1"/>
  <c r="Z37" i="24"/>
  <c r="Z38" i="24" s="1"/>
  <c r="EB34" i="1"/>
  <c r="X34" i="1"/>
  <c r="AK29" i="24"/>
  <c r="B29" i="24" s="1"/>
  <c r="S29" i="24" s="1"/>
  <c r="DX29" i="1"/>
  <c r="IY31" i="24"/>
  <c r="IZ31" i="24" s="1"/>
  <c r="JE31" i="24" s="1"/>
  <c r="HA31" i="24"/>
  <c r="GX31" i="24" s="1"/>
  <c r="IG32" i="24"/>
  <c r="AB29" i="1" l="1"/>
  <c r="EM29" i="1"/>
  <c r="AW29" i="24"/>
  <c r="T29" i="24" s="1"/>
  <c r="AA29" i="1"/>
  <c r="X35" i="1"/>
  <c r="EB35" i="1"/>
  <c r="V29" i="1"/>
  <c r="DV29" i="1"/>
  <c r="W35" i="1"/>
  <c r="DW35" i="1"/>
  <c r="Y38" i="24"/>
  <c r="Y39" i="24" s="1"/>
  <c r="Z39" i="24"/>
  <c r="Z40" i="24" s="1"/>
  <c r="X36" i="1"/>
  <c r="EB36" i="1"/>
  <c r="EN29" i="1" l="1"/>
  <c r="EQ29" i="1" s="1"/>
  <c r="U29" i="24"/>
  <c r="DW36" i="1"/>
  <c r="W36" i="1"/>
  <c r="X38" i="1"/>
  <c r="EB38" i="1"/>
  <c r="Z41" i="24"/>
  <c r="V29" i="24"/>
  <c r="EP29" i="1" s="1"/>
  <c r="AO30" i="24"/>
  <c r="EB37" i="1"/>
  <c r="X37" i="1"/>
  <c r="Y40" i="24"/>
  <c r="Y41" i="24" s="1"/>
  <c r="W37" i="1"/>
  <c r="DW37" i="1"/>
  <c r="X39" i="1" l="1"/>
  <c r="EB39" i="1"/>
  <c r="W38" i="1"/>
  <c r="DW38" i="1"/>
  <c r="X40" i="1"/>
  <c r="EB40" i="1"/>
  <c r="Z42" i="24"/>
  <c r="DW39" i="1"/>
  <c r="W39" i="1"/>
  <c r="BL30" i="24"/>
  <c r="P30" i="24" s="1"/>
  <c r="BH30" i="24"/>
  <c r="AS30" i="24"/>
  <c r="BJ30" i="24"/>
  <c r="AU30" i="24" s="1"/>
  <c r="EO29" i="1"/>
  <c r="AC29" i="1"/>
  <c r="Y42" i="24"/>
  <c r="AK30" i="24" l="1"/>
  <c r="EJ30" i="1"/>
  <c r="R30" i="24"/>
  <c r="AV30" i="24" s="1"/>
  <c r="AX30" i="24"/>
  <c r="BN30" i="24"/>
  <c r="BM30" i="24"/>
  <c r="HK30" i="24" s="1"/>
  <c r="Z43" i="24"/>
  <c r="W40" i="1"/>
  <c r="DW40" i="1"/>
  <c r="EB41" i="1"/>
  <c r="X41" i="1"/>
  <c r="BO30" i="24"/>
  <c r="AY30" i="24"/>
  <c r="HJ30" i="24"/>
  <c r="Y43" i="24"/>
  <c r="Y44" i="24" s="1"/>
  <c r="AT30" i="24"/>
  <c r="DW41" i="1"/>
  <c r="W41" i="1"/>
  <c r="AR33" i="24" l="1"/>
  <c r="EL30" i="1"/>
  <c r="AR34" i="24"/>
  <c r="AR32" i="24"/>
  <c r="AD31" i="24"/>
  <c r="AA31" i="24" s="1"/>
  <c r="BK31" i="24"/>
  <c r="Q30" i="24"/>
  <c r="EK30" i="1" s="1"/>
  <c r="J30" i="24"/>
  <c r="ED30" i="1" s="1"/>
  <c r="BI31" i="24"/>
  <c r="DW42" i="1"/>
  <c r="W42" i="1"/>
  <c r="BG31" i="24"/>
  <c r="E30" i="24"/>
  <c r="JA31" i="24"/>
  <c r="JB31" i="24" s="1"/>
  <c r="JF31" i="24" s="1"/>
  <c r="W30" i="24"/>
  <c r="X30" i="24" s="1"/>
  <c r="HB31" i="24"/>
  <c r="GY31" i="24" s="1"/>
  <c r="IH32" i="24"/>
  <c r="EB42" i="1"/>
  <c r="X42" i="1"/>
  <c r="Y45" i="24"/>
  <c r="Y46" i="24" s="1"/>
  <c r="Z44" i="24"/>
  <c r="AA32" i="24" l="1"/>
  <c r="AN30" i="24"/>
  <c r="AM30" i="24" s="1"/>
  <c r="AA30" i="1" s="1"/>
  <c r="O115" i="24"/>
  <c r="EI115" i="1" s="1"/>
  <c r="O116" i="24"/>
  <c r="EI116" i="1" s="1"/>
  <c r="IY32" i="24"/>
  <c r="IZ32" i="24" s="1"/>
  <c r="JE32" i="24" s="1"/>
  <c r="IG33" i="24"/>
  <c r="HA32" i="24"/>
  <c r="GX32" i="24" s="1"/>
  <c r="X43" i="1"/>
  <c r="EB43" i="1"/>
  <c r="Y47" i="24"/>
  <c r="DW43" i="1"/>
  <c r="W43" i="1"/>
  <c r="DY30" i="1"/>
  <c r="AL30" i="24"/>
  <c r="B30" i="24" s="1"/>
  <c r="S30" i="24" s="1"/>
  <c r="Z45" i="24"/>
  <c r="DW44" i="1"/>
  <c r="W44" i="1"/>
  <c r="Y32" i="1" l="1"/>
  <c r="EI32" i="1"/>
  <c r="AA33" i="24"/>
  <c r="EI31" i="1"/>
  <c r="Y31" i="1"/>
  <c r="EM30" i="1"/>
  <c r="AB30" i="1"/>
  <c r="AW30" i="24"/>
  <c r="T30" i="24" s="1"/>
  <c r="EN30" i="1" s="1"/>
  <c r="EQ30" i="1" s="1"/>
  <c r="W45" i="1"/>
  <c r="DW45" i="1"/>
  <c r="Z46" i="24"/>
  <c r="Z47" i="24" s="1"/>
  <c r="DV30" i="1"/>
  <c r="V30" i="1"/>
  <c r="EB44" i="1"/>
  <c r="X44" i="1"/>
  <c r="Y48" i="24"/>
  <c r="W46" i="1"/>
  <c r="DW46" i="1"/>
  <c r="AA34" i="24" l="1"/>
  <c r="Y33" i="1"/>
  <c r="EI33" i="1"/>
  <c r="X45" i="1"/>
  <c r="EB45" i="1"/>
  <c r="V30" i="24"/>
  <c r="EP30" i="1" s="1"/>
  <c r="AO31" i="24"/>
  <c r="DW47" i="1"/>
  <c r="W47" i="1"/>
  <c r="U30" i="24"/>
  <c r="Z48" i="24"/>
  <c r="Y49" i="24"/>
  <c r="AA35" i="24" l="1"/>
  <c r="AA36" i="24" s="1"/>
  <c r="Y34" i="1"/>
  <c r="EI34" i="1"/>
  <c r="AS31" i="24"/>
  <c r="AW31" i="24" s="1"/>
  <c r="V31" i="24" s="1"/>
  <c r="EP31" i="1" s="1"/>
  <c r="BH31" i="24"/>
  <c r="D31" i="24" s="1"/>
  <c r="DX31" i="1" s="1"/>
  <c r="T31" i="24"/>
  <c r="EN31" i="1" s="1"/>
  <c r="EQ31" i="1" s="1"/>
  <c r="BL31" i="24"/>
  <c r="BJ31" i="24"/>
  <c r="Z49" i="24"/>
  <c r="Z50" i="24" s="1"/>
  <c r="X47" i="1"/>
  <c r="EB47" i="1"/>
  <c r="Y50" i="24"/>
  <c r="Y51" i="24" s="1"/>
  <c r="X46" i="1"/>
  <c r="EB46" i="1"/>
  <c r="AC30" i="1"/>
  <c r="EO30" i="1"/>
  <c r="O114" i="24" a="1"/>
  <c r="O114" i="24" s="1"/>
  <c r="EI114" i="1" s="1"/>
  <c r="W48" i="1"/>
  <c r="DW48" i="1"/>
  <c r="EI36" i="1" l="1"/>
  <c r="AA37" i="24"/>
  <c r="AA38" i="24" s="1"/>
  <c r="EI35" i="1"/>
  <c r="AU31" i="24"/>
  <c r="AU32" i="24" s="1"/>
  <c r="J31" i="24"/>
  <c r="ED31" i="1" s="1"/>
  <c r="AY31" i="24"/>
  <c r="Q31" i="24"/>
  <c r="EK31" i="1" s="1"/>
  <c r="BO31" i="24"/>
  <c r="W31" i="24" s="1"/>
  <c r="AX31" i="24"/>
  <c r="HJ31" i="24"/>
  <c r="BM31" i="24"/>
  <c r="HK31" i="24" s="1"/>
  <c r="DW49" i="1"/>
  <c r="W49" i="1"/>
  <c r="AT31" i="24"/>
  <c r="Z51" i="24"/>
  <c r="AV31" i="24"/>
  <c r="X48" i="1"/>
  <c r="EB48" i="1"/>
  <c r="Y52" i="24"/>
  <c r="Y53" i="24" s="1"/>
  <c r="BN31" i="24"/>
  <c r="Y36" i="1" l="1"/>
  <c r="Y35" i="1"/>
  <c r="EI38" i="1"/>
  <c r="Y38" i="1"/>
  <c r="AA39" i="24"/>
  <c r="Y37" i="1"/>
  <c r="EI37" i="1"/>
  <c r="AV32" i="24"/>
  <c r="BK32" i="24"/>
  <c r="BL32" i="24" s="1"/>
  <c r="BO32" i="24" s="1"/>
  <c r="W32" i="24" s="1"/>
  <c r="P31" i="24"/>
  <c r="EJ31" i="1" s="1"/>
  <c r="JA32" i="24"/>
  <c r="JB32" i="24" s="1"/>
  <c r="JF32" i="24" s="1"/>
  <c r="HB32" i="24"/>
  <c r="GY32" i="24" s="1"/>
  <c r="IH33" i="24"/>
  <c r="X49" i="1"/>
  <c r="EB49" i="1"/>
  <c r="Z52" i="24"/>
  <c r="Z53" i="24" s="1"/>
  <c r="AT32" i="24"/>
  <c r="W51" i="1"/>
  <c r="DW51" i="1"/>
  <c r="Y54" i="24"/>
  <c r="Y55" i="24" s="1"/>
  <c r="X50" i="1"/>
  <c r="EB50" i="1"/>
  <c r="AU33" i="24"/>
  <c r="I31" i="24"/>
  <c r="BI32" i="24"/>
  <c r="DW50" i="1"/>
  <c r="W50" i="1"/>
  <c r="E31" i="24"/>
  <c r="BG32" i="24"/>
  <c r="EI39" i="1" l="1"/>
  <c r="Y39" i="1"/>
  <c r="AA40" i="24"/>
  <c r="AA41" i="24" s="1"/>
  <c r="HJ32" i="24"/>
  <c r="AU34" i="24"/>
  <c r="DW53" i="1"/>
  <c r="W53" i="1"/>
  <c r="EB51" i="1"/>
  <c r="X51" i="1"/>
  <c r="AT33" i="24"/>
  <c r="BH32" i="24"/>
  <c r="Z54" i="24"/>
  <c r="AV33" i="24"/>
  <c r="BL33" i="24"/>
  <c r="AK31" i="24"/>
  <c r="EC31" i="1"/>
  <c r="DY31" i="1"/>
  <c r="AL31" i="24"/>
  <c r="Y56" i="24"/>
  <c r="IG36" i="24"/>
  <c r="HA34" i="24"/>
  <c r="IY33" i="24"/>
  <c r="IZ33" i="24" s="1"/>
  <c r="JE33" i="24" s="1"/>
  <c r="IG34" i="24"/>
  <c r="HA33" i="24"/>
  <c r="GX33" i="24" s="1"/>
  <c r="IG35" i="24"/>
  <c r="BJ32" i="24"/>
  <c r="W52" i="1"/>
  <c r="DW52" i="1"/>
  <c r="AA42" i="24" l="1"/>
  <c r="GX34" i="24"/>
  <c r="GX35" i="24" s="1"/>
  <c r="BL34" i="24"/>
  <c r="AV34" i="24"/>
  <c r="W55" i="1"/>
  <c r="DW55" i="1"/>
  <c r="AU35" i="24"/>
  <c r="BN32" i="24"/>
  <c r="BJ33" i="24"/>
  <c r="W54" i="1"/>
  <c r="DW54" i="1"/>
  <c r="X52" i="1"/>
  <c r="EB52" i="1"/>
  <c r="BM32" i="24"/>
  <c r="HK32" i="24" s="1"/>
  <c r="Z55" i="24"/>
  <c r="IZ34" i="24"/>
  <c r="JE34" i="24" s="1"/>
  <c r="X53" i="1"/>
  <c r="EB53" i="1"/>
  <c r="B31" i="24"/>
  <c r="AT34" i="24"/>
  <c r="HJ33" i="24"/>
  <c r="BO33" i="24"/>
  <c r="W33" i="24" s="1"/>
  <c r="BH33" i="24"/>
  <c r="Y57" i="24"/>
  <c r="Y58" i="24" s="1"/>
  <c r="AA43" i="24" l="1"/>
  <c r="EI41" i="1"/>
  <c r="Y41" i="1"/>
  <c r="EI40" i="1"/>
  <c r="Y40" i="1"/>
  <c r="AT35" i="24"/>
  <c r="X54" i="1"/>
  <c r="EB54" i="1"/>
  <c r="BM33" i="24"/>
  <c r="HK33" i="24" s="1"/>
  <c r="BH34" i="24"/>
  <c r="Y59" i="24"/>
  <c r="Y60" i="24" s="1"/>
  <c r="DV31" i="1"/>
  <c r="V31" i="1"/>
  <c r="W56" i="1"/>
  <c r="DW56" i="1"/>
  <c r="BN33" i="24"/>
  <c r="IH35" i="24" s="1"/>
  <c r="BJ34" i="24"/>
  <c r="IZ35" i="24"/>
  <c r="JA33" i="24"/>
  <c r="JB33" i="24" s="1"/>
  <c r="JF33" i="24" s="1"/>
  <c r="HB33" i="24"/>
  <c r="GY33" i="24" s="1"/>
  <c r="IH34" i="24"/>
  <c r="BL35" i="24"/>
  <c r="AV35" i="24"/>
  <c r="GX36" i="24"/>
  <c r="AU36" i="24"/>
  <c r="BO34" i="24"/>
  <c r="W34" i="24" s="1"/>
  <c r="HJ34" i="24"/>
  <c r="Z56" i="24"/>
  <c r="Z57" i="24" s="1"/>
  <c r="EI43" i="1" l="1"/>
  <c r="Y43" i="1"/>
  <c r="EI42" i="1"/>
  <c r="Y42" i="1"/>
  <c r="AA44" i="24"/>
  <c r="AA45" i="24" s="1"/>
  <c r="JE35" i="24"/>
  <c r="IZ36" i="24"/>
  <c r="DW57" i="1"/>
  <c r="W57" i="1"/>
  <c r="X55" i="1"/>
  <c r="EB55" i="1"/>
  <c r="BN34" i="24"/>
  <c r="HB35" i="24" s="1"/>
  <c r="BJ35" i="24"/>
  <c r="BM34" i="24"/>
  <c r="HK34" i="24" s="1"/>
  <c r="JA34" i="24"/>
  <c r="JB34" i="24" s="1"/>
  <c r="JF34" i="24" s="1"/>
  <c r="AT36" i="24"/>
  <c r="HJ35" i="24"/>
  <c r="BO35" i="24"/>
  <c r="W35" i="24" s="1"/>
  <c r="BH35" i="24"/>
  <c r="W58" i="1"/>
  <c r="DW58" i="1"/>
  <c r="AU37" i="24"/>
  <c r="HB34" i="24"/>
  <c r="GY34" i="24" s="1"/>
  <c r="Z58" i="24"/>
  <c r="Z59" i="24" s="1"/>
  <c r="GX37" i="24"/>
  <c r="AV36" i="24"/>
  <c r="BL36" i="24"/>
  <c r="Y61" i="24"/>
  <c r="EI44" i="1" l="1"/>
  <c r="IH36" i="24"/>
  <c r="AA46" i="24"/>
  <c r="GY35" i="24"/>
  <c r="JE36" i="24"/>
  <c r="IZ37" i="24"/>
  <c r="AU38" i="24"/>
  <c r="BL37" i="24"/>
  <c r="AV37" i="24"/>
  <c r="BM35" i="24"/>
  <c r="HK35" i="24" s="1"/>
  <c r="AT37" i="24"/>
  <c r="BN35" i="24"/>
  <c r="IH37" i="24" s="1"/>
  <c r="BJ36" i="24"/>
  <c r="Z60" i="24"/>
  <c r="BH36" i="24"/>
  <c r="BH37" i="24" s="1"/>
  <c r="JA35" i="24"/>
  <c r="JB35" i="24" s="1"/>
  <c r="EB57" i="1"/>
  <c r="X57" i="1"/>
  <c r="EB56" i="1"/>
  <c r="X56" i="1"/>
  <c r="W59" i="1"/>
  <c r="DW59" i="1"/>
  <c r="Y62" i="24"/>
  <c r="Y63" i="24" s="1"/>
  <c r="HJ36" i="24"/>
  <c r="BO36" i="24"/>
  <c r="W36" i="24" s="1"/>
  <c r="GX38" i="24"/>
  <c r="W60" i="1"/>
  <c r="DW60" i="1"/>
  <c r="Y44" i="1" l="1"/>
  <c r="AA47" i="24"/>
  <c r="Y45" i="1"/>
  <c r="EI45" i="1"/>
  <c r="JF35" i="24"/>
  <c r="BM37" i="24"/>
  <c r="HK37" i="24" s="1"/>
  <c r="JE37" i="24"/>
  <c r="IZ38" i="24"/>
  <c r="JA36" i="24"/>
  <c r="JB36" i="24" s="1"/>
  <c r="BH38" i="24"/>
  <c r="AT38" i="24"/>
  <c r="X58" i="1"/>
  <c r="EB58" i="1"/>
  <c r="Z61" i="24"/>
  <c r="HB36" i="24"/>
  <c r="GY36" i="24" s="1"/>
  <c r="DW61" i="1"/>
  <c r="W61" i="1"/>
  <c r="BL38" i="24"/>
  <c r="AV38" i="24"/>
  <c r="EB59" i="1"/>
  <c r="X59" i="1"/>
  <c r="BM36" i="24"/>
  <c r="HK36" i="24" s="1"/>
  <c r="Y64" i="24"/>
  <c r="GX39" i="24"/>
  <c r="HJ37" i="24"/>
  <c r="BO37" i="24"/>
  <c r="W37" i="24" s="1"/>
  <c r="BN36" i="24"/>
  <c r="BJ37" i="24"/>
  <c r="AU39" i="24"/>
  <c r="Y47" i="1" l="1"/>
  <c r="EI47" i="1"/>
  <c r="Y46" i="1"/>
  <c r="EI46" i="1"/>
  <c r="AA48" i="24"/>
  <c r="JF36" i="24"/>
  <c r="Z62" i="24"/>
  <c r="HJ38" i="24"/>
  <c r="BO38" i="24"/>
  <c r="W38" i="24" s="1"/>
  <c r="X60" i="1"/>
  <c r="EB60" i="1"/>
  <c r="JA37" i="24"/>
  <c r="JB37" i="24" s="1"/>
  <c r="JF37" i="24" s="1"/>
  <c r="IH38" i="24"/>
  <c r="BL39" i="24"/>
  <c r="AV39" i="24"/>
  <c r="AU40" i="24"/>
  <c r="W62" i="1"/>
  <c r="DW62" i="1"/>
  <c r="BH39" i="24"/>
  <c r="AT39" i="24"/>
  <c r="JE38" i="24"/>
  <c r="IZ39" i="24"/>
  <c r="HB37" i="24"/>
  <c r="GY37" i="24" s="1"/>
  <c r="BM38" i="24"/>
  <c r="HK38" i="24" s="1"/>
  <c r="Y65" i="24"/>
  <c r="BN37" i="24"/>
  <c r="BJ38" i="24"/>
  <c r="GX40" i="24"/>
  <c r="DW63" i="1"/>
  <c r="W63" i="1"/>
  <c r="Y48" i="1" l="1"/>
  <c r="EI48" i="1"/>
  <c r="AA49" i="24"/>
  <c r="BL40" i="24"/>
  <c r="AV40" i="24"/>
  <c r="JA38" i="24"/>
  <c r="JB38" i="24" s="1"/>
  <c r="JF38" i="24" s="1"/>
  <c r="HJ39" i="24"/>
  <c r="BO39" i="24"/>
  <c r="W39" i="24" s="1"/>
  <c r="HB38" i="24"/>
  <c r="GY38" i="24" s="1"/>
  <c r="BH40" i="24"/>
  <c r="AT40" i="24"/>
  <c r="Z63" i="24"/>
  <c r="Z64" i="24" s="1"/>
  <c r="BN38" i="24"/>
  <c r="HB39" i="24" s="1"/>
  <c r="BJ39" i="24"/>
  <c r="BM39" i="24"/>
  <c r="HK39" i="24" s="1"/>
  <c r="X61" i="1"/>
  <c r="EB61" i="1"/>
  <c r="Y66" i="24"/>
  <c r="Y67" i="24" s="1"/>
  <c r="DW64" i="1"/>
  <c r="W64" i="1"/>
  <c r="JE39" i="24"/>
  <c r="IZ40" i="24"/>
  <c r="IH39" i="24"/>
  <c r="AU41" i="24"/>
  <c r="GX41" i="24"/>
  <c r="Y49" i="1" l="1"/>
  <c r="EI49" i="1"/>
  <c r="AA50" i="24"/>
  <c r="AA51" i="24" s="1"/>
  <c r="GY39" i="24"/>
  <c r="JE40" i="24"/>
  <c r="IZ41" i="24"/>
  <c r="W65" i="1"/>
  <c r="DW65" i="1"/>
  <c r="BH41" i="24"/>
  <c r="AT41" i="24"/>
  <c r="BN39" i="24"/>
  <c r="BJ40" i="24"/>
  <c r="BL41" i="24"/>
  <c r="AV41" i="24"/>
  <c r="BM40" i="24"/>
  <c r="HK40" i="24" s="1"/>
  <c r="JA39" i="24"/>
  <c r="JB39" i="24" s="1"/>
  <c r="JF39" i="24" s="1"/>
  <c r="EB62" i="1"/>
  <c r="X62" i="1"/>
  <c r="BO40" i="24"/>
  <c r="W40" i="24" s="1"/>
  <c r="HJ40" i="24"/>
  <c r="AU42" i="24"/>
  <c r="Y68" i="24"/>
  <c r="Z65" i="24"/>
  <c r="Z66" i="24" s="1"/>
  <c r="GX42" i="24"/>
  <c r="IH40" i="24"/>
  <c r="AA52" i="24" l="1"/>
  <c r="BL42" i="24"/>
  <c r="AV42" i="24"/>
  <c r="JE41" i="24"/>
  <c r="IZ42" i="24"/>
  <c r="EB63" i="1"/>
  <c r="X63" i="1"/>
  <c r="HJ41" i="24"/>
  <c r="BO41" i="24"/>
  <c r="W41" i="24" s="1"/>
  <c r="BN40" i="24"/>
  <c r="HB41" i="24" s="1"/>
  <c r="BJ41" i="24"/>
  <c r="W66" i="1"/>
  <c r="DW66" i="1"/>
  <c r="JA40" i="24"/>
  <c r="JB40" i="24" s="1"/>
  <c r="JF40" i="24" s="1"/>
  <c r="IH41" i="24"/>
  <c r="X64" i="1"/>
  <c r="EB64" i="1"/>
  <c r="Z67" i="24"/>
  <c r="GX43" i="24"/>
  <c r="HB40" i="24"/>
  <c r="GY40" i="24" s="1"/>
  <c r="BH42" i="24"/>
  <c r="AT42" i="24"/>
  <c r="Y69" i="24"/>
  <c r="Y70" i="24" s="1"/>
  <c r="AU43" i="24"/>
  <c r="BM41" i="24"/>
  <c r="HK41" i="24" s="1"/>
  <c r="W67" i="1"/>
  <c r="DW67" i="1"/>
  <c r="EI51" i="1" l="1"/>
  <c r="Y51" i="1"/>
  <c r="Y50" i="1"/>
  <c r="EI50" i="1"/>
  <c r="AA53" i="24"/>
  <c r="GY41" i="24"/>
  <c r="AU44" i="24"/>
  <c r="JE42" i="24"/>
  <c r="IZ43" i="24"/>
  <c r="Y71" i="24"/>
  <c r="Y72" i="24" s="1"/>
  <c r="GX44" i="24"/>
  <c r="BN41" i="24"/>
  <c r="BJ42" i="24"/>
  <c r="BL43" i="24"/>
  <c r="AV43" i="24"/>
  <c r="JA41" i="24"/>
  <c r="JB41" i="24" s="1"/>
  <c r="JF41" i="24" s="1"/>
  <c r="IH42" i="24"/>
  <c r="BO42" i="24"/>
  <c r="W42" i="24" s="1"/>
  <c r="HJ42" i="24"/>
  <c r="BM42" i="24"/>
  <c r="HK42" i="24" s="1"/>
  <c r="W68" i="1"/>
  <c r="DW68" i="1"/>
  <c r="Z68" i="24"/>
  <c r="BH43" i="24"/>
  <c r="AT43" i="24"/>
  <c r="EB65" i="1"/>
  <c r="X65" i="1"/>
  <c r="EB66" i="1"/>
  <c r="X66" i="1"/>
  <c r="AA54" i="24" l="1"/>
  <c r="EI52" i="1"/>
  <c r="Y52" i="1"/>
  <c r="JE43" i="24"/>
  <c r="IZ44" i="24"/>
  <c r="JA42" i="24"/>
  <c r="JB42" i="24" s="1"/>
  <c r="JF42" i="24" s="1"/>
  <c r="IH43" i="24"/>
  <c r="AU45" i="24"/>
  <c r="BO43" i="24"/>
  <c r="W43" i="24" s="1"/>
  <c r="HJ43" i="24"/>
  <c r="Z69" i="24"/>
  <c r="Z70" i="24" s="1"/>
  <c r="EB67" i="1"/>
  <c r="X67" i="1"/>
  <c r="W70" i="1"/>
  <c r="DW70" i="1"/>
  <c r="HB42" i="24"/>
  <c r="GY42" i="24" s="1"/>
  <c r="BN42" i="24"/>
  <c r="HB43" i="24" s="1"/>
  <c r="BJ43" i="24"/>
  <c r="BH44" i="24"/>
  <c r="AT44" i="24"/>
  <c r="Y73" i="24"/>
  <c r="Y74" i="24" s="1"/>
  <c r="BM43" i="24"/>
  <c r="HK43" i="24" s="1"/>
  <c r="BL44" i="24"/>
  <c r="AV44" i="24"/>
  <c r="DW69" i="1"/>
  <c r="W69" i="1"/>
  <c r="GX45" i="24"/>
  <c r="EI53" i="1" l="1"/>
  <c r="Y53" i="1"/>
  <c r="AA55" i="24"/>
  <c r="GY43" i="24"/>
  <c r="IH44" i="24"/>
  <c r="DW71" i="1"/>
  <c r="W71" i="1"/>
  <c r="BH45" i="24"/>
  <c r="AT45" i="24"/>
  <c r="BL45" i="24"/>
  <c r="AV45" i="24"/>
  <c r="AU46" i="24"/>
  <c r="BN43" i="24"/>
  <c r="BJ44" i="24"/>
  <c r="BO44" i="24"/>
  <c r="W44" i="24" s="1"/>
  <c r="HJ44" i="24"/>
  <c r="JA43" i="24"/>
  <c r="JB43" i="24" s="1"/>
  <c r="X68" i="1"/>
  <c r="EB68" i="1"/>
  <c r="BM44" i="24"/>
  <c r="HK44" i="24" s="1"/>
  <c r="Z71" i="24"/>
  <c r="Z72" i="24" s="1"/>
  <c r="DW72" i="1"/>
  <c r="W72" i="1"/>
  <c r="JE44" i="24"/>
  <c r="IZ45" i="24"/>
  <c r="GX46" i="24"/>
  <c r="GX47" i="24" s="1"/>
  <c r="Y75" i="24"/>
  <c r="AA56" i="24" l="1"/>
  <c r="EI54" i="1"/>
  <c r="Y54" i="1"/>
  <c r="JF43" i="24"/>
  <c r="BL46" i="24"/>
  <c r="AV46" i="24"/>
  <c r="HJ45" i="24"/>
  <c r="BO45" i="24"/>
  <c r="W45" i="24" s="1"/>
  <c r="BN44" i="24"/>
  <c r="HB45" i="24" s="1"/>
  <c r="BJ45" i="24"/>
  <c r="JE45" i="24"/>
  <c r="IZ46" i="24"/>
  <c r="JA44" i="24"/>
  <c r="JB44" i="24" s="1"/>
  <c r="JF44" i="24" s="1"/>
  <c r="IH45" i="24"/>
  <c r="EB70" i="1"/>
  <c r="X70" i="1"/>
  <c r="AU47" i="24"/>
  <c r="BH46" i="24"/>
  <c r="AT46" i="24"/>
  <c r="GX48" i="24"/>
  <c r="BM45" i="24"/>
  <c r="HK45" i="24" s="1"/>
  <c r="EB69" i="1"/>
  <c r="X69" i="1"/>
  <c r="HB44" i="24"/>
  <c r="GY44" i="24" s="1"/>
  <c r="Y76" i="24"/>
  <c r="Y77" i="24" s="1"/>
  <c r="Z73" i="24"/>
  <c r="W73" i="1"/>
  <c r="DW73" i="1"/>
  <c r="W74" i="1"/>
  <c r="DW74" i="1"/>
  <c r="Y55" i="1" l="1"/>
  <c r="EI55" i="1"/>
  <c r="AA57" i="24"/>
  <c r="IH46" i="24"/>
  <c r="BH47" i="24"/>
  <c r="AT47" i="24"/>
  <c r="BL47" i="24"/>
  <c r="AV47" i="24"/>
  <c r="BM46" i="24"/>
  <c r="HK46" i="24" s="1"/>
  <c r="GY45" i="24"/>
  <c r="BO46" i="24"/>
  <c r="W46" i="24" s="1"/>
  <c r="HJ46" i="24"/>
  <c r="JE46" i="24"/>
  <c r="IZ47" i="24"/>
  <c r="DW75" i="1"/>
  <c r="W75" i="1"/>
  <c r="AU48" i="24"/>
  <c r="EB71" i="1"/>
  <c r="X71" i="1"/>
  <c r="Y78" i="24"/>
  <c r="Y79" i="24" s="1"/>
  <c r="BN45" i="24"/>
  <c r="BJ46" i="24"/>
  <c r="GX49" i="24"/>
  <c r="GX50" i="24" s="1"/>
  <c r="JA45" i="24"/>
  <c r="JB45" i="24" s="1"/>
  <c r="JF45" i="24" s="1"/>
  <c r="Z74" i="24"/>
  <c r="X72" i="1"/>
  <c r="EB72" i="1"/>
  <c r="AA58" i="24" l="1"/>
  <c r="EI56" i="1"/>
  <c r="Y56" i="1"/>
  <c r="BN46" i="24"/>
  <c r="IH48" i="24" s="1"/>
  <c r="BJ47" i="24"/>
  <c r="AU49" i="24"/>
  <c r="BH48" i="24"/>
  <c r="AT48" i="24"/>
  <c r="BM47" i="24"/>
  <c r="HK47" i="24" s="1"/>
  <c r="JA46" i="24"/>
  <c r="JB46" i="24" s="1"/>
  <c r="JF46" i="24" s="1"/>
  <c r="HB46" i="24"/>
  <c r="GY46" i="24" s="1"/>
  <c r="Y80" i="24"/>
  <c r="DW76" i="1"/>
  <c r="W76" i="1"/>
  <c r="W77" i="1"/>
  <c r="DW77" i="1"/>
  <c r="IH47" i="24"/>
  <c r="GX51" i="24"/>
  <c r="Z75" i="24"/>
  <c r="Z76" i="24" s="1"/>
  <c r="X73" i="1"/>
  <c r="EB73" i="1"/>
  <c r="HJ47" i="24"/>
  <c r="BO47" i="24"/>
  <c r="W47" i="24" s="1"/>
  <c r="JE47" i="24"/>
  <c r="IZ48" i="24"/>
  <c r="BL48" i="24"/>
  <c r="AV48" i="24"/>
  <c r="Y57" i="1" l="1"/>
  <c r="EI57" i="1"/>
  <c r="AA59" i="24"/>
  <c r="HB47" i="24"/>
  <c r="GY47" i="24" s="1"/>
  <c r="JE48" i="24"/>
  <c r="IZ49" i="24"/>
  <c r="BM48" i="24"/>
  <c r="HK48" i="24" s="1"/>
  <c r="AU50" i="24"/>
  <c r="BN47" i="24"/>
  <c r="BJ48" i="24"/>
  <c r="DW78" i="1"/>
  <c r="W78" i="1"/>
  <c r="JA47" i="24"/>
  <c r="JB47" i="24" s="1"/>
  <c r="JF47" i="24" s="1"/>
  <c r="GX52" i="24"/>
  <c r="Z77" i="24"/>
  <c r="Z78" i="24" s="1"/>
  <c r="BL49" i="24"/>
  <c r="AV49" i="24"/>
  <c r="EB74" i="1"/>
  <c r="X74" i="1"/>
  <c r="DW79" i="1"/>
  <c r="W79" i="1"/>
  <c r="BO48" i="24"/>
  <c r="W48" i="24" s="1"/>
  <c r="HJ48" i="24"/>
  <c r="BH49" i="24"/>
  <c r="AT49" i="24"/>
  <c r="Y81" i="24"/>
  <c r="Y82" i="24" s="1"/>
  <c r="Y58" i="1" l="1"/>
  <c r="EI58" i="1"/>
  <c r="AA60" i="24"/>
  <c r="JE49" i="24"/>
  <c r="IZ50" i="24"/>
  <c r="EB75" i="1"/>
  <c r="X75" i="1"/>
  <c r="JA48" i="24"/>
  <c r="JB48" i="24" s="1"/>
  <c r="JF48" i="24" s="1"/>
  <c r="IH49" i="24"/>
  <c r="BM49" i="24"/>
  <c r="HK49" i="24" s="1"/>
  <c r="BO49" i="24"/>
  <c r="W49" i="24" s="1"/>
  <c r="HJ49" i="24"/>
  <c r="GX53" i="24"/>
  <c r="BN48" i="24"/>
  <c r="IH50" i="24" s="1"/>
  <c r="BJ49" i="24"/>
  <c r="AU51" i="24"/>
  <c r="W80" i="1"/>
  <c r="DW80" i="1"/>
  <c r="HB48" i="24"/>
  <c r="GY48" i="24" s="1"/>
  <c r="BL50" i="24"/>
  <c r="AV50" i="24"/>
  <c r="Y83" i="24"/>
  <c r="BH50" i="24"/>
  <c r="AT50" i="24"/>
  <c r="Z79" i="24"/>
  <c r="Z80" i="24" s="1"/>
  <c r="EB76" i="1"/>
  <c r="X76" i="1"/>
  <c r="AA61" i="24" l="1"/>
  <c r="Y59" i="1"/>
  <c r="EI59" i="1"/>
  <c r="JE50" i="24"/>
  <c r="IZ51" i="24"/>
  <c r="BH51" i="24"/>
  <c r="AT51" i="24"/>
  <c r="HB49" i="24"/>
  <c r="GY49" i="24" s="1"/>
  <c r="X77" i="1"/>
  <c r="EB77" i="1"/>
  <c r="Y84" i="24"/>
  <c r="BM50" i="24"/>
  <c r="HK50" i="24" s="1"/>
  <c r="W81" i="1"/>
  <c r="DW81" i="1"/>
  <c r="AU52" i="24"/>
  <c r="BL51" i="24"/>
  <c r="AV51" i="24"/>
  <c r="GX54" i="24"/>
  <c r="W82" i="1"/>
  <c r="DW82" i="1"/>
  <c r="BO50" i="24"/>
  <c r="W50" i="24" s="1"/>
  <c r="HJ50" i="24"/>
  <c r="BN49" i="24"/>
  <c r="IH51" i="24" s="1"/>
  <c r="BJ50" i="24"/>
  <c r="Z81" i="24"/>
  <c r="JA49" i="24"/>
  <c r="JB49" i="24" s="1"/>
  <c r="EB78" i="1"/>
  <c r="X78" i="1"/>
  <c r="AA62" i="24" l="1"/>
  <c r="EI60" i="1"/>
  <c r="Y60" i="1"/>
  <c r="JF49" i="24"/>
  <c r="JE51" i="24"/>
  <c r="IZ52" i="24"/>
  <c r="BL52" i="24"/>
  <c r="AV52" i="24"/>
  <c r="BN50" i="24"/>
  <c r="BJ51" i="24"/>
  <c r="BO51" i="24"/>
  <c r="W51" i="24" s="1"/>
  <c r="HJ51" i="24"/>
  <c r="Y85" i="24"/>
  <c r="Y86" i="24" s="1"/>
  <c r="EB79" i="1"/>
  <c r="X79" i="1"/>
  <c r="JA50" i="24"/>
  <c r="JB50" i="24" s="1"/>
  <c r="AU53" i="24"/>
  <c r="DW83" i="1"/>
  <c r="W83" i="1"/>
  <c r="GX55" i="24"/>
  <c r="GX56" i="24" s="1"/>
  <c r="Z82" i="24"/>
  <c r="BM51" i="24"/>
  <c r="HK51" i="24" s="1"/>
  <c r="HB50" i="24"/>
  <c r="GY50" i="24" s="1"/>
  <c r="BH52" i="24"/>
  <c r="AT52" i="24"/>
  <c r="EB80" i="1"/>
  <c r="X80" i="1"/>
  <c r="Y61" i="1" l="1"/>
  <c r="EI61" i="1"/>
  <c r="AA63" i="24"/>
  <c r="JF50" i="24"/>
  <c r="JA51" i="24"/>
  <c r="JB51" i="24" s="1"/>
  <c r="JF51" i="24" s="1"/>
  <c r="IH52" i="24"/>
  <c r="AU54" i="24"/>
  <c r="JE52" i="24"/>
  <c r="IZ53" i="24"/>
  <c r="DW84" i="1"/>
  <c r="W84" i="1"/>
  <c r="Y87" i="24"/>
  <c r="BL53" i="24"/>
  <c r="AV53" i="24"/>
  <c r="HB51" i="24"/>
  <c r="GY51" i="24" s="1"/>
  <c r="HJ52" i="24"/>
  <c r="BO52" i="24"/>
  <c r="W52" i="24" s="1"/>
  <c r="BH53" i="24"/>
  <c r="AT53" i="24"/>
  <c r="GX57" i="24"/>
  <c r="Z83" i="24"/>
  <c r="BM52" i="24"/>
  <c r="HK52" i="24" s="1"/>
  <c r="BN51" i="24"/>
  <c r="BJ52" i="24"/>
  <c r="X81" i="1"/>
  <c r="EB81" i="1"/>
  <c r="EI62" i="1" l="1"/>
  <c r="Y62" i="1"/>
  <c r="AA64" i="24"/>
  <c r="HJ53" i="24"/>
  <c r="BO53" i="24"/>
  <c r="W53" i="24" s="1"/>
  <c r="IH53" i="24"/>
  <c r="HB52" i="24"/>
  <c r="GY52" i="24" s="1"/>
  <c r="JE53" i="24"/>
  <c r="IZ54" i="24"/>
  <c r="Z84" i="24"/>
  <c r="Z85" i="24" s="1"/>
  <c r="W85" i="1"/>
  <c r="DW85" i="1"/>
  <c r="X82" i="1"/>
  <c r="EB82" i="1"/>
  <c r="JA52" i="24"/>
  <c r="JB52" i="24" s="1"/>
  <c r="JF52" i="24" s="1"/>
  <c r="BH54" i="24"/>
  <c r="AT54" i="24"/>
  <c r="Y88" i="24"/>
  <c r="Y89" i="24" s="1"/>
  <c r="GX58" i="24"/>
  <c r="BL54" i="24"/>
  <c r="AV54" i="24"/>
  <c r="BM53" i="24"/>
  <c r="HK53" i="24" s="1"/>
  <c r="DW86" i="1"/>
  <c r="W86" i="1"/>
  <c r="BN52" i="24"/>
  <c r="HB53" i="24" s="1"/>
  <c r="BJ53" i="24"/>
  <c r="AU55" i="24"/>
  <c r="AA65" i="24" l="1"/>
  <c r="EI63" i="1"/>
  <c r="Y63" i="1"/>
  <c r="GY53" i="24"/>
  <c r="BL55" i="24"/>
  <c r="AV55" i="24"/>
  <c r="X83" i="1"/>
  <c r="EB83" i="1"/>
  <c r="DW87" i="1"/>
  <c r="W87" i="1"/>
  <c r="HJ54" i="24"/>
  <c r="BO54" i="24"/>
  <c r="W54" i="24" s="1"/>
  <c r="JE54" i="24"/>
  <c r="IZ55" i="24"/>
  <c r="BN53" i="24"/>
  <c r="HB54" i="24" s="1"/>
  <c r="BJ54" i="24"/>
  <c r="JA53" i="24"/>
  <c r="JB53" i="24" s="1"/>
  <c r="JF53" i="24" s="1"/>
  <c r="Y90" i="24"/>
  <c r="Y91" i="24" s="1"/>
  <c r="AU56" i="24"/>
  <c r="BH55" i="24"/>
  <c r="AT55" i="24"/>
  <c r="BM54" i="24"/>
  <c r="HK54" i="24" s="1"/>
  <c r="GX59" i="24"/>
  <c r="GX60" i="24" s="1"/>
  <c r="Z86" i="24"/>
  <c r="IH54" i="24"/>
  <c r="EI64" i="1" l="1"/>
  <c r="Y64" i="1"/>
  <c r="AA66" i="24"/>
  <c r="GY54" i="24"/>
  <c r="BH56" i="24"/>
  <c r="AT56" i="24"/>
  <c r="BM55" i="24"/>
  <c r="HK55" i="24" s="1"/>
  <c r="DW89" i="1"/>
  <c r="W89" i="1"/>
  <c r="X84" i="1"/>
  <c r="EB84" i="1"/>
  <c r="AU57" i="24"/>
  <c r="Z87" i="24"/>
  <c r="Z88" i="24" s="1"/>
  <c r="GX61" i="24"/>
  <c r="BN54" i="24"/>
  <c r="IH56" i="24" s="1"/>
  <c r="BJ55" i="24"/>
  <c r="X85" i="1"/>
  <c r="EB85" i="1"/>
  <c r="JA54" i="24"/>
  <c r="JB54" i="24" s="1"/>
  <c r="JF54" i="24" s="1"/>
  <c r="Y92" i="24"/>
  <c r="Y93" i="24" s="1"/>
  <c r="JE55" i="24"/>
  <c r="IZ56" i="24"/>
  <c r="IH55" i="24"/>
  <c r="W88" i="1"/>
  <c r="DW88" i="1"/>
  <c r="BL56" i="24"/>
  <c r="AV56" i="24"/>
  <c r="HJ55" i="24"/>
  <c r="BO55" i="24"/>
  <c r="W55" i="24" s="1"/>
  <c r="AA67" i="24" l="1"/>
  <c r="AA68" i="24" s="1"/>
  <c r="Y65" i="1"/>
  <c r="EI65" i="1"/>
  <c r="HJ56" i="24"/>
  <c r="BO56" i="24"/>
  <c r="W56" i="24" s="1"/>
  <c r="BL57" i="24"/>
  <c r="AV57" i="24"/>
  <c r="DW90" i="1"/>
  <c r="W90" i="1"/>
  <c r="BH57" i="24"/>
  <c r="AT57" i="24"/>
  <c r="BN55" i="24"/>
  <c r="BJ56" i="24"/>
  <c r="BM56" i="24"/>
  <c r="HK56" i="24" s="1"/>
  <c r="AU58" i="24"/>
  <c r="JE56" i="24"/>
  <c r="IZ57" i="24"/>
  <c r="JA55" i="24"/>
  <c r="JB55" i="24" s="1"/>
  <c r="JF55" i="24" s="1"/>
  <c r="X86" i="1"/>
  <c r="EB86" i="1"/>
  <c r="HB55" i="24"/>
  <c r="GY55" i="24" s="1"/>
  <c r="DW91" i="1"/>
  <c r="W91" i="1"/>
  <c r="Y94" i="24"/>
  <c r="Y95" i="24" s="1"/>
  <c r="Z89" i="24"/>
  <c r="GX62" i="24"/>
  <c r="GX63" i="24" s="1"/>
  <c r="EI66" i="1" l="1"/>
  <c r="Y66" i="1"/>
  <c r="AA69" i="24"/>
  <c r="BN56" i="24"/>
  <c r="IH58" i="24" s="1"/>
  <c r="BJ57" i="24"/>
  <c r="JE57" i="24"/>
  <c r="IZ58" i="24"/>
  <c r="JA56" i="24"/>
  <c r="JB56" i="24" s="1"/>
  <c r="JF56" i="24" s="1"/>
  <c r="IH57" i="24"/>
  <c r="BH58" i="24"/>
  <c r="AT58" i="24"/>
  <c r="EB87" i="1"/>
  <c r="X87" i="1"/>
  <c r="AU59" i="24"/>
  <c r="AV58" i="24"/>
  <c r="BL58" i="24"/>
  <c r="GX64" i="24"/>
  <c r="Y96" i="24"/>
  <c r="Z90" i="24"/>
  <c r="Z91" i="24" s="1"/>
  <c r="BO57" i="24"/>
  <c r="W57" i="24" s="1"/>
  <c r="HJ57" i="24"/>
  <c r="DW93" i="1"/>
  <c r="W93" i="1"/>
  <c r="BM57" i="24"/>
  <c r="HK57" i="24" s="1"/>
  <c r="HB56" i="24"/>
  <c r="GY56" i="24" s="1"/>
  <c r="DW92" i="1"/>
  <c r="W92" i="1"/>
  <c r="X88" i="1"/>
  <c r="EB88" i="1"/>
  <c r="EI68" i="1" l="1"/>
  <c r="Y68" i="1"/>
  <c r="EI67" i="1"/>
  <c r="Y67" i="1"/>
  <c r="AA70" i="24"/>
  <c r="BM58" i="24"/>
  <c r="HK58" i="24" s="1"/>
  <c r="EB89" i="1"/>
  <c r="X89" i="1"/>
  <c r="BL59" i="24"/>
  <c r="AV59" i="24"/>
  <c r="AU60" i="24"/>
  <c r="BN57" i="24"/>
  <c r="BJ58" i="24"/>
  <c r="JA57" i="24"/>
  <c r="JB57" i="24" s="1"/>
  <c r="W94" i="1"/>
  <c r="DW94" i="1"/>
  <c r="HB57" i="24"/>
  <c r="GY57" i="24" s="1"/>
  <c r="W95" i="1"/>
  <c r="DW95" i="1"/>
  <c r="Z92" i="24"/>
  <c r="Y97" i="24"/>
  <c r="HJ58" i="24"/>
  <c r="BO58" i="24"/>
  <c r="W58" i="24" s="1"/>
  <c r="BH59" i="24"/>
  <c r="AT59" i="24"/>
  <c r="JE58" i="24"/>
  <c r="IZ59" i="24"/>
  <c r="GX65" i="24"/>
  <c r="GX66" i="24" s="1"/>
  <c r="AA71" i="24" l="1"/>
  <c r="AA72" i="24" s="1"/>
  <c r="Y69" i="1"/>
  <c r="EI69" i="1"/>
  <c r="JF57" i="24"/>
  <c r="BN58" i="24"/>
  <c r="HB59" i="24" s="1"/>
  <c r="BJ59" i="24"/>
  <c r="JA58" i="24"/>
  <c r="JB58" i="24" s="1"/>
  <c r="JF58" i="24" s="1"/>
  <c r="AU61" i="24"/>
  <c r="HB58" i="24"/>
  <c r="GY58" i="24" s="1"/>
  <c r="BM59" i="24"/>
  <c r="HK59" i="24" s="1"/>
  <c r="X90" i="1"/>
  <c r="EB90" i="1"/>
  <c r="BL60" i="24"/>
  <c r="AV60" i="24"/>
  <c r="BH60" i="24"/>
  <c r="AT60" i="24"/>
  <c r="DW96" i="1"/>
  <c r="W96" i="1"/>
  <c r="BO59" i="24"/>
  <c r="W59" i="24" s="1"/>
  <c r="HJ59" i="24"/>
  <c r="GX67" i="24"/>
  <c r="GX68" i="24" s="1"/>
  <c r="Y98" i="24"/>
  <c r="Z93" i="24"/>
  <c r="Z94" i="24" s="1"/>
  <c r="JE59" i="24"/>
  <c r="IZ60" i="24"/>
  <c r="IH59" i="24"/>
  <c r="X91" i="1"/>
  <c r="EB91" i="1"/>
  <c r="Y70" i="1" l="1"/>
  <c r="EI70" i="1"/>
  <c r="AA73" i="24"/>
  <c r="GY59" i="24"/>
  <c r="DW97" i="1"/>
  <c r="W97" i="1"/>
  <c r="GX69" i="24"/>
  <c r="GX70" i="24" s="1"/>
  <c r="BL61" i="24"/>
  <c r="AV61" i="24"/>
  <c r="EB92" i="1"/>
  <c r="X92" i="1"/>
  <c r="HJ60" i="24"/>
  <c r="BO60" i="24"/>
  <c r="W60" i="24" s="1"/>
  <c r="AU62" i="24"/>
  <c r="BN59" i="24"/>
  <c r="BJ60" i="24"/>
  <c r="JE60" i="24"/>
  <c r="IZ61" i="24"/>
  <c r="Z95" i="24"/>
  <c r="JA59" i="24"/>
  <c r="JB59" i="24" s="1"/>
  <c r="JF59" i="24" s="1"/>
  <c r="IH60" i="24"/>
  <c r="BH61" i="24"/>
  <c r="AT61" i="24"/>
  <c r="Y99" i="24"/>
  <c r="Y100" i="24" s="1"/>
  <c r="BM60" i="24"/>
  <c r="HK60" i="24" s="1"/>
  <c r="Y72" i="1" l="1"/>
  <c r="EI72" i="1"/>
  <c r="EI71" i="1"/>
  <c r="Y71" i="1"/>
  <c r="AA74" i="24"/>
  <c r="HB60" i="24"/>
  <c r="GY60" i="24" s="1"/>
  <c r="BH62" i="24"/>
  <c r="AT62" i="24"/>
  <c r="BM61" i="24"/>
  <c r="HK61" i="24" s="1"/>
  <c r="EB93" i="1"/>
  <c r="X93" i="1"/>
  <c r="JE61" i="24"/>
  <c r="IZ62" i="24"/>
  <c r="W98" i="1"/>
  <c r="DW98" i="1"/>
  <c r="BN60" i="24"/>
  <c r="HB61" i="24" s="1"/>
  <c r="BJ61" i="24"/>
  <c r="BL62" i="24"/>
  <c r="AV62" i="24"/>
  <c r="JA60" i="24"/>
  <c r="JB60" i="24" s="1"/>
  <c r="JF60" i="24" s="1"/>
  <c r="IH61" i="24"/>
  <c r="Z96" i="24"/>
  <c r="Z97" i="24" s="1"/>
  <c r="HJ61" i="24"/>
  <c r="BO61" i="24"/>
  <c r="W61" i="24" s="1"/>
  <c r="Y101" i="24"/>
  <c r="AU63" i="24"/>
  <c r="GX71" i="24"/>
  <c r="GX72" i="24" s="1"/>
  <c r="EB94" i="1"/>
  <c r="X94" i="1"/>
  <c r="AA75" i="24" l="1"/>
  <c r="Y73" i="1"/>
  <c r="EI73" i="1"/>
  <c r="GY61" i="24"/>
  <c r="Y102" i="24"/>
  <c r="EB95" i="1"/>
  <c r="X95" i="1"/>
  <c r="DW100" i="1"/>
  <c r="W100" i="1"/>
  <c r="BL63" i="24"/>
  <c r="AV63" i="24"/>
  <c r="BO62" i="24"/>
  <c r="W62" i="24" s="1"/>
  <c r="HJ62" i="24"/>
  <c r="JE62" i="24"/>
  <c r="IZ63" i="24"/>
  <c r="BH63" i="24"/>
  <c r="AT63" i="24"/>
  <c r="DW99" i="1"/>
  <c r="W99" i="1"/>
  <c r="BN61" i="24"/>
  <c r="BJ62" i="24"/>
  <c r="BM62" i="24"/>
  <c r="HK62" i="24" s="1"/>
  <c r="Z98" i="24"/>
  <c r="JA61" i="24"/>
  <c r="JB61" i="24" s="1"/>
  <c r="JF61" i="24" s="1"/>
  <c r="GX73" i="24"/>
  <c r="AU64" i="24"/>
  <c r="IH62" i="24"/>
  <c r="AA76" i="24" l="1"/>
  <c r="Y74" i="1"/>
  <c r="EI74" i="1"/>
  <c r="JE63" i="24"/>
  <c r="IZ64" i="24"/>
  <c r="Y103" i="24"/>
  <c r="BN62" i="24"/>
  <c r="HB63" i="24" s="1"/>
  <c r="BJ63" i="24"/>
  <c r="BL64" i="24"/>
  <c r="AV64" i="24"/>
  <c r="DW101" i="1"/>
  <c r="W101" i="1"/>
  <c r="JA62" i="24"/>
  <c r="JB62" i="24" s="1"/>
  <c r="JF62" i="24" s="1"/>
  <c r="IH63" i="24"/>
  <c r="HB62" i="24"/>
  <c r="GY62" i="24" s="1"/>
  <c r="HJ63" i="24"/>
  <c r="BO63" i="24"/>
  <c r="W63" i="24" s="1"/>
  <c r="GX74" i="24"/>
  <c r="GX75" i="24" s="1"/>
  <c r="AU65" i="24"/>
  <c r="BH64" i="24"/>
  <c r="AT64" i="24"/>
  <c r="Z99" i="24"/>
  <c r="Z100" i="24" s="1"/>
  <c r="EB96" i="1"/>
  <c r="X96" i="1"/>
  <c r="BM63" i="24"/>
  <c r="HK63" i="24" s="1"/>
  <c r="X97" i="1"/>
  <c r="EB97" i="1"/>
  <c r="AA77" i="24" l="1"/>
  <c r="AA78" i="24" s="1"/>
  <c r="EI75" i="1"/>
  <c r="Y75" i="1"/>
  <c r="GY63" i="24"/>
  <c r="JA63" i="24"/>
  <c r="JB63" i="24" s="1"/>
  <c r="JF63" i="24" s="1"/>
  <c r="AU66" i="24"/>
  <c r="Z101" i="24"/>
  <c r="Z102" i="24" s="1"/>
  <c r="GX76" i="24"/>
  <c r="Y104" i="24"/>
  <c r="BH65" i="24"/>
  <c r="AT65" i="24"/>
  <c r="DW102" i="1"/>
  <c r="W102" i="1"/>
  <c r="BM64" i="24"/>
  <c r="HK64" i="24" s="1"/>
  <c r="BL65" i="24"/>
  <c r="AV65" i="24"/>
  <c r="JE64" i="24"/>
  <c r="IZ65" i="24"/>
  <c r="BO64" i="24"/>
  <c r="W64" i="24" s="1"/>
  <c r="HJ64" i="24"/>
  <c r="EB98" i="1"/>
  <c r="X98" i="1"/>
  <c r="BN63" i="24"/>
  <c r="BJ64" i="24"/>
  <c r="IH64" i="24"/>
  <c r="EI76" i="1" l="1"/>
  <c r="Y76" i="1"/>
  <c r="AA79" i="24"/>
  <c r="JA64" i="24"/>
  <c r="JB64" i="24" s="1"/>
  <c r="JF64" i="24" s="1"/>
  <c r="AV66" i="24"/>
  <c r="BL66" i="24"/>
  <c r="W103" i="1"/>
  <c r="DW103" i="1"/>
  <c r="BO65" i="24"/>
  <c r="W65" i="24" s="1"/>
  <c r="HJ65" i="24"/>
  <c r="Z103" i="24"/>
  <c r="EB100" i="1"/>
  <c r="X100" i="1"/>
  <c r="EB99" i="1"/>
  <c r="X99" i="1"/>
  <c r="HB64" i="24"/>
  <c r="GY64" i="24" s="1"/>
  <c r="IH65" i="24"/>
  <c r="JE65" i="24"/>
  <c r="IZ66" i="24"/>
  <c r="BH66" i="24"/>
  <c r="AT66" i="24"/>
  <c r="AU67" i="24"/>
  <c r="BN64" i="24"/>
  <c r="BJ65" i="24"/>
  <c r="BM65" i="24"/>
  <c r="HK65" i="24" s="1"/>
  <c r="Y105" i="24"/>
  <c r="Y106" i="24" s="1"/>
  <c r="GX77" i="24"/>
  <c r="GX78" i="24" s="1"/>
  <c r="EI77" i="1" l="1"/>
  <c r="Y77" i="1"/>
  <c r="AA80" i="24"/>
  <c r="EI78" i="1"/>
  <c r="Y78" i="1"/>
  <c r="JA65" i="24"/>
  <c r="JB65" i="24" s="1"/>
  <c r="JF65" i="24" s="1"/>
  <c r="IH66" i="24"/>
  <c r="X101" i="1"/>
  <c r="EB101" i="1"/>
  <c r="HJ66" i="24"/>
  <c r="BO66" i="24"/>
  <c r="W66" i="24" s="1"/>
  <c r="AV67" i="24"/>
  <c r="BL67" i="24"/>
  <c r="HB65" i="24"/>
  <c r="GY65" i="24" s="1"/>
  <c r="GX79" i="24"/>
  <c r="BN65" i="24"/>
  <c r="HB66" i="24" s="1"/>
  <c r="BJ66" i="24"/>
  <c r="BM66" i="24"/>
  <c r="HK66" i="24" s="1"/>
  <c r="Y107" i="24"/>
  <c r="Y108" i="24" s="1"/>
  <c r="JE66" i="24"/>
  <c r="IZ67" i="24"/>
  <c r="Z104" i="24"/>
  <c r="Z105" i="24" s="1"/>
  <c r="AU68" i="24"/>
  <c r="BH67" i="24"/>
  <c r="AT67" i="24"/>
  <c r="W104" i="1"/>
  <c r="DW104" i="1"/>
  <c r="X102" i="1"/>
  <c r="EB102" i="1"/>
  <c r="AA81" i="24" l="1"/>
  <c r="EI79" i="1"/>
  <c r="Y79" i="1"/>
  <c r="GY66" i="24"/>
  <c r="IH67" i="24"/>
  <c r="DW108" i="1"/>
  <c r="W108" i="1"/>
  <c r="BH68" i="24"/>
  <c r="AT68" i="24"/>
  <c r="DW105" i="1"/>
  <c r="W105" i="1"/>
  <c r="HJ67" i="24"/>
  <c r="BO67" i="24"/>
  <c r="W67" i="24" s="1"/>
  <c r="AV68" i="24"/>
  <c r="BL68" i="24"/>
  <c r="BN66" i="24"/>
  <c r="HB67" i="24" s="1"/>
  <c r="BJ67" i="24"/>
  <c r="X103" i="1"/>
  <c r="EB103" i="1"/>
  <c r="BM67" i="24"/>
  <c r="HK67" i="24" s="1"/>
  <c r="JE67" i="24"/>
  <c r="IZ68" i="24"/>
  <c r="JA66" i="24"/>
  <c r="JB66" i="24" s="1"/>
  <c r="JF66" i="24" s="1"/>
  <c r="Z106" i="24"/>
  <c r="W106" i="1"/>
  <c r="DW106" i="1"/>
  <c r="AU69" i="24"/>
  <c r="Y109" i="24"/>
  <c r="GX80" i="24"/>
  <c r="GY67" i="24" l="1"/>
  <c r="AA82" i="24"/>
  <c r="Y80" i="1"/>
  <c r="EI80" i="1"/>
  <c r="BN67" i="24"/>
  <c r="HB68" i="24" s="1"/>
  <c r="BJ68" i="24"/>
  <c r="AU70" i="24"/>
  <c r="JA67" i="24"/>
  <c r="JB67" i="24" s="1"/>
  <c r="JF67" i="24" s="1"/>
  <c r="JE68" i="24"/>
  <c r="IZ69" i="24"/>
  <c r="IH68" i="24"/>
  <c r="BH69" i="24"/>
  <c r="AT69" i="24"/>
  <c r="BM68" i="24"/>
  <c r="HK68" i="24" s="1"/>
  <c r="BO68" i="24"/>
  <c r="W68" i="24" s="1"/>
  <c r="HJ68" i="24"/>
  <c r="GX81" i="24"/>
  <c r="BL69" i="24"/>
  <c r="AV69" i="24"/>
  <c r="DW109" i="1"/>
  <c r="W109" i="1"/>
  <c r="X104" i="1"/>
  <c r="EB104" i="1"/>
  <c r="EB105" i="1"/>
  <c r="X105" i="1"/>
  <c r="W107" i="1"/>
  <c r="DW107" i="1"/>
  <c r="Z107" i="24"/>
  <c r="GY68" i="24" l="1"/>
  <c r="Y81" i="1"/>
  <c r="EI81" i="1"/>
  <c r="AA83" i="24"/>
  <c r="EB106" i="1"/>
  <c r="X106" i="1"/>
  <c r="Z108" i="24"/>
  <c r="BL70" i="24"/>
  <c r="AV70" i="24"/>
  <c r="BH70" i="24"/>
  <c r="AT70" i="24"/>
  <c r="AU71" i="24"/>
  <c r="BO69" i="24"/>
  <c r="W69" i="24" s="1"/>
  <c r="HJ69" i="24"/>
  <c r="BM69" i="24"/>
  <c r="HK69" i="24" s="1"/>
  <c r="BN68" i="24"/>
  <c r="IH70" i="24" s="1"/>
  <c r="BJ69" i="24"/>
  <c r="GX82" i="24"/>
  <c r="JE69" i="24"/>
  <c r="IZ70" i="24"/>
  <c r="JA68" i="24"/>
  <c r="JB68" i="24" s="1"/>
  <c r="JF68" i="24" s="1"/>
  <c r="IH69" i="24"/>
  <c r="Y82" i="1" l="1"/>
  <c r="EI82" i="1"/>
  <c r="AA84" i="24"/>
  <c r="HB69" i="24"/>
  <c r="GY69" i="24" s="1"/>
  <c r="BO70" i="24"/>
  <c r="W70" i="24" s="1"/>
  <c r="HJ70" i="24"/>
  <c r="EB108" i="1"/>
  <c r="X108" i="1"/>
  <c r="AU72" i="24"/>
  <c r="BN69" i="24"/>
  <c r="HB70" i="24" s="1"/>
  <c r="BJ70" i="24"/>
  <c r="JA69" i="24"/>
  <c r="JB69" i="24" s="1"/>
  <c r="JF69" i="24" s="1"/>
  <c r="BH71" i="24"/>
  <c r="AT71" i="24"/>
  <c r="GX83" i="24"/>
  <c r="GX84" i="24" s="1"/>
  <c r="BM70" i="24"/>
  <c r="HK70" i="24" s="1"/>
  <c r="X107" i="1"/>
  <c r="EB107" i="1"/>
  <c r="JE70" i="24"/>
  <c r="IZ71" i="24"/>
  <c r="BL71" i="24"/>
  <c r="AV71" i="24"/>
  <c r="Z109" i="24"/>
  <c r="AA85" i="24" l="1"/>
  <c r="Y83" i="1"/>
  <c r="EI83" i="1"/>
  <c r="GY70" i="24"/>
  <c r="IH71" i="24"/>
  <c r="BH72" i="24"/>
  <c r="AT72" i="24"/>
  <c r="AU73" i="24"/>
  <c r="BM71" i="24"/>
  <c r="HK71" i="24" s="1"/>
  <c r="X109" i="1"/>
  <c r="EB109" i="1"/>
  <c r="BL72" i="24"/>
  <c r="AV72" i="24"/>
  <c r="JE71" i="24"/>
  <c r="IZ72" i="24"/>
  <c r="BN70" i="24"/>
  <c r="HB71" i="24" s="1"/>
  <c r="BJ71" i="24"/>
  <c r="HJ71" i="24"/>
  <c r="BO71" i="24"/>
  <c r="W71" i="24" s="1"/>
  <c r="GX85" i="24"/>
  <c r="JA70" i="24"/>
  <c r="JB70" i="24" s="1"/>
  <c r="JF70" i="24" s="1"/>
  <c r="Y84" i="1" l="1"/>
  <c r="EI84" i="1"/>
  <c r="AA86" i="24"/>
  <c r="GY71" i="24"/>
  <c r="JA71" i="24"/>
  <c r="JB71" i="24" s="1"/>
  <c r="JF71" i="24" s="1"/>
  <c r="IH72" i="24"/>
  <c r="BN71" i="24"/>
  <c r="BJ72" i="24"/>
  <c r="JE72" i="24"/>
  <c r="IZ73" i="24"/>
  <c r="AU74" i="24"/>
  <c r="AV73" i="24"/>
  <c r="BL73" i="24"/>
  <c r="BH73" i="24"/>
  <c r="AT73" i="24"/>
  <c r="HJ72" i="24"/>
  <c r="BO72" i="24"/>
  <c r="W72" i="24" s="1"/>
  <c r="BM72" i="24"/>
  <c r="HK72" i="24" s="1"/>
  <c r="GX86" i="24"/>
  <c r="AA87" i="24" l="1"/>
  <c r="Y85" i="1"/>
  <c r="EI85" i="1"/>
  <c r="JE73" i="24"/>
  <c r="IZ74" i="24"/>
  <c r="BH74" i="24"/>
  <c r="AT74" i="24"/>
  <c r="BM73" i="24"/>
  <c r="HK73" i="24" s="1"/>
  <c r="BN72" i="24"/>
  <c r="BJ73" i="24"/>
  <c r="BO73" i="24"/>
  <c r="W73" i="24" s="1"/>
  <c r="HJ73" i="24"/>
  <c r="JA72" i="24"/>
  <c r="JB72" i="24" s="1"/>
  <c r="JF72" i="24" s="1"/>
  <c r="IH73" i="24"/>
  <c r="AV74" i="24"/>
  <c r="BL74" i="24"/>
  <c r="GX87" i="24"/>
  <c r="GX88" i="24" s="1"/>
  <c r="HB72" i="24"/>
  <c r="GY72" i="24" s="1"/>
  <c r="AU75" i="24"/>
  <c r="EI86" i="1" l="1"/>
  <c r="Y86" i="1"/>
  <c r="AA88" i="24"/>
  <c r="BN73" i="24"/>
  <c r="IH75" i="24" s="1"/>
  <c r="BJ74" i="24"/>
  <c r="AV75" i="24"/>
  <c r="BL75" i="24"/>
  <c r="JA73" i="24"/>
  <c r="JB73" i="24" s="1"/>
  <c r="JF73" i="24" s="1"/>
  <c r="IH74" i="24"/>
  <c r="HB73" i="24"/>
  <c r="GY73" i="24" s="1"/>
  <c r="AU76" i="24"/>
  <c r="BO74" i="24"/>
  <c r="W74" i="24" s="1"/>
  <c r="HJ74" i="24"/>
  <c r="BH75" i="24"/>
  <c r="AT75" i="24"/>
  <c r="GX89" i="24"/>
  <c r="GX90" i="24" s="1"/>
  <c r="BM74" i="24"/>
  <c r="HK74" i="24" s="1"/>
  <c r="JE74" i="24"/>
  <c r="IZ75" i="24"/>
  <c r="AA89" i="24" l="1"/>
  <c r="Y87" i="1"/>
  <c r="EI87" i="1"/>
  <c r="HB74" i="24"/>
  <c r="GY74" i="24" s="1"/>
  <c r="BH76" i="24"/>
  <c r="AT76" i="24"/>
  <c r="JE75" i="24"/>
  <c r="IZ76" i="24"/>
  <c r="HJ75" i="24"/>
  <c r="BO75" i="24"/>
  <c r="W75" i="24" s="1"/>
  <c r="BN74" i="24"/>
  <c r="BJ75" i="24"/>
  <c r="BM75" i="24"/>
  <c r="HK75" i="24" s="1"/>
  <c r="AU77" i="24"/>
  <c r="BL76" i="24"/>
  <c r="AV76" i="24"/>
  <c r="GX91" i="24"/>
  <c r="JA74" i="24"/>
  <c r="JB74" i="24" s="1"/>
  <c r="AA90" i="24" l="1"/>
  <c r="EI88" i="1"/>
  <c r="Y88" i="1"/>
  <c r="JF74" i="24"/>
  <c r="BL77" i="24"/>
  <c r="AV77" i="24"/>
  <c r="BM76" i="24"/>
  <c r="HK76" i="24" s="1"/>
  <c r="JE76" i="24"/>
  <c r="IZ77" i="24"/>
  <c r="BO76" i="24"/>
  <c r="W76" i="24" s="1"/>
  <c r="HJ76" i="24"/>
  <c r="JA75" i="24"/>
  <c r="JB75" i="24" s="1"/>
  <c r="JF75" i="24" s="1"/>
  <c r="IH76" i="24"/>
  <c r="AU78" i="24"/>
  <c r="HB75" i="24"/>
  <c r="GY75" i="24" s="1"/>
  <c r="GX92" i="24"/>
  <c r="BN75" i="24"/>
  <c r="HB76" i="24" s="1"/>
  <c r="BJ76" i="24"/>
  <c r="BH77" i="24"/>
  <c r="AT77" i="24"/>
  <c r="EI90" i="1" l="1"/>
  <c r="Y90" i="1"/>
  <c r="EI89" i="1"/>
  <c r="Y89" i="1"/>
  <c r="AA91" i="24"/>
  <c r="AA92" i="24" s="1"/>
  <c r="GY76" i="24"/>
  <c r="JE77" i="24"/>
  <c r="IZ78" i="24"/>
  <c r="BH78" i="24"/>
  <c r="AT78" i="24"/>
  <c r="BM77" i="24"/>
  <c r="HK77" i="24" s="1"/>
  <c r="AU79" i="24"/>
  <c r="BN76" i="24"/>
  <c r="BJ77" i="24"/>
  <c r="JA76" i="24"/>
  <c r="JB76" i="24" s="1"/>
  <c r="JF76" i="24" s="1"/>
  <c r="AV78" i="24"/>
  <c r="BL78" i="24"/>
  <c r="HJ77" i="24"/>
  <c r="BO77" i="24"/>
  <c r="W77" i="24" s="1"/>
  <c r="IH77" i="24"/>
  <c r="GX93" i="24"/>
  <c r="GX94" i="24" s="1"/>
  <c r="AA93" i="24" l="1"/>
  <c r="JA77" i="24"/>
  <c r="JB77" i="24" s="1"/>
  <c r="JF77" i="24" s="1"/>
  <c r="IH78" i="24"/>
  <c r="AU80" i="24"/>
  <c r="BO78" i="24"/>
  <c r="W78" i="24" s="1"/>
  <c r="HJ78" i="24"/>
  <c r="BL79" i="24"/>
  <c r="AV79" i="24"/>
  <c r="GX95" i="24"/>
  <c r="GX96" i="24" s="1"/>
  <c r="HB77" i="24"/>
  <c r="GY77" i="24" s="1"/>
  <c r="BH79" i="24"/>
  <c r="AT79" i="24"/>
  <c r="BM78" i="24"/>
  <c r="HK78" i="24" s="1"/>
  <c r="BN77" i="24"/>
  <c r="HB78" i="24" s="1"/>
  <c r="BJ78" i="24"/>
  <c r="JE78" i="24"/>
  <c r="IZ79" i="24"/>
  <c r="AA94" i="24" l="1"/>
  <c r="AA95" i="24" s="1"/>
  <c r="EI91" i="1"/>
  <c r="Y91" i="1"/>
  <c r="Y92" i="1"/>
  <c r="EI92" i="1"/>
  <c r="IH79" i="24"/>
  <c r="GY78" i="24"/>
  <c r="JE79" i="24"/>
  <c r="IZ80" i="24"/>
  <c r="AU81" i="24"/>
  <c r="BN78" i="24"/>
  <c r="BJ79" i="24"/>
  <c r="GX97" i="24"/>
  <c r="BH80" i="24"/>
  <c r="AT80" i="24"/>
  <c r="BL80" i="24"/>
  <c r="AV80" i="24"/>
  <c r="BM79" i="24"/>
  <c r="HK79" i="24" s="1"/>
  <c r="JA78" i="24"/>
  <c r="JB78" i="24" s="1"/>
  <c r="JF78" i="24" s="1"/>
  <c r="HJ79" i="24"/>
  <c r="BO79" i="24"/>
  <c r="W79" i="24" s="1"/>
  <c r="AA96" i="24" l="1"/>
  <c r="AA97" i="24" s="1"/>
  <c r="EI93" i="1"/>
  <c r="Y93" i="1"/>
  <c r="BN79" i="24"/>
  <c r="BJ80" i="24"/>
  <c r="JA79" i="24"/>
  <c r="JB79" i="24" s="1"/>
  <c r="JF79" i="24" s="1"/>
  <c r="AV81" i="24"/>
  <c r="BL81" i="24"/>
  <c r="HJ80" i="24"/>
  <c r="BO80" i="24"/>
  <c r="W80" i="24" s="1"/>
  <c r="IH80" i="24"/>
  <c r="GX98" i="24"/>
  <c r="AU82" i="24"/>
  <c r="HB79" i="24"/>
  <c r="GY79" i="24" s="1"/>
  <c r="BH81" i="24"/>
  <c r="AT81" i="24"/>
  <c r="JE80" i="24"/>
  <c r="IZ81" i="24"/>
  <c r="BM80" i="24"/>
  <c r="HK80" i="24" s="1"/>
  <c r="EI96" i="1" l="1"/>
  <c r="EI95" i="1"/>
  <c r="Y95" i="1"/>
  <c r="Y94" i="1"/>
  <c r="EI94" i="1"/>
  <c r="AA98" i="24"/>
  <c r="AA99" i="24" s="1"/>
  <c r="BH82" i="24"/>
  <c r="AT82" i="24"/>
  <c r="HJ81" i="24"/>
  <c r="BO81" i="24"/>
  <c r="W81" i="24" s="1"/>
  <c r="BL82" i="24"/>
  <c r="AV82" i="24"/>
  <c r="AU83" i="24"/>
  <c r="HB80" i="24"/>
  <c r="GY80" i="24" s="1"/>
  <c r="JE81" i="24"/>
  <c r="IZ82" i="24"/>
  <c r="GX99" i="24"/>
  <c r="BN80" i="24"/>
  <c r="IH82" i="24" s="1"/>
  <c r="BJ81" i="24"/>
  <c r="BM81" i="24"/>
  <c r="HK81" i="24" s="1"/>
  <c r="JA80" i="24"/>
  <c r="JB80" i="24" s="1"/>
  <c r="JF80" i="24" s="1"/>
  <c r="IH81" i="24"/>
  <c r="Y96" i="1" l="1"/>
  <c r="Y97" i="1"/>
  <c r="EI97" i="1"/>
  <c r="AA100" i="24"/>
  <c r="JA81" i="24"/>
  <c r="JB81" i="24" s="1"/>
  <c r="JF81" i="24" s="1"/>
  <c r="BL83" i="24"/>
  <c r="AV83" i="24"/>
  <c r="HJ82" i="24"/>
  <c r="BO82" i="24"/>
  <c r="W82" i="24" s="1"/>
  <c r="AU84" i="24"/>
  <c r="JE82" i="24"/>
  <c r="IZ83" i="24"/>
  <c r="HB81" i="24"/>
  <c r="GY81" i="24" s="1"/>
  <c r="GX100" i="24"/>
  <c r="GX101" i="24" s="1"/>
  <c r="BH83" i="24"/>
  <c r="AT83" i="24"/>
  <c r="BN81" i="24"/>
  <c r="BJ82" i="24"/>
  <c r="BM82" i="24"/>
  <c r="HK82" i="24" s="1"/>
  <c r="Y98" i="1" l="1"/>
  <c r="EI98" i="1"/>
  <c r="AA101" i="24"/>
  <c r="EI99" i="1"/>
  <c r="Y99" i="1"/>
  <c r="AV84" i="24"/>
  <c r="BL84" i="24"/>
  <c r="HJ83" i="24"/>
  <c r="BO83" i="24"/>
  <c r="W83" i="24" s="1"/>
  <c r="JE83" i="24"/>
  <c r="IZ84" i="24"/>
  <c r="JA82" i="24"/>
  <c r="JB82" i="24" s="1"/>
  <c r="JF82" i="24" s="1"/>
  <c r="AU85" i="24"/>
  <c r="HB82" i="24"/>
  <c r="GY82" i="24" s="1"/>
  <c r="BN82" i="24"/>
  <c r="BJ83" i="24"/>
  <c r="IH83" i="24"/>
  <c r="BH84" i="24"/>
  <c r="AT84" i="24"/>
  <c r="BM83" i="24"/>
  <c r="HK83" i="24" s="1"/>
  <c r="GX102" i="24"/>
  <c r="AA102" i="24" l="1"/>
  <c r="AA103" i="24" s="1"/>
  <c r="EI100" i="1"/>
  <c r="Y100" i="1"/>
  <c r="JE84" i="24"/>
  <c r="IZ85" i="24"/>
  <c r="BN83" i="24"/>
  <c r="BJ84" i="24"/>
  <c r="JA83" i="24"/>
  <c r="JB83" i="24" s="1"/>
  <c r="JF83" i="24" s="1"/>
  <c r="IH84" i="24"/>
  <c r="BO84" i="24"/>
  <c r="W84" i="24" s="1"/>
  <c r="HJ84" i="24"/>
  <c r="AU86" i="24"/>
  <c r="BH85" i="24"/>
  <c r="AT85" i="24"/>
  <c r="HB83" i="24"/>
  <c r="GY83" i="24" s="1"/>
  <c r="AV85" i="24"/>
  <c r="BL85" i="24"/>
  <c r="BM84" i="24"/>
  <c r="HK84" i="24" s="1"/>
  <c r="GX103" i="24"/>
  <c r="AA104" i="24" l="1"/>
  <c r="EI101" i="1"/>
  <c r="Y101" i="1"/>
  <c r="BM85" i="24"/>
  <c r="HK85" i="24" s="1"/>
  <c r="HB84" i="24"/>
  <c r="GY84" i="24" s="1"/>
  <c r="BN84" i="24"/>
  <c r="BJ85" i="24"/>
  <c r="JA84" i="24"/>
  <c r="JB84" i="24" s="1"/>
  <c r="JF84" i="24" s="1"/>
  <c r="AU87" i="24"/>
  <c r="JE85" i="24"/>
  <c r="IZ86" i="24"/>
  <c r="HJ85" i="24"/>
  <c r="BO85" i="24"/>
  <c r="W85" i="24" s="1"/>
  <c r="GX104" i="24"/>
  <c r="GX105" i="24" s="1"/>
  <c r="AV86" i="24"/>
  <c r="BL86" i="24"/>
  <c r="BH86" i="24"/>
  <c r="AT86" i="24"/>
  <c r="IH85" i="24"/>
  <c r="AA105" i="24" l="1"/>
  <c r="AA106" i="24" s="1"/>
  <c r="EI104" i="1"/>
  <c r="Y104" i="1"/>
  <c r="Y103" i="1"/>
  <c r="EI103" i="1"/>
  <c r="EI102" i="1"/>
  <c r="Y102" i="1"/>
  <c r="BN85" i="24"/>
  <c r="IH87" i="24" s="1"/>
  <c r="BJ86" i="24"/>
  <c r="JE86" i="24"/>
  <c r="IZ87" i="24"/>
  <c r="JA85" i="24"/>
  <c r="JB85" i="24" s="1"/>
  <c r="JF85" i="24" s="1"/>
  <c r="BM86" i="24"/>
  <c r="HK86" i="24" s="1"/>
  <c r="BO86" i="24"/>
  <c r="W86" i="24" s="1"/>
  <c r="HJ86" i="24"/>
  <c r="GX106" i="24"/>
  <c r="HB85" i="24"/>
  <c r="GY85" i="24" s="1"/>
  <c r="BH87" i="24"/>
  <c r="AT87" i="24"/>
  <c r="BL87" i="24"/>
  <c r="AV87" i="24"/>
  <c r="AU88" i="24"/>
  <c r="IH86" i="24"/>
  <c r="Y105" i="1" l="1"/>
  <c r="EI106" i="1"/>
  <c r="AA107" i="24"/>
  <c r="AA108" i="24" s="1"/>
  <c r="HB86" i="24"/>
  <c r="GY86" i="24" s="1"/>
  <c r="BM87" i="24"/>
  <c r="HK87" i="24" s="1"/>
  <c r="JE87" i="24"/>
  <c r="IZ88" i="24"/>
  <c r="BN86" i="24"/>
  <c r="HB87" i="24" s="1"/>
  <c r="BJ87" i="24"/>
  <c r="AU89" i="24"/>
  <c r="HJ87" i="24"/>
  <c r="BO87" i="24"/>
  <c r="W87" i="24" s="1"/>
  <c r="JA86" i="24"/>
  <c r="JB86" i="24" s="1"/>
  <c r="BL88" i="24"/>
  <c r="AV88" i="24"/>
  <c r="BH88" i="24"/>
  <c r="AT88" i="24"/>
  <c r="GX107" i="24"/>
  <c r="GX108" i="24" s="1"/>
  <c r="EI105" i="1" l="1"/>
  <c r="Y106" i="1"/>
  <c r="AA109" i="24"/>
  <c r="GY87" i="24"/>
  <c r="JF86" i="24"/>
  <c r="JE88" i="24"/>
  <c r="IZ89" i="24"/>
  <c r="BM88" i="24"/>
  <c r="HK88" i="24" s="1"/>
  <c r="AU90" i="24"/>
  <c r="GX109" i="24"/>
  <c r="BH89" i="24"/>
  <c r="AT89" i="24"/>
  <c r="BL89" i="24"/>
  <c r="AV89" i="24"/>
  <c r="BN87" i="24"/>
  <c r="HB88" i="24" s="1"/>
  <c r="BJ88" i="24"/>
  <c r="HJ88" i="24"/>
  <c r="BO88" i="24"/>
  <c r="W88" i="24" s="1"/>
  <c r="JA87" i="24"/>
  <c r="JB87" i="24" s="1"/>
  <c r="JF87" i="24" s="1"/>
  <c r="IH88" i="24"/>
  <c r="GY88" i="24" l="1"/>
  <c r="EI109" i="1"/>
  <c r="Y109" i="1"/>
  <c r="EI108" i="1"/>
  <c r="Y108" i="1"/>
  <c r="Y107" i="1"/>
  <c r="EI107" i="1"/>
  <c r="BN88" i="24"/>
  <c r="HB89" i="24" s="1"/>
  <c r="BJ89" i="24"/>
  <c r="AU91" i="24"/>
  <c r="BL90" i="24"/>
  <c r="AV90" i="24"/>
  <c r="JE89" i="24"/>
  <c r="IZ90" i="24"/>
  <c r="HJ89" i="24"/>
  <c r="BO89" i="24"/>
  <c r="W89" i="24" s="1"/>
  <c r="BH90" i="24"/>
  <c r="AT90" i="24"/>
  <c r="BM89" i="24"/>
  <c r="HK89" i="24" s="1"/>
  <c r="JA88" i="24"/>
  <c r="JB88" i="24" s="1"/>
  <c r="JF88" i="24" s="1"/>
  <c r="IH89" i="24"/>
  <c r="GY89" i="24" l="1"/>
  <c r="IH90" i="24"/>
  <c r="AV91" i="24"/>
  <c r="BL91" i="24"/>
  <c r="HJ90" i="24"/>
  <c r="BO90" i="24"/>
  <c r="W90" i="24" s="1"/>
  <c r="BH91" i="24"/>
  <c r="AT91" i="24"/>
  <c r="BM90" i="24"/>
  <c r="HK90" i="24" s="1"/>
  <c r="AU92" i="24"/>
  <c r="BN89" i="24"/>
  <c r="BJ90" i="24"/>
  <c r="JE90" i="24"/>
  <c r="IZ91" i="24"/>
  <c r="JA89" i="24"/>
  <c r="JB89" i="24" s="1"/>
  <c r="JF89" i="24" l="1"/>
  <c r="BH92" i="24"/>
  <c r="AT92" i="24"/>
  <c r="BM91" i="24"/>
  <c r="HK91" i="24" s="1"/>
  <c r="JA90" i="24"/>
  <c r="JB90" i="24" s="1"/>
  <c r="JF90" i="24" s="1"/>
  <c r="IH91" i="24"/>
  <c r="AU93" i="24"/>
  <c r="JE91" i="24"/>
  <c r="IZ92" i="24"/>
  <c r="HB90" i="24"/>
  <c r="GY90" i="24" s="1"/>
  <c r="BO91" i="24"/>
  <c r="W91" i="24" s="1"/>
  <c r="HJ91" i="24"/>
  <c r="BN90" i="24"/>
  <c r="BJ91" i="24"/>
  <c r="BL92" i="24"/>
  <c r="AV92" i="24"/>
  <c r="IH92" i="24" l="1"/>
  <c r="JE92" i="24"/>
  <c r="IZ93" i="24"/>
  <c r="BO92" i="24"/>
  <c r="W92" i="24" s="1"/>
  <c r="HJ92" i="24"/>
  <c r="BN91" i="24"/>
  <c r="BJ92" i="24"/>
  <c r="BH93" i="24"/>
  <c r="AT93" i="24"/>
  <c r="JA91" i="24"/>
  <c r="JB91" i="24" s="1"/>
  <c r="JF91" i="24" s="1"/>
  <c r="BM92" i="24"/>
  <c r="HK92" i="24" s="1"/>
  <c r="BL93" i="24"/>
  <c r="AV93" i="24"/>
  <c r="AU94" i="24"/>
  <c r="HB91" i="24"/>
  <c r="GY91" i="24" s="1"/>
  <c r="BN92" i="24" l="1"/>
  <c r="HB93" i="24" s="1"/>
  <c r="BJ93" i="24"/>
  <c r="JA92" i="24"/>
  <c r="JB92" i="24" s="1"/>
  <c r="JF92" i="24" s="1"/>
  <c r="JE93" i="24"/>
  <c r="IZ94" i="24"/>
  <c r="AU95" i="24"/>
  <c r="HB92" i="24"/>
  <c r="GY92" i="24" s="1"/>
  <c r="AV94" i="24"/>
  <c r="BL94" i="24"/>
  <c r="BH94" i="24"/>
  <c r="AT94" i="24"/>
  <c r="HJ93" i="24"/>
  <c r="BO93" i="24"/>
  <c r="W93" i="24" s="1"/>
  <c r="BM93" i="24"/>
  <c r="HK93" i="24" s="1"/>
  <c r="IH93" i="24"/>
  <c r="GY93" i="24" l="1"/>
  <c r="IH94" i="24"/>
  <c r="JE94" i="24"/>
  <c r="IZ95" i="24"/>
  <c r="BM94" i="24"/>
  <c r="HK94" i="24" s="1"/>
  <c r="BL95" i="24"/>
  <c r="AV95" i="24"/>
  <c r="HJ94" i="24"/>
  <c r="BO94" i="24"/>
  <c r="W94" i="24" s="1"/>
  <c r="AU96" i="24"/>
  <c r="BN93" i="24"/>
  <c r="BJ94" i="24"/>
  <c r="BH95" i="24"/>
  <c r="AT95" i="24"/>
  <c r="JA93" i="24"/>
  <c r="JB93" i="24" s="1"/>
  <c r="JF93" i="24" s="1"/>
  <c r="BO95" i="24" l="1"/>
  <c r="W95" i="24" s="1"/>
  <c r="HJ95" i="24"/>
  <c r="BN94" i="24"/>
  <c r="IH96" i="24" s="1"/>
  <c r="BJ95" i="24"/>
  <c r="BM95" i="24"/>
  <c r="HK95" i="24" s="1"/>
  <c r="JE95" i="24"/>
  <c r="IZ96" i="24"/>
  <c r="JA94" i="24"/>
  <c r="JB94" i="24" s="1"/>
  <c r="JF94" i="24" s="1"/>
  <c r="HB94" i="24"/>
  <c r="GY94" i="24" s="1"/>
  <c r="AU97" i="24"/>
  <c r="BH96" i="24"/>
  <c r="AT96" i="24"/>
  <c r="BL96" i="24"/>
  <c r="AV96" i="24"/>
  <c r="IH95" i="24"/>
  <c r="JE96" i="24" l="1"/>
  <c r="IZ97" i="24"/>
  <c r="AU98" i="24"/>
  <c r="AV97" i="24"/>
  <c r="BL97" i="24"/>
  <c r="BN95" i="24"/>
  <c r="HB96" i="24" s="1"/>
  <c r="BJ96" i="24"/>
  <c r="HJ96" i="24"/>
  <c r="BO96" i="24"/>
  <c r="W96" i="24" s="1"/>
  <c r="JA95" i="24"/>
  <c r="JB95" i="24" s="1"/>
  <c r="BH97" i="24"/>
  <c r="AT97" i="24"/>
  <c r="BM96" i="24"/>
  <c r="HK96" i="24" s="1"/>
  <c r="HB95" i="24"/>
  <c r="GY95" i="24" s="1"/>
  <c r="JF95" i="24" l="1"/>
  <c r="BO97" i="24"/>
  <c r="W97" i="24" s="1"/>
  <c r="HJ97" i="24"/>
  <c r="BL98" i="24"/>
  <c r="AV98" i="24"/>
  <c r="GY96" i="24"/>
  <c r="BM97" i="24"/>
  <c r="HK97" i="24" s="1"/>
  <c r="AU99" i="24"/>
  <c r="JE97" i="24"/>
  <c r="IZ98" i="24"/>
  <c r="BN96" i="24"/>
  <c r="BJ97" i="24"/>
  <c r="BH98" i="24"/>
  <c r="AT98" i="24"/>
  <c r="JA96" i="24"/>
  <c r="JB96" i="24" s="1"/>
  <c r="JF96" i="24" s="1"/>
  <c r="IH97" i="24"/>
  <c r="BN97" i="24" l="1"/>
  <c r="HB98" i="24" s="1"/>
  <c r="BJ98" i="24"/>
  <c r="JA97" i="24"/>
  <c r="JB97" i="24" s="1"/>
  <c r="JF97" i="24" s="1"/>
  <c r="IH98" i="24"/>
  <c r="BL99" i="24"/>
  <c r="AV99" i="24"/>
  <c r="BM98" i="24"/>
  <c r="HK98" i="24" s="1"/>
  <c r="BO98" i="24"/>
  <c r="W98" i="24" s="1"/>
  <c r="HJ98" i="24"/>
  <c r="HB97" i="24"/>
  <c r="GY97" i="24" s="1"/>
  <c r="AU100" i="24"/>
  <c r="JE98" i="24"/>
  <c r="IZ99" i="24"/>
  <c r="BH99" i="24"/>
  <c r="AT99" i="24"/>
  <c r="IH99" i="24" l="1"/>
  <c r="BL100" i="24"/>
  <c r="AV100" i="24"/>
  <c r="HJ99" i="24"/>
  <c r="BO99" i="24"/>
  <c r="W99" i="24" s="1"/>
  <c r="GY98" i="24"/>
  <c r="BM99" i="24"/>
  <c r="HK99" i="24" s="1"/>
  <c r="BH100" i="24"/>
  <c r="AT100" i="24"/>
  <c r="BN98" i="24"/>
  <c r="HB99" i="24" s="1"/>
  <c r="BJ99" i="24"/>
  <c r="JE99" i="24"/>
  <c r="IZ100" i="24"/>
  <c r="AU101" i="24"/>
  <c r="JA98" i="24"/>
  <c r="JB98" i="24" s="1"/>
  <c r="GY99" i="24" l="1"/>
  <c r="JF98" i="24"/>
  <c r="BN99" i="24"/>
  <c r="IH101" i="24" s="1"/>
  <c r="BJ100" i="24"/>
  <c r="BH101" i="24"/>
  <c r="AT101" i="24"/>
  <c r="JA99" i="24"/>
  <c r="JB99" i="24" s="1"/>
  <c r="JF99" i="24" s="1"/>
  <c r="IH100" i="24"/>
  <c r="BM100" i="24"/>
  <c r="HK100" i="24" s="1"/>
  <c r="BL101" i="24"/>
  <c r="AV101" i="24"/>
  <c r="JE100" i="24"/>
  <c r="IZ101" i="24"/>
  <c r="AU102" i="24"/>
  <c r="BO100" i="24"/>
  <c r="W100" i="24" s="1"/>
  <c r="HJ100" i="24"/>
  <c r="HB100" i="24" l="1"/>
  <c r="GY100" i="24" s="1"/>
  <c r="BL102" i="24"/>
  <c r="AV102" i="24"/>
  <c r="HJ101" i="24"/>
  <c r="BO101" i="24"/>
  <c r="W101" i="24" s="1"/>
  <c r="BH102" i="24"/>
  <c r="AT102" i="24"/>
  <c r="BM101" i="24"/>
  <c r="HK101" i="24" s="1"/>
  <c r="BN100" i="24"/>
  <c r="HB101" i="24" s="1"/>
  <c r="BJ101" i="24"/>
  <c r="JA100" i="24"/>
  <c r="JB100" i="24" s="1"/>
  <c r="JF100" i="24" s="1"/>
  <c r="AU103" i="24"/>
  <c r="JE101" i="24"/>
  <c r="IZ102" i="24"/>
  <c r="GY101" i="24" l="1"/>
  <c r="IH102" i="24"/>
  <c r="BH103" i="24"/>
  <c r="AT103" i="24"/>
  <c r="BM102" i="24"/>
  <c r="HK102" i="24" s="1"/>
  <c r="BN101" i="24"/>
  <c r="BJ102" i="24"/>
  <c r="BL103" i="24"/>
  <c r="AV103" i="24"/>
  <c r="JE102" i="24"/>
  <c r="IZ103" i="24"/>
  <c r="AU104" i="24"/>
  <c r="JA101" i="24"/>
  <c r="JB101" i="24" s="1"/>
  <c r="BO102" i="24"/>
  <c r="W102" i="24" s="1"/>
  <c r="HJ102" i="24"/>
  <c r="JF101" i="24" l="1"/>
  <c r="BN102" i="24"/>
  <c r="IH104" i="24" s="1"/>
  <c r="BJ103" i="24"/>
  <c r="JA102" i="24"/>
  <c r="JB102" i="24" s="1"/>
  <c r="JF102" i="24" s="1"/>
  <c r="IH103" i="24"/>
  <c r="HB102" i="24"/>
  <c r="GY102" i="24" s="1"/>
  <c r="AU105" i="24"/>
  <c r="JE103" i="24"/>
  <c r="IZ104" i="24"/>
  <c r="BL104" i="24"/>
  <c r="AV104" i="24"/>
  <c r="BH104" i="24"/>
  <c r="AT104" i="24"/>
  <c r="BO103" i="24"/>
  <c r="W103" i="24" s="1"/>
  <c r="HJ103" i="24"/>
  <c r="BM103" i="24"/>
  <c r="HK103" i="24" s="1"/>
  <c r="BM104" i="24" l="1"/>
  <c r="HK104" i="24" s="1"/>
  <c r="AV105" i="24"/>
  <c r="BL105" i="24"/>
  <c r="HJ104" i="24"/>
  <c r="BO104" i="24"/>
  <c r="W104" i="24" s="1"/>
  <c r="HB103" i="24"/>
  <c r="GY103" i="24" s="1"/>
  <c r="JE104" i="24"/>
  <c r="IZ105" i="24"/>
  <c r="BN103" i="24"/>
  <c r="HB104" i="24" s="1"/>
  <c r="BJ104" i="24"/>
  <c r="JA103" i="24"/>
  <c r="JB103" i="24" s="1"/>
  <c r="AU106" i="24"/>
  <c r="BH105" i="24"/>
  <c r="AT105" i="24"/>
  <c r="GY104" i="24" l="1"/>
  <c r="JF103" i="24"/>
  <c r="HJ105" i="24"/>
  <c r="BO105" i="24"/>
  <c r="W105" i="24" s="1"/>
  <c r="BM105" i="24"/>
  <c r="HK105" i="24" s="1"/>
  <c r="JA104" i="24"/>
  <c r="JB104" i="24" s="1"/>
  <c r="JF104" i="24" s="1"/>
  <c r="BH106" i="24"/>
  <c r="AT106" i="24"/>
  <c r="JE105" i="24"/>
  <c r="IZ106" i="24"/>
  <c r="BN104" i="24"/>
  <c r="HB105" i="24" s="1"/>
  <c r="BJ105" i="24"/>
  <c r="BL106" i="24"/>
  <c r="AV106" i="24"/>
  <c r="AU107" i="24"/>
  <c r="IH105" i="24"/>
  <c r="GY105" i="24" l="1"/>
  <c r="HJ106" i="24"/>
  <c r="BO106" i="24"/>
  <c r="W106" i="24" s="1"/>
  <c r="JA105" i="24"/>
  <c r="JB105" i="24" s="1"/>
  <c r="JF105" i="24" s="1"/>
  <c r="IH106" i="24"/>
  <c r="BN105" i="24"/>
  <c r="BJ106" i="24"/>
  <c r="JE106" i="24"/>
  <c r="IZ107" i="24"/>
  <c r="BH107" i="24"/>
  <c r="AT107" i="24"/>
  <c r="AU108" i="24"/>
  <c r="BM106" i="24"/>
  <c r="HK106" i="24" s="1"/>
  <c r="AV107" i="24"/>
  <c r="BL107" i="24"/>
  <c r="JA106" i="24" l="1"/>
  <c r="JB106" i="24" s="1"/>
  <c r="JF106" i="24" s="1"/>
  <c r="IH107" i="24"/>
  <c r="BH108" i="24"/>
  <c r="AT108" i="24"/>
  <c r="BO107" i="24"/>
  <c r="W107" i="24" s="1"/>
  <c r="HJ107" i="24"/>
  <c r="BM107" i="24"/>
  <c r="HK107" i="24" s="1"/>
  <c r="HB106" i="24"/>
  <c r="GY106" i="24" s="1"/>
  <c r="BN106" i="24"/>
  <c r="BJ107" i="24"/>
  <c r="JE107" i="24"/>
  <c r="IZ108" i="24"/>
  <c r="AU109" i="24"/>
  <c r="AU110" i="24" s="1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BL108" i="24"/>
  <c r="AV108" i="24"/>
  <c r="BN107" i="24" l="1"/>
  <c r="HB108" i="24" s="1"/>
  <c r="BJ108" i="24"/>
  <c r="AT109" i="24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BH109" i="24"/>
  <c r="JA107" i="24"/>
  <c r="JB107" i="24" s="1"/>
  <c r="JF107" i="24" s="1"/>
  <c r="BM108" i="24"/>
  <c r="HK108" i="24" s="1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BL109" i="24"/>
  <c r="IH108" i="24"/>
  <c r="HJ108" i="24"/>
  <c r="BO108" i="24"/>
  <c r="W108" i="24" s="1"/>
  <c r="HB107" i="24"/>
  <c r="GY107" i="24" s="1"/>
  <c r="JE108" i="24"/>
  <c r="IZ109" i="24"/>
  <c r="JE109" i="24" s="1"/>
  <c r="IH109" i="24" l="1"/>
  <c r="GY108" i="24"/>
  <c r="BM109" i="24"/>
  <c r="HK109" i="24" s="1"/>
  <c r="HJ109" i="24"/>
  <c r="BO109" i="24"/>
  <c r="W109" i="24" s="1"/>
  <c r="BN108" i="24"/>
  <c r="JA109" i="24" s="1"/>
  <c r="BJ109" i="24"/>
  <c r="BN109" i="24" s="1"/>
  <c r="JA108" i="24"/>
  <c r="JB108" i="24" s="1"/>
  <c r="JF108" i="24" l="1"/>
  <c r="JB109" i="24"/>
  <c r="JF109" i="24" s="1"/>
  <c r="HB109" i="24"/>
  <c r="GY109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<sst xmlns="http://schemas.openxmlformats.org/spreadsheetml/2006/main" count="1213" uniqueCount="751">
  <si>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</si>
  <si>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</si>
  <si>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</si>
  <si>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</si>
  <si>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</si>
  <si>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</si>
  <si>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</si>
  <si>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</si>
  <si>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</si>
  <si>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</si>
  <si>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</si>
  <si>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</si>
  <si>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</si>
  <si>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</si>
  <si>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</si>
  <si>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</si>
  <si>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</si>
  <si>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</si>
  <si>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</si>
  <si>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</si>
  <si>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</si>
  <si>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</si>
  <si>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</si>
  <si>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</si>
  <si>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</si>
  <si>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</si>
  <si>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</si>
  <si>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</si>
  <si>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</si>
  <si>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</si>
  <si>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</si>
  <si>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</si>
  <si>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</si>
  <si>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</si>
  <si>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</si>
  <si>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</si>
  <si>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</si>
  <si>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</si>
  <si>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</si>
  <si>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</si>
  <si>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</si>
  <si>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</si>
  <si>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</si>
  <si>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</si>
  <si>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</si>
  <si>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</si>
  <si>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</si>
  <si>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</si>
  <si>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</si>
  <si>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</si>
  <si>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</si>
  <si>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</si>
  <si>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</si>
  <si>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</si>
  <si>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</si>
  <si>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</si>
  <si>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</si>
  <si>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</si>
  <si>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</si>
  <si>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</si>
  <si>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</si>
  <si>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</si>
  <si>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</si>
  <si>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</si>
  <si>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</si>
  <si>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</si>
  <si>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</si>
  <si>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</si>
  <si>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</si>
  <si>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</si>
  <si>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</si>
  <si>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</si>
  <si>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</si>
  <si>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</si>
  <si>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</si>
  <si>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</si>
  <si>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</si>
  <si>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</si>
  <si>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</si>
  <si>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</si>
  <si>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</si>
  <si>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</si>
  <si>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</si>
  <si>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</si>
  <si>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</si>
  <si>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</si>
  <si>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</si>
  <si>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</si>
  <si>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</si>
  <si>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</si>
  <si>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</si>
  <si>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</si>
  <si>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</si>
  <si>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</si>
  <si>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</si>
  <si>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</si>
  <si>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</si>
  <si>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</si>
  <si>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</si>
  <si>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</si>
  <si>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</si>
  <si>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</si>
  <si>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</si>
  <si>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</si>
  <si>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</si>
  <si>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</si>
  <si>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</si>
  <si>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</si>
  <si>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</si>
  <si>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</si>
  <si>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</si>
  <si>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</si>
  <si>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</si>
  <si>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</si>
  <si>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</si>
  <si>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</si>
  <si>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</si>
  <si>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</si>
  <si>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</si>
  <si>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</si>
  <si>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</si>
  <si>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</si>
  <si>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</si>
  <si>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</si>
  <si>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</si>
  <si>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</si>
  <si>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</si>
  <si>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</si>
  <si>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</si>
  <si>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</si>
  <si>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</si>
  <si>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</si>
  <si>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</si>
  <si>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</si>
  <si>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</si>
  <si>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</si>
  <si>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</si>
  <si>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</si>
  <si>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</si>
  <si>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</si>
  <si>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</si>
  <si>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</si>
  <si>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</si>
  <si>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</si>
  <si>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</si>
  <si>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</si>
  <si>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</si>
  <si>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</si>
  <si>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</si>
  <si>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</si>
  <si>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</si>
  <si>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</si>
  <si>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</si>
  <si>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</si>
  <si>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</si>
  <si>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</si>
  <si>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</si>
  <si>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</si>
  <si>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</si>
  <si>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</si>
  <si>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</si>
  <si>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</si>
  <si>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</si>
  <si>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</si>
  <si>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</si>
  <si>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</si>
  <si>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</si>
  <si>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</si>
  <si>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</si>
  <si>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</si>
  <si>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</si>
  <si>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</si>
  <si>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</si>
  <si>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</si>
  <si>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</si>
  <si>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</si>
  <si>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</si>
  <si>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</si>
  <si>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</si>
  <si>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</si>
  <si>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</si>
  <si>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</si>
  <si>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</si>
  <si>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</si>
  <si>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</si>
  <si>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</si>
  <si>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</si>
  <si>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</si>
  <si>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</si>
  <si>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</si>
  <si>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</si>
  <si>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</si>
  <si>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</si>
  <si>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</si>
  <si>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</si>
  <si>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</si>
  <si>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</si>
  <si>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</si>
  <si>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</si>
  <si>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</si>
  <si>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</si>
  <si>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</si>
  <si>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</si>
  <si>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</si>
  <si>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</si>
  <si>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</si>
  <si>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</si>
  <si>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</si>
  <si>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</si>
  <si>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</si>
  <si>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</si>
  <si>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</si>
  <si>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</si>
  <si>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</si>
  <si>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</si>
  <si>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</si>
  <si>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</si>
  <si>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</si>
  <si>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</si>
  <si>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</si>
  <si>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</si>
  <si>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</si>
  <si>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</si>
  <si>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</si>
  <si>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</si>
  <si>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</si>
  <si>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</si>
  <si>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</si>
  <si>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</si>
  <si>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</si>
  <si>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</si>
  <si>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</si>
  <si>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</si>
  <si>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</si>
  <si>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</si>
  <si>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</si>
  <si>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</si>
  <si>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</si>
  <si>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</si>
  <si>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</si>
  <si>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</si>
  <si>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</si>
  <si>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</si>
  <si>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</si>
  <si>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</si>
  <si>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</si>
  <si>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</si>
  <si>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</si>
  <si>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</si>
  <si>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</si>
  <si>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</si>
  <si>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</si>
  <si>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</si>
  <si>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</si>
  <si>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</si>
  <si>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</si>
  <si>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</si>
  <si>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</si>
  <si>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</si>
  <si>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</si>
  <si>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</si>
  <si>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</si>
  <si>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</si>
  <si>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</si>
  <si>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</si>
  <si>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</si>
  <si>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</si>
  <si>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</si>
  <si>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</si>
  <si>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</si>
  <si>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</si>
  <si>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</si>
  <si>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</si>
  <si>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</si>
  <si>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</si>
  <si>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</si>
  <si>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</si>
  <si>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</si>
  <si>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</si>
  <si>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</si>
  <si>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</si>
  <si>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</si>
  <si>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</si>
  <si>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</si>
  <si>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</si>
  <si>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 of 5</t>
  </si>
  <si>
    <t>R5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</si>
  <si>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</si>
  <si>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</si>
  <si>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</si>
  <si>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</si>
  <si>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</si>
  <si>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</si>
  <si>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</si>
  <si>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</si>
  <si>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</si>
  <si>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</si>
  <si>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</si>
  <si>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</si>
  <si>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</si>
  <si>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</si>
  <si>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</si>
  <si>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</si>
  <si>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</si>
  <si>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</si>
  <si>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</si>
  <si>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</si>
  <si>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</si>
  <si>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</si>
  <si>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</si>
  <si>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</si>
  <si>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</si>
  <si>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</si>
  <si>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</si>
  <si>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</si>
  <si>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</si>
  <si>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</si>
  <si>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</si>
  <si>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</si>
  <si>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</si>
  <si>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</si>
  <si>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D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</si>
  <si>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</si>
  <si>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</si>
  <si>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</si>
  <si>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</si>
  <si>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</si>
  <si>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</si>
  <si>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</si>
  <si>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</si>
  <si>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</si>
  <si>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</si>
  <si>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</si>
  <si>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</si>
  <si>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</si>
  <si>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HEDGING DASHBOARD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</si>
  <si>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</si>
  <si>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</si>
  <si>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</si>
  <si>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</si>
  <si>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</si>
  <si>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</si>
  <si>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</si>
  <si>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</si>
  <si>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</si>
  <si>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</si>
  <si>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</si>
  <si>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</si>
  <si>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</si>
  <si>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</si>
  <si>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</si>
  <si>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</si>
  <si>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</si>
  <si>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</si>
  <si>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</si>
  <si>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</si>
  <si>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</si>
  <si>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</si>
  <si>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</si>
  <si>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</si>
  <si>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</si>
  <si>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</si>
  <si>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</si>
  <si>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</si>
  <si>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</si>
  <si>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</si>
  <si>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</si>
  <si>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</si>
  <si>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</si>
  <si>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</si>
  <si>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</si>
  <si>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</si>
  <si>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</si>
  <si>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</si>
  <si>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</si>
  <si>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</si>
  <si>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</si>
  <si>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</si>
  <si>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</si>
  <si>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</si>
  <si>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</si>
  <si>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</si>
  <si>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</si>
  <si>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</si>
  <si>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</si>
  <si>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</si>
  <si>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</si>
  <si>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</si>
  <si>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</si>
  <si>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</si>
  <si>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</si>
  <si>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</si>
  <si>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</si>
  <si>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</si>
  <si>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</si>
  <si>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</si>
  <si>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</si>
  <si>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</si>
  <si>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</si>
  <si>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</si>
  <si>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</si>
  <si>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</si>
  <si>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</si>
  <si>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</si>
  <si>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</si>
  <si>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</si>
  <si>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</si>
  <si>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</si>
  <si>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</si>
  <si>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</si>
  <si>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</si>
  <si>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</si>
  <si>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</si>
  <si>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</si>
  <si>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</si>
  <si>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</si>
  <si>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</si>
  <si>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</si>
  <si>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</si>
  <si>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</si>
  <si>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</si>
  <si>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</si>
  <si>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</si>
  <si>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</si>
  <si>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</si>
  <si>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</si>
  <si>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</si>
  <si>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</si>
  <si>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</si>
  <si>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</si>
  <si>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</si>
  <si>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</si>
  <si>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</si>
  <si>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</si>
  <si>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</si>
  <si>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</si>
  <si>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</si>
  <si>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</si>
  <si>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</si>
  <si>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</si>
  <si>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</si>
  <si>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</si>
  <si>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</si>
  <si>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</si>
  <si>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</si>
  <si>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</si>
  <si>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</si>
  <si>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</si>
  <si>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</si>
  <si>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</si>
  <si>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</si>
  <si>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</si>
  <si>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</si>
  <si>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</si>
  <si>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</si>
  <si>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</si>
  <si>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</si>
  <si>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</si>
  <si>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</si>
  <si>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</si>
  <si>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</si>
  <si>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</si>
  <si>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</si>
  <si>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</si>
  <si>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</si>
  <si>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</si>
  <si>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</si>
  <si>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</si>
  <si>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</si>
  <si>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</si>
  <si>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</si>
  <si>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</si>
  <si>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</si>
  <si>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</si>
  <si>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</si>
  <si>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</si>
  <si>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</si>
  <si>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</si>
  <si>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</si>
  <si>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</si>
  <si>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</si>
  <si>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</si>
  <si>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</si>
  <si>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</si>
  <si>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</si>
  <si>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</si>
  <si>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</si>
  <si>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</si>
  <si>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</si>
  <si>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</si>
  <si>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</si>
  <si>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</si>
  <si>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</si>
  <si>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</si>
  <si>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</si>
  <si>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</si>
  <si>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</si>
  <si>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</si>
  <si>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</si>
  <si>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</si>
  <si>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</si>
  <si>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</si>
  <si>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</si>
  <si>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</si>
  <si>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</si>
  <si>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</si>
  <si>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</si>
  <si>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</si>
  <si>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</si>
  <si>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</si>
  <si>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</si>
  <si>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</si>
  <si>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</si>
  <si>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</si>
  <si>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</si>
  <si>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</si>
  <si>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</si>
  <si>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</si>
  <si>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</si>
  <si>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</si>
  <si>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</si>
  <si>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</si>
  <si>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</si>
  <si>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</si>
  <si>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</si>
  <si>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</si>
  <si>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</si>
  <si>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</si>
  <si>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</si>
  <si>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</si>
  <si>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</si>
  <si>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</si>
  <si>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</si>
  <si>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</si>
  <si>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</si>
  <si>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</si>
  <si>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</si>
  <si>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</si>
  <si>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</si>
  <si>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</si>
  <si>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</si>
  <si>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</si>
  <si>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</si>
  <si>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</si>
  <si>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</si>
  <si>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</si>
  <si>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</si>
  <si>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</si>
  <si>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</si>
  <si>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</si>
  <si>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</si>
  <si>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</si>
  <si>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</si>
  <si>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</si>
  <si>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</si>
  <si>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</si>
  <si>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</si>
  <si>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</si>
  <si>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</si>
  <si>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</si>
  <si>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</si>
  <si>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</si>
  <si>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</si>
  <si>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</si>
  <si>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</si>
  <si>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</si>
  <si>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</si>
  <si>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</si>
  <si>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</si>
  <si>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</si>
  <si>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</si>
  <si>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</si>
  <si>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</si>
  <si>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</si>
  <si>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</si>
  <si>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</si>
  <si>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</si>
  <si>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</si>
  <si>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</si>
  <si>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</si>
  <si>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</si>
  <si>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</si>
  <si>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</si>
  <si>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</si>
  <si>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</si>
  <si>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</si>
  <si>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</si>
  <si>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</si>
  <si>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</si>
  <si>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</si>
  <si>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</si>
  <si>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</si>
  <si>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</si>
  <si>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</si>
  <si>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</si>
  <si>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</si>
  <si>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</si>
  <si>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</si>
  <si>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</si>
  <si>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</si>
  <si>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</si>
  <si>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</si>
  <si>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</si>
  <si>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</si>
  <si>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</si>
  <si>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</si>
  <si>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</si>
  <si>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</si>
  <si>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</si>
  <si>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</si>
  <si>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</si>
  <si>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</si>
  <si>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</si>
  <si>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</si>
  <si>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</si>
  <si>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</si>
  <si>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</si>
  <si>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</si>
  <si>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</si>
  <si>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</si>
  <si>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</si>
  <si>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</si>
  <si>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</si>
  <si>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</si>
  <si>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</si>
  <si>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Main Hedge</t>
  </si>
  <si>
    <t>G</t>
  </si>
  <si>
    <t>AA</t>
  </si>
  <si>
    <t>AY</t>
  </si>
  <si>
    <t>BI</t>
  </si>
  <si>
    <t>BS</t>
  </si>
  <si>
    <t>MP</t>
  </si>
  <si>
    <t>H2 | Hedge 2 | (BDC)2</t>
  </si>
  <si>
    <t>H4 | Hedge 2 | (BDC)3</t>
  </si>
  <si>
    <t>H7 | Hedge 7 | (BM1D)2</t>
  </si>
  <si>
    <t>H1 | Hedge 1 | (BTC)1</t>
  </si>
  <si>
    <t>H5 | Hedge 1 | (BTC)2</t>
  </si>
  <si>
    <t>H6 | Hedge 1 | (BTC)3</t>
  </si>
  <si>
    <t>HEDGE (BDC)1x-2x Combo</t>
  </si>
  <si>
    <t>B6</t>
  </si>
  <si>
    <t>$$S</t>
  </si>
  <si>
    <t>D5</t>
  </si>
  <si>
    <t>F5</t>
  </si>
  <si>
    <t>D3</t>
  </si>
  <si>
    <t>WB</t>
  </si>
  <si>
    <t>M1</t>
  </si>
  <si>
    <t>T</t>
  </si>
  <si>
    <t>AWB</t>
  </si>
  <si>
    <t>R2</t>
  </si>
  <si>
    <t>L3S</t>
  </si>
  <si>
    <t>L3O</t>
  </si>
  <si>
    <t>L4S</t>
  </si>
  <si>
    <t>L4O</t>
  </si>
  <si>
    <t>L5S</t>
  </si>
  <si>
    <t>L5O</t>
  </si>
  <si>
    <t>P/B</t>
  </si>
  <si>
    <t>MAX</t>
  </si>
  <si>
    <t>&gt;30</t>
  </si>
  <si>
    <t>SELECTED STRATEGY</t>
  </si>
  <si>
    <t>Random Gen</t>
  </si>
  <si>
    <t>P CALCULATION</t>
  </si>
  <si>
    <t>SCOPE WINNER-3</t>
  </si>
  <si>
    <t>PLAYER3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</si>
  <si>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</si>
  <si>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</si>
  <si>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</si>
  <si>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</si>
  <si>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</si>
  <si>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</si>
  <si>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</si>
  <si>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</si>
  <si>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</si>
  <si>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</si>
  <si>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</si>
  <si>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MAIN</t>
  </si>
  <si>
    <t>F/L/B</t>
  </si>
  <si>
    <t>ML UNIT</t>
  </si>
  <si>
    <t>BZ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</si>
  <si>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</si>
  <si>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</si>
  <si>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</si>
  <si>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</si>
  <si>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</si>
  <si>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</si>
  <si>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</si>
  <si>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</si>
  <si>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</si>
  <si>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</si>
  <si>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</si>
  <si>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</si>
  <si>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</si>
  <si>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</si>
  <si>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</si>
  <si>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</si>
  <si>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</si>
  <si>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</si>
  <si>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</si>
  <si>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</si>
  <si>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</si>
  <si>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</si>
  <si>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</si>
  <si>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</si>
  <si>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</si>
  <si>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</si>
  <si>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</si>
  <si>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</si>
  <si>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</si>
  <si>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</si>
  <si>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</si>
  <si>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</si>
  <si>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</si>
  <si>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</si>
  <si>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</si>
  <si>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</si>
  <si>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</si>
  <si>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</si>
  <si>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</si>
  <si>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</si>
  <si>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</si>
  <si>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</si>
  <si>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</si>
  <si>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</si>
  <si>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</si>
  <si>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</si>
  <si>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</si>
  <si>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</si>
  <si>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</si>
  <si>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</si>
  <si>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</si>
  <si>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MAX-1</t>
  </si>
  <si>
    <t>MAX-2</t>
  </si>
  <si>
    <t>MAX-3</t>
  </si>
  <si>
    <t>MAX-4</t>
  </si>
  <si>
    <t>COL-MAX</t>
  </si>
  <si>
    <t>COL-MAX-1</t>
  </si>
  <si>
    <t>COL-MAX-2</t>
  </si>
  <si>
    <t>COL-MAX-3</t>
  </si>
  <si>
    <t>COL-MAX-4</t>
  </si>
  <si>
    <t>1ST</t>
  </si>
  <si>
    <t>2nd</t>
  </si>
  <si>
    <t>3rd</t>
  </si>
  <si>
    <t>1ST VALUE</t>
  </si>
  <si>
    <t>2nd VALUE</t>
  </si>
  <si>
    <t>3rd VALUE</t>
  </si>
  <si>
    <t>ST-NAME1</t>
  </si>
  <si>
    <t>ST-NAME2</t>
  </si>
  <si>
    <t>ST-NAME3</t>
  </si>
  <si>
    <t>IS SAME</t>
  </si>
  <si>
    <t>IS SAME MAX0-1</t>
  </si>
  <si>
    <t>IS SAME MAX-2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</si>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</sst>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9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33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0" applyFill="1"/>
    <xf numFmtId="0" fontId="8" fillId="9" borderId="12" xfId="0" applyFont="1" applyFill="1" applyBorder="1" applyAlignment="1">
      <alignment horizontal="center" vertical="center"/>
    </xf>
    <xf numFmtId="0" fontId="8" fillId="9" borderId="40" xfId="0" applyFont="1" applyFill="1" applyBorder="1" applyAlignment="1">
      <alignment horizontal="center" vertical="center"/>
    </xf>
    <xf numFmtId="0" fontId="8" fillId="9" borderId="37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8" fillId="9" borderId="4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8" xfId="0" quotePrefix="1" applyFill="1" applyBorder="1" applyAlignment="1">
      <alignment horizontal="center" vertical="center"/>
    </xf>
    <xf numFmtId="0" fontId="0" fillId="7" borderId="15" xfId="0" quotePrefix="1" applyFill="1" applyBorder="1" applyAlignment="1">
      <alignment horizontal="center" vertical="center"/>
    </xf>
    <xf numFmtId="0" fontId="0" fillId="7" borderId="16" xfId="0" quotePrefix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3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 wrapText="1"/>
    </xf>
    <xf numFmtId="0" fontId="6" fillId="9" borderId="40" xfId="0" applyFont="1" applyFill="1" applyBorder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13" borderId="7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12" fillId="9" borderId="12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3" fillId="7" borderId="9" xfId="0" quotePrefix="1" applyFont="1" applyFill="1" applyBorder="1" applyAlignment="1">
      <alignment horizontal="center" vertical="center"/>
    </xf>
    <xf numFmtId="0" fontId="13" fillId="7" borderId="4" xfId="0" quotePrefix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3" fillId="7" borderId="6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5" xfId="0" quotePrefix="1" applyFont="1" applyFill="1" applyBorder="1" applyAlignment="1">
      <alignment horizontal="center" vertical="center"/>
    </xf>
    <xf numFmtId="0" fontId="13" fillId="7" borderId="16" xfId="0" quotePrefix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quotePrefix="1" applyFont="1" applyBorder="1" applyAlignment="1">
      <alignment horizontal="center" vertical="center"/>
    </xf>
    <xf numFmtId="0" fontId="13" fillId="9" borderId="4" xfId="0" quotePrefix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9" borderId="6" xfId="0" quotePrefix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horizontal="center" vertical="center"/>
    </xf>
    <xf numFmtId="0" fontId="13" fillId="11" borderId="10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/>
    </xf>
    <xf numFmtId="0" fontId="13" fillId="9" borderId="8" xfId="0" quotePrefix="1" applyFont="1" applyFill="1" applyBorder="1" applyAlignment="1">
      <alignment horizontal="center" vertical="center"/>
    </xf>
    <xf numFmtId="0" fontId="6" fillId="9" borderId="45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11" fillId="18" borderId="23" xfId="0" applyFont="1" applyFill="1" applyBorder="1" applyAlignment="1" applyProtection="1">
      <alignment horizontal="center" vertical="center"/>
      <protection locked="0"/>
    </xf>
    <xf numFmtId="0" fontId="11" fillId="18" borderId="24" xfId="0" applyFont="1" applyFill="1" applyBorder="1" applyAlignment="1" applyProtection="1">
      <alignment horizontal="center" vertical="center"/>
      <protection locked="0"/>
    </xf>
    <xf numFmtId="0" fontId="11" fillId="18" borderId="25" xfId="0" applyFont="1" applyFill="1" applyBorder="1" applyAlignment="1" applyProtection="1">
      <alignment horizontal="center" vertical="center"/>
      <protection locked="0"/>
    </xf>
    <xf numFmtId="0" fontId="9" fillId="27" borderId="3" xfId="0" applyFont="1" applyFill="1" applyBorder="1" applyAlignment="1">
      <alignment horizontal="center" vertical="center"/>
    </xf>
    <xf numFmtId="0" fontId="9" fillId="27" borderId="9" xfId="0" applyFont="1" applyFill="1" applyBorder="1" applyAlignment="1">
      <alignment horizontal="center" vertical="center"/>
    </xf>
    <xf numFmtId="0" fontId="9" fillId="27" borderId="48" xfId="0" applyFont="1" applyFill="1" applyBorder="1" applyAlignment="1">
      <alignment horizontal="center" vertical="center"/>
    </xf>
    <xf numFmtId="0" fontId="9" fillId="27" borderId="40" xfId="0" applyFont="1" applyFill="1" applyBorder="1" applyAlignment="1">
      <alignment horizontal="center" vertical="center"/>
    </xf>
    <xf numFmtId="0" fontId="9" fillId="27" borderId="4" xfId="0" applyFont="1" applyFill="1" applyBorder="1" applyAlignment="1">
      <alignment horizontal="center" vertical="center"/>
    </xf>
    <xf numFmtId="0" fontId="9" fillId="27" borderId="45" xfId="0" applyFont="1" applyFill="1" applyBorder="1" applyAlignment="1">
      <alignment horizontal="center" vertical="center"/>
    </xf>
    <xf numFmtId="0" fontId="9" fillId="27" borderId="1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7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30" borderId="51" xfId="0" applyFont="1" applyFill="1" applyBorder="1" applyAlignment="1">
      <alignment horizontal="center" vertical="center"/>
    </xf>
    <xf numFmtId="0" fontId="9" fillId="17" borderId="45" xfId="0" applyFont="1" applyFill="1" applyBorder="1" applyAlignment="1">
      <alignment horizontal="center" vertical="center" wrapText="1"/>
    </xf>
    <xf numFmtId="0" fontId="9" fillId="17" borderId="51" xfId="0" applyFont="1" applyFill="1" applyBorder="1" applyAlignment="1">
      <alignment horizontal="center" vertical="center" wrapText="1"/>
    </xf>
    <xf numFmtId="0" fontId="9" fillId="31" borderId="15" xfId="0" applyFont="1" applyFill="1" applyBorder="1" applyAlignment="1">
      <alignment horizontal="center" vertical="center" wrapText="1"/>
    </xf>
    <xf numFmtId="0" fontId="14" fillId="32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13" borderId="19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7" borderId="5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48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4" fillId="9" borderId="57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0" fontId="14" fillId="22" borderId="3" xfId="0" applyFont="1" applyFill="1" applyBorder="1" applyAlignment="1">
      <alignment horizontal="center" vertical="center"/>
    </xf>
    <xf numFmtId="0" fontId="14" fillId="22" borderId="9" xfId="0" applyFont="1" applyFill="1" applyBorder="1" applyAlignment="1">
      <alignment horizontal="center" vertical="center"/>
    </xf>
    <xf numFmtId="0" fontId="14" fillId="22" borderId="4" xfId="0" applyFont="1" applyFill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13" borderId="37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33" borderId="0" xfId="0" applyFont="1" applyFill="1" applyAlignment="1">
      <alignment horizontal="center" vertical="center"/>
    </xf>
    <xf numFmtId="0" fontId="14" fillId="3" borderId="15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9" fillId="8" borderId="0" xfId="0" applyFont="1" applyFill="1"/>
    <xf numFmtId="0" fontId="9" fillId="0" borderId="1" xfId="0" applyFont="1" applyBorder="1"/>
    <xf numFmtId="0" fontId="9" fillId="0" borderId="6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43" xfId="0" applyBorder="1"/>
    <xf numFmtId="0" fontId="0" fillId="0" borderId="49" xfId="0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7" fillId="9" borderId="13" xfId="0" applyFont="1" applyFill="1" applyBorder="1" applyAlignment="1" applyProtection="1">
      <alignment horizontal="center" vertical="center"/>
      <protection locked="0"/>
    </xf>
    <xf numFmtId="0" fontId="6" fillId="13" borderId="5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14" borderId="19" xfId="0" applyFont="1" applyFill="1" applyBorder="1" applyAlignment="1">
      <alignment horizontal="center" vertical="center"/>
    </xf>
    <xf numFmtId="0" fontId="5" fillId="14" borderId="20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 wrapText="1"/>
    </xf>
    <xf numFmtId="0" fontId="0" fillId="13" borderId="27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9" fillId="8" borderId="3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6" borderId="3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43" xfId="0" applyFont="1" applyFill="1" applyBorder="1" applyAlignment="1">
      <alignment horizontal="center" vertical="center"/>
    </xf>
    <xf numFmtId="0" fontId="14" fillId="23" borderId="26" xfId="0" applyFont="1" applyFill="1" applyBorder="1" applyAlignment="1">
      <alignment horizontal="center" vertical="center"/>
    </xf>
    <xf numFmtId="0" fontId="14" fillId="23" borderId="27" xfId="0" applyFont="1" applyFill="1" applyBorder="1" applyAlignment="1">
      <alignment horizontal="center" vertical="center"/>
    </xf>
    <xf numFmtId="0" fontId="14" fillId="23" borderId="43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/>
    </xf>
    <xf numFmtId="0" fontId="14" fillId="24" borderId="26" xfId="0" applyFont="1" applyFill="1" applyBorder="1" applyAlignment="1">
      <alignment horizontal="center" vertical="center"/>
    </xf>
    <xf numFmtId="0" fontId="14" fillId="24" borderId="27" xfId="0" applyFont="1" applyFill="1" applyBorder="1" applyAlignment="1">
      <alignment horizontal="center" vertical="center"/>
    </xf>
    <xf numFmtId="0" fontId="14" fillId="24" borderId="43" xfId="0" applyFont="1" applyFill="1" applyBorder="1" applyAlignment="1">
      <alignment horizontal="center" vertical="center"/>
    </xf>
    <xf numFmtId="0" fontId="14" fillId="25" borderId="26" xfId="0" applyFont="1" applyFill="1" applyBorder="1" applyAlignment="1">
      <alignment horizontal="center" vertical="center"/>
    </xf>
    <xf numFmtId="0" fontId="14" fillId="25" borderId="27" xfId="0" applyFont="1" applyFill="1" applyBorder="1" applyAlignment="1">
      <alignment horizontal="center" vertical="center"/>
    </xf>
    <xf numFmtId="0" fontId="14" fillId="25" borderId="43" xfId="0" applyFont="1" applyFill="1" applyBorder="1" applyAlignment="1">
      <alignment horizontal="center" vertical="center"/>
    </xf>
    <xf numFmtId="0" fontId="14" fillId="19" borderId="26" xfId="0" applyFont="1" applyFill="1" applyBorder="1" applyAlignment="1">
      <alignment horizontal="center" vertical="center"/>
    </xf>
    <xf numFmtId="0" fontId="14" fillId="19" borderId="27" xfId="0" applyFont="1" applyFill="1" applyBorder="1" applyAlignment="1">
      <alignment horizontal="center" vertical="center"/>
    </xf>
    <xf numFmtId="0" fontId="14" fillId="19" borderId="43" xfId="0" applyFont="1" applyFill="1" applyBorder="1" applyAlignment="1">
      <alignment horizontal="center" vertical="center"/>
    </xf>
    <xf numFmtId="0" fontId="14" fillId="20" borderId="26" xfId="0" applyFont="1" applyFill="1" applyBorder="1" applyAlignment="1">
      <alignment horizontal="center" vertical="center"/>
    </xf>
    <xf numFmtId="0" fontId="14" fillId="20" borderId="27" xfId="0" applyFont="1" applyFill="1" applyBorder="1" applyAlignment="1">
      <alignment horizontal="center" vertical="center"/>
    </xf>
    <xf numFmtId="0" fontId="14" fillId="20" borderId="43" xfId="0" applyFont="1" applyFill="1" applyBorder="1" applyAlignment="1">
      <alignment horizontal="center" vertical="center"/>
    </xf>
    <xf numFmtId="0" fontId="14" fillId="21" borderId="26" xfId="0" applyFont="1" applyFill="1" applyBorder="1" applyAlignment="1">
      <alignment horizontal="center" vertical="center"/>
    </xf>
    <xf numFmtId="0" fontId="14" fillId="21" borderId="27" xfId="0" applyFont="1" applyFill="1" applyBorder="1" applyAlignment="1">
      <alignment horizontal="center" vertical="center"/>
    </xf>
    <xf numFmtId="0" fontId="14" fillId="21" borderId="43" xfId="0" applyFont="1" applyFill="1" applyBorder="1" applyAlignment="1">
      <alignment horizontal="center" vertical="center"/>
    </xf>
    <xf numFmtId="0" fontId="14" fillId="16" borderId="26" xfId="0" applyFont="1" applyFill="1" applyBorder="1" applyAlignment="1">
      <alignment horizontal="center" vertical="center"/>
    </xf>
    <xf numFmtId="0" fontId="14" fillId="16" borderId="27" xfId="0" applyFont="1" applyFill="1" applyBorder="1" applyAlignment="1">
      <alignment horizontal="center" vertical="center"/>
    </xf>
    <xf numFmtId="0" fontId="14" fillId="16" borderId="43" xfId="0" applyFont="1" applyFill="1" applyBorder="1" applyAlignment="1">
      <alignment horizontal="center" vertical="center"/>
    </xf>
    <xf numFmtId="0" fontId="14" fillId="22" borderId="26" xfId="0" applyFont="1" applyFill="1" applyBorder="1" applyAlignment="1">
      <alignment horizontal="center" vertical="center"/>
    </xf>
    <xf numFmtId="0" fontId="14" fillId="22" borderId="27" xfId="0" applyFont="1" applyFill="1" applyBorder="1" applyAlignment="1">
      <alignment horizontal="center" vertical="center"/>
    </xf>
    <xf numFmtId="0" fontId="14" fillId="22" borderId="43" xfId="0" applyFont="1" applyFill="1" applyBorder="1" applyAlignment="1">
      <alignment horizontal="center" vertical="center"/>
    </xf>
    <xf numFmtId="0" fontId="14" fillId="28" borderId="26" xfId="0" applyFont="1" applyFill="1" applyBorder="1" applyAlignment="1">
      <alignment horizontal="center" vertical="center"/>
    </xf>
    <xf numFmtId="0" fontId="14" fillId="28" borderId="27" xfId="0" applyFont="1" applyFill="1" applyBorder="1" applyAlignment="1">
      <alignment horizontal="center" vertical="center"/>
    </xf>
    <xf numFmtId="0" fontId="14" fillId="28" borderId="43" xfId="0" applyFont="1" applyFill="1" applyBorder="1" applyAlignment="1">
      <alignment horizontal="center" vertical="center"/>
    </xf>
    <xf numFmtId="0" fontId="14" fillId="29" borderId="26" xfId="0" applyFont="1" applyFill="1" applyBorder="1" applyAlignment="1">
      <alignment horizontal="center" vertical="center"/>
    </xf>
    <xf numFmtId="0" fontId="14" fillId="29" borderId="27" xfId="0" applyFont="1" applyFill="1" applyBorder="1" applyAlignment="1">
      <alignment horizontal="center" vertical="center"/>
    </xf>
    <xf numFmtId="0" fontId="14" fillId="29" borderId="47" xfId="0" applyFont="1" applyFill="1" applyBorder="1" applyAlignment="1">
      <alignment horizontal="center" vertical="center"/>
    </xf>
    <xf numFmtId="0" fontId="9" fillId="27" borderId="49" xfId="0" applyFont="1" applyFill="1" applyBorder="1" applyAlignment="1">
      <alignment horizontal="center" vertical="center"/>
    </xf>
    <xf numFmtId="0" fontId="9" fillId="27" borderId="0" xfId="0" applyFont="1" applyFill="1" applyAlignment="1">
      <alignment horizontal="center" vertical="center"/>
    </xf>
    <xf numFmtId="0" fontId="9" fillId="27" borderId="50" xfId="0" applyFont="1" applyFill="1" applyBorder="1" applyAlignment="1">
      <alignment horizontal="center" vertical="center"/>
    </xf>
    <xf numFmtId="0" fontId="14" fillId="26" borderId="26" xfId="0" applyFont="1" applyFill="1" applyBorder="1" applyAlignment="1">
      <alignment horizontal="center" vertical="center"/>
    </xf>
    <xf numFmtId="0" fontId="14" fillId="26" borderId="27" xfId="0" applyFont="1" applyFill="1" applyBorder="1" applyAlignment="1">
      <alignment horizontal="center" vertical="center"/>
    </xf>
    <xf numFmtId="0" fontId="14" fillId="26" borderId="43" xfId="0" applyFont="1" applyFill="1" applyBorder="1" applyAlignment="1">
      <alignment horizontal="center" vertical="center"/>
    </xf>
    <xf numFmtId="0" fontId="14" fillId="17" borderId="26" xfId="0" applyFont="1" applyFill="1" applyBorder="1" applyAlignment="1">
      <alignment horizontal="center" vertical="center"/>
    </xf>
    <xf numFmtId="0" fontId="14" fillId="17" borderId="27" xfId="0" applyFont="1" applyFill="1" applyBorder="1" applyAlignment="1">
      <alignment horizontal="center" vertical="center"/>
    </xf>
    <xf numFmtId="0" fontId="14" fillId="17" borderId="43" xfId="0" applyFont="1" applyFill="1" applyBorder="1" applyAlignment="1">
      <alignment horizontal="center" vertical="center"/>
    </xf>
    <xf numFmtId="0" fontId="14" fillId="27" borderId="26" xfId="0" applyFont="1" applyFill="1" applyBorder="1" applyAlignment="1">
      <alignment horizontal="center" vertical="center"/>
    </xf>
    <xf numFmtId="0" fontId="14" fillId="27" borderId="27" xfId="0" applyFont="1" applyFill="1" applyBorder="1" applyAlignment="1">
      <alignment horizontal="center" vertical="center"/>
    </xf>
    <xf numFmtId="0" fontId="14" fillId="27" borderId="43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14" fillId="15" borderId="26" xfId="0" applyFont="1" applyFill="1" applyBorder="1" applyAlignment="1">
      <alignment horizontal="center" vertical="center"/>
    </xf>
    <xf numFmtId="0" fontId="14" fillId="15" borderId="27" xfId="0" applyFont="1" applyFill="1" applyBorder="1" applyAlignment="1">
      <alignment horizontal="center" vertical="center"/>
    </xf>
    <xf numFmtId="0" fontId="14" fillId="15" borderId="43" xfId="0" applyFont="1" applyFill="1" applyBorder="1" applyAlignment="1">
      <alignment horizontal="center" vertical="center"/>
    </xf>
    <xf numFmtId="0" fontId="9" fillId="8" borderId="40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40" xfId="0" applyFont="1" applyFill="1" applyBorder="1" applyAlignment="1">
      <alignment horizontal="center" vertical="center" wrapText="1"/>
    </xf>
    <xf numFmtId="0" fontId="9" fillId="17" borderId="37" xfId="0" applyFont="1" applyFill="1" applyBorder="1" applyAlignment="1">
      <alignment horizontal="center" vertical="center" wrapText="1"/>
    </xf>
    <xf numFmtId="0" fontId="9" fillId="13" borderId="19" xfId="0" applyFont="1" applyFill="1" applyBorder="1" applyAlignment="1">
      <alignment horizontal="center" vertical="center" wrapText="1"/>
    </xf>
    <xf numFmtId="0" fontId="9" fillId="13" borderId="20" xfId="0" applyFont="1" applyFill="1" applyBorder="1" applyAlignment="1">
      <alignment horizontal="center" vertical="center" wrapText="1"/>
    </xf>
    <xf numFmtId="0" fontId="9" fillId="13" borderId="22" xfId="0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horizontal="center" vertical="center" wrapText="1"/>
    </xf>
    <xf numFmtId="0" fontId="9" fillId="13" borderId="35" xfId="0" applyFont="1" applyFill="1" applyBorder="1" applyAlignment="1">
      <alignment horizontal="center" vertical="center" wrapText="1"/>
    </xf>
    <xf numFmtId="0" fontId="9" fillId="13" borderId="36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52" xfId="0" applyFont="1" applyFill="1" applyBorder="1" applyAlignment="1">
      <alignment horizontal="center" vertical="center" wrapText="1"/>
    </xf>
    <xf numFmtId="0" fontId="9" fillId="33" borderId="3" xfId="0" applyFont="1" applyFill="1" applyBorder="1" applyAlignment="1">
      <alignment horizontal="center" vertical="center"/>
    </xf>
    <xf numFmtId="0" fontId="9" fillId="33" borderId="9" xfId="0" applyFont="1" applyFill="1" applyBorder="1" applyAlignment="1">
      <alignment horizontal="center" vertical="center"/>
    </xf>
    <xf numFmtId="0" fontId="9" fillId="3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5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EQ1048532"/>
  <sheetViews>
    <sheetView tabSelected="1" zoomScale="90" zoomScaleNormal="90" workbookViewId="0">
      <pane xSplit="1" ySplit="4" topLeftCell="J5" activePane="bottomRight" state="frozen"/>
      <selection activeCell="AQ18" sqref="AQ18"/>
      <selection pane="topRight" activeCell="AQ18" sqref="AQ18"/>
      <selection pane="bottomLeft" activeCell="AQ18" sqref="AQ18"/>
      <selection pane="bottomRight" activeCell="DY10" sqref="DY10"/>
    </sheetView>
  </sheetViews>
  <sheetFormatPr defaultColWidth="9.140625" defaultRowHeight="15"/>
  <cols>
    <col min="1" max="1" width="4.7109375" style="1" customWidth="1"/>
    <col min="2" max="2" width="6.42578125" style="1" hidden="1" customWidth="1"/>
    <col min="3" max="5" width="3.85546875" style="1" hidden="1" customWidth="1"/>
    <col min="6" max="6" width="4.42578125" style="1" hidden="1" customWidth="1"/>
    <col min="7" max="8" width="4.85546875" style="1" hidden="1" customWidth="1"/>
    <col min="9" max="9" width="5.42578125" style="1" hidden="1" customWidth="1"/>
    <col min="10" max="11" width="1.28515625" style="1" customWidth="1"/>
    <col min="12" max="12" width="6.42578125" style="1" hidden="1" customWidth="1"/>
    <col min="13" max="15" width="3.85546875" style="1" hidden="1" customWidth="1"/>
    <col min="16" max="16" width="4.42578125" style="1" hidden="1" customWidth="1"/>
    <col min="17" max="18" width="4.85546875" style="1" hidden="1" customWidth="1"/>
    <col min="19" max="19" width="5.42578125" style="1" hidden="1" customWidth="1"/>
    <col min="20" max="20" width="1.42578125" style="1" customWidth="1"/>
    <col min="21" max="21" width="4.5703125" style="1" customWidth="1"/>
    <col min="22" max="29" width="6" style="1" customWidth="1"/>
    <col min="30" max="33" width="0.85546875" style="1" customWidth="1"/>
    <col min="34" max="34" width="9.140625" style="1" customWidth="1"/>
    <col min="35" max="35" width="4.42578125" style="1" customWidth="1"/>
    <col min="36" max="36" width="6.28515625" style="1" hidden="1" customWidth="1"/>
    <col min="37" max="42" width="6.7109375" style="1" hidden="1" customWidth="1"/>
    <col min="43" max="45" width="1.140625" style="1" hidden="1" customWidth="1"/>
    <col min="46" max="46" width="6.42578125" style="1" hidden="1" customWidth="1"/>
    <col min="47" max="49" width="3.85546875" style="1" hidden="1" customWidth="1"/>
    <col min="50" max="50" width="4.42578125" style="1" hidden="1" customWidth="1"/>
    <col min="51" max="52" width="4.85546875" style="1" hidden="1" customWidth="1"/>
    <col min="53" max="53" width="5.42578125" style="1" hidden="1" customWidth="1"/>
    <col min="54" max="55" width="1.42578125" style="1" hidden="1" customWidth="1"/>
    <col min="56" max="56" width="6.42578125" style="1" hidden="1" customWidth="1"/>
    <col min="57" max="59" width="3.85546875" style="1" hidden="1" customWidth="1"/>
    <col min="60" max="60" width="4.42578125" style="1" hidden="1" customWidth="1"/>
    <col min="61" max="62" width="4.85546875" style="1" hidden="1" customWidth="1"/>
    <col min="63" max="63" width="5.42578125" style="1" hidden="1" customWidth="1"/>
    <col min="64" max="65" width="1.42578125" style="1" hidden="1" customWidth="1"/>
    <col min="66" max="66" width="6.42578125" style="1" hidden="1" customWidth="1"/>
    <col min="67" max="69" width="3.85546875" style="1" hidden="1" customWidth="1"/>
    <col min="70" max="70" width="4.42578125" style="1" hidden="1" customWidth="1"/>
    <col min="71" max="72" width="4.85546875" style="1" hidden="1" customWidth="1"/>
    <col min="73" max="73" width="5.42578125" style="1" hidden="1" customWidth="1"/>
    <col min="74" max="75" width="2" style="1" hidden="1" customWidth="1"/>
    <col min="76" max="76" width="6.42578125" style="1" hidden="1" customWidth="1"/>
    <col min="77" max="79" width="3.85546875" style="1" hidden="1" customWidth="1"/>
    <col min="80" max="80" width="4.42578125" style="1" hidden="1" customWidth="1"/>
    <col min="81" max="82" width="4.85546875" style="1" hidden="1" customWidth="1"/>
    <col min="83" max="83" width="5.42578125" style="1" hidden="1" customWidth="1"/>
    <col min="84" max="85" width="2.7109375" style="1" hidden="1" customWidth="1"/>
    <col min="86" max="107" width="9.140625" style="1" hidden="1" customWidth="1"/>
    <col min="108" max="115" width="9.140625" style="4" hidden="1" customWidth="1"/>
    <col min="116" max="125" width="9.140625" style="1" hidden="1" customWidth="1"/>
    <col min="126" max="130" width="9.140625" style="1" customWidth="1"/>
    <col min="131" max="131" width="4.85546875" style="1" customWidth="1"/>
    <col min="132" max="133" width="9.140625" style="1" customWidth="1"/>
    <col min="134" max="135" width="9.140625" style="1"/>
    <col min="136" max="138" width="1.5703125" style="1" customWidth="1"/>
    <col min="139" max="16384" width="9.140625" style="1"/>
  </cols>
  <sheetData>
    <row r="1" spans="1:147" ht="15" customHeight="1">
      <c r="B1" s="287" t="s">
        <v>335</v>
      </c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287"/>
      <c r="AJ1" s="287"/>
      <c r="AK1" s="287"/>
      <c r="AL1" s="287"/>
      <c r="AM1" s="287"/>
      <c r="AN1" s="287"/>
      <c r="AO1" s="287"/>
      <c r="AP1" s="287"/>
      <c r="AQ1" s="287"/>
      <c r="AR1" s="287"/>
      <c r="AS1" s="287"/>
      <c r="AT1" s="287"/>
      <c r="AU1" s="287"/>
      <c r="AV1" s="287"/>
      <c r="AW1" s="287"/>
      <c r="AX1" s="287"/>
      <c r="AY1" s="287"/>
      <c r="AZ1" s="287"/>
      <c r="BA1" s="287"/>
      <c r="BB1" s="287"/>
      <c r="BC1" s="287"/>
      <c r="BD1" s="287"/>
      <c r="BE1" s="287"/>
      <c r="BF1" s="287"/>
      <c r="BG1" s="287"/>
      <c r="BH1" s="287"/>
      <c r="BI1" s="287"/>
      <c r="BJ1" s="287"/>
      <c r="BK1" s="287"/>
      <c r="BL1" s="287"/>
      <c r="BM1" s="287"/>
      <c r="BN1" s="287"/>
      <c r="BO1" s="287"/>
      <c r="BP1" s="287"/>
      <c r="BQ1" s="287"/>
      <c r="BR1" s="287"/>
      <c r="BS1" s="287"/>
      <c r="BT1" s="287"/>
      <c r="BU1" s="287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DD1" s="1"/>
      <c r="DE1" s="1"/>
      <c r="DF1" s="1"/>
      <c r="DG1" s="1"/>
      <c r="DH1" s="1"/>
      <c r="DI1" s="1"/>
      <c r="DJ1" s="1"/>
      <c r="DK1" s="1"/>
    </row>
    <row r="2" spans="1:147" ht="15.75" customHeight="1" thickBot="1"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287"/>
      <c r="AH2" s="287"/>
      <c r="AI2" s="287"/>
      <c r="AJ2" s="287"/>
      <c r="AK2" s="287"/>
      <c r="AL2" s="287"/>
      <c r="AM2" s="287"/>
      <c r="AN2" s="287"/>
      <c r="AO2" s="287"/>
      <c r="AP2" s="287"/>
      <c r="AQ2" s="287"/>
      <c r="AR2" s="287"/>
      <c r="AS2" s="287"/>
      <c r="AT2" s="287"/>
      <c r="AU2" s="287"/>
      <c r="AV2" s="287"/>
      <c r="AW2" s="287"/>
      <c r="AX2" s="287"/>
      <c r="AY2" s="287"/>
      <c r="AZ2" s="287"/>
      <c r="BA2" s="287"/>
      <c r="BB2" s="287"/>
      <c r="BC2" s="287"/>
      <c r="BD2" s="287"/>
      <c r="BE2" s="287"/>
      <c r="BF2" s="287"/>
      <c r="BG2" s="287"/>
      <c r="BH2" s="287"/>
      <c r="BI2" s="287"/>
      <c r="BJ2" s="287"/>
      <c r="BK2" s="287"/>
      <c r="BL2" s="287"/>
      <c r="BM2" s="287"/>
      <c r="BN2" s="287"/>
      <c r="BO2" s="287"/>
      <c r="BP2" s="287"/>
      <c r="BQ2" s="287"/>
      <c r="BR2" s="287"/>
      <c r="BS2" s="287"/>
      <c r="BT2" s="287"/>
      <c r="BU2" s="287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60"/>
      <c r="CI2" s="316" t="s">
        <v>285</v>
      </c>
      <c r="CJ2" s="316"/>
      <c r="CK2" s="316"/>
      <c r="CL2" s="316"/>
      <c r="CM2" s="316"/>
      <c r="CN2" s="316"/>
      <c r="CO2" s="316"/>
      <c r="CP2" s="316"/>
      <c r="CQ2" s="316"/>
      <c r="CR2" s="316"/>
      <c r="CS2" s="316"/>
      <c r="CT2" s="316"/>
      <c r="CU2" s="316"/>
      <c r="CV2" s="66"/>
      <c r="CW2" s="66"/>
      <c r="CX2" s="66"/>
      <c r="CY2" s="66"/>
      <c r="CZ2" s="66"/>
      <c r="DA2" s="66"/>
      <c r="DD2" s="1"/>
      <c r="DE2" s="1"/>
      <c r="DF2" s="1"/>
      <c r="DG2" s="1"/>
      <c r="DH2" s="1"/>
      <c r="DI2" s="1"/>
      <c r="DJ2" s="1"/>
      <c r="DK2" s="1"/>
    </row>
    <row r="3" spans="1:147" ht="30.75" customHeight="1" thickBot="1">
      <c r="B3" s="290" t="s">
        <v>635</v>
      </c>
      <c r="C3" s="291"/>
      <c r="D3" s="291"/>
      <c r="E3" s="291"/>
      <c r="F3" s="291"/>
      <c r="G3" s="291"/>
      <c r="H3" s="291"/>
      <c r="I3" s="292"/>
      <c r="J3" s="54"/>
      <c r="K3" s="54"/>
      <c r="L3" s="295" t="s">
        <v>632</v>
      </c>
      <c r="M3" s="296"/>
      <c r="N3" s="296"/>
      <c r="O3" s="296"/>
      <c r="P3" s="296"/>
      <c r="Q3" s="296"/>
      <c r="R3" s="296"/>
      <c r="S3" s="297"/>
      <c r="T3" s="54"/>
      <c r="U3" s="54"/>
      <c r="V3" s="298" t="s">
        <v>638</v>
      </c>
      <c r="W3" s="299"/>
      <c r="X3" s="299"/>
      <c r="Y3" s="299"/>
      <c r="Z3" s="299"/>
      <c r="AA3" s="299"/>
      <c r="AB3" s="299"/>
      <c r="AC3" s="300"/>
      <c r="AD3" s="54"/>
      <c r="AE3" s="54"/>
      <c r="AF3" s="54"/>
      <c r="AG3" s="54"/>
      <c r="AH3" s="293" t="s">
        <v>0</v>
      </c>
      <c r="AI3" s="104"/>
      <c r="AJ3" s="310" t="s">
        <v>625</v>
      </c>
      <c r="AK3" s="311"/>
      <c r="AL3" s="311"/>
      <c r="AM3" s="311"/>
      <c r="AN3" s="311"/>
      <c r="AO3" s="311"/>
      <c r="AP3" s="312"/>
      <c r="AQ3" s="53"/>
      <c r="AR3" s="53"/>
      <c r="AS3" s="53"/>
      <c r="AT3" s="301" t="s">
        <v>633</v>
      </c>
      <c r="AU3" s="302"/>
      <c r="AV3" s="302"/>
      <c r="AW3" s="302"/>
      <c r="AX3" s="302"/>
      <c r="AY3" s="302"/>
      <c r="AZ3" s="302"/>
      <c r="BA3" s="303"/>
      <c r="BB3" s="54"/>
      <c r="BC3" s="54"/>
      <c r="BD3" s="304" t="s">
        <v>636</v>
      </c>
      <c r="BE3" s="305"/>
      <c r="BF3" s="305"/>
      <c r="BG3" s="305"/>
      <c r="BH3" s="305"/>
      <c r="BI3" s="305"/>
      <c r="BJ3" s="305"/>
      <c r="BK3" s="306"/>
      <c r="BL3" s="54"/>
      <c r="BM3" s="54"/>
      <c r="BN3" s="307" t="s">
        <v>637</v>
      </c>
      <c r="BO3" s="308"/>
      <c r="BP3" s="308"/>
      <c r="BQ3" s="308"/>
      <c r="BR3" s="308"/>
      <c r="BS3" s="308"/>
      <c r="BT3" s="308"/>
      <c r="BU3" s="309"/>
      <c r="BV3" s="54"/>
      <c r="BW3" s="54"/>
      <c r="BX3" s="307" t="s">
        <v>634</v>
      </c>
      <c r="BY3" s="308"/>
      <c r="BZ3" s="308"/>
      <c r="CA3" s="308"/>
      <c r="CB3" s="308"/>
      <c r="CC3" s="308"/>
      <c r="CD3" s="308"/>
      <c r="CE3" s="309"/>
      <c r="CF3" s="54"/>
      <c r="CG3" s="54"/>
      <c r="CH3" s="60"/>
      <c r="CI3" s="67" t="s">
        <v>322</v>
      </c>
      <c r="CJ3" s="67" t="s">
        <v>324</v>
      </c>
      <c r="CK3" s="67" t="s">
        <v>325</v>
      </c>
      <c r="CL3" s="67" t="s">
        <v>326</v>
      </c>
      <c r="CM3" s="67" t="s">
        <v>327</v>
      </c>
      <c r="CN3" s="67" t="s">
        <v>328</v>
      </c>
      <c r="CO3" s="67" t="s">
        <v>339</v>
      </c>
      <c r="CP3" s="66"/>
      <c r="CQ3" s="66"/>
      <c r="CR3" s="66"/>
      <c r="CS3" s="66"/>
      <c r="CT3" s="67"/>
      <c r="CU3" s="67"/>
      <c r="CV3" s="67"/>
      <c r="CW3" s="67"/>
      <c r="CX3" s="67"/>
      <c r="CY3" s="67"/>
      <c r="CZ3" s="67"/>
      <c r="DA3" s="67"/>
      <c r="DD3" s="1"/>
      <c r="DE3" s="1" t="str">
        <f>DD16&amp;$CQ$10</f>
        <v>10</v>
      </c>
      <c r="DF3" s="1" t="str">
        <f>DD16&amp;CQ17</f>
        <v>17</v>
      </c>
      <c r="DG3" s="1"/>
      <c r="DH3" s="1"/>
      <c r="DI3" s="1"/>
      <c r="DJ3" s="1"/>
      <c r="DK3" s="1"/>
    </row>
    <row r="4" spans="1:147" s="18" customFormat="1" ht="25.5" customHeight="1" thickBot="1">
      <c r="B4" s="24" t="s">
        <v>11</v>
      </c>
      <c r="C4" s="25" t="s">
        <v>37</v>
      </c>
      <c r="D4" s="25" t="s">
        <v>304</v>
      </c>
      <c r="E4" s="25" t="s">
        <v>36</v>
      </c>
      <c r="F4" s="25" t="s">
        <v>164</v>
      </c>
      <c r="G4" s="25" t="s">
        <v>5</v>
      </c>
      <c r="H4" s="25" t="s">
        <v>14</v>
      </c>
      <c r="I4" s="26" t="s">
        <v>15</v>
      </c>
      <c r="J4" s="55"/>
      <c r="K4" s="55"/>
      <c r="L4" s="24" t="s">
        <v>11</v>
      </c>
      <c r="M4" s="25" t="s">
        <v>37</v>
      </c>
      <c r="N4" s="25" t="s">
        <v>304</v>
      </c>
      <c r="O4" s="25" t="s">
        <v>36</v>
      </c>
      <c r="P4" s="25" t="s">
        <v>164</v>
      </c>
      <c r="Q4" s="25" t="s">
        <v>5</v>
      </c>
      <c r="R4" s="25" t="s">
        <v>14</v>
      </c>
      <c r="S4" s="26" t="s">
        <v>15</v>
      </c>
      <c r="T4" s="55"/>
      <c r="U4" s="183" t="s">
        <v>639</v>
      </c>
      <c r="V4" s="179" t="s">
        <v>11</v>
      </c>
      <c r="W4" s="25" t="s">
        <v>37</v>
      </c>
      <c r="X4" s="25" t="s">
        <v>304</v>
      </c>
      <c r="Y4" s="25" t="s">
        <v>36</v>
      </c>
      <c r="Z4" s="25" t="s">
        <v>164</v>
      </c>
      <c r="AA4" s="25" t="s">
        <v>5</v>
      </c>
      <c r="AB4" s="25" t="s">
        <v>14</v>
      </c>
      <c r="AC4" s="26" t="s">
        <v>640</v>
      </c>
      <c r="AD4" s="55"/>
      <c r="AE4" s="55"/>
      <c r="AF4" s="55"/>
      <c r="AG4" s="55"/>
      <c r="AH4" s="294"/>
      <c r="AI4" s="104"/>
      <c r="AJ4" s="116" t="s">
        <v>631</v>
      </c>
      <c r="AK4" s="117" t="s">
        <v>301</v>
      </c>
      <c r="AL4" s="117" t="s">
        <v>35</v>
      </c>
      <c r="AM4" s="118" t="s">
        <v>11</v>
      </c>
      <c r="AN4" s="118" t="s">
        <v>164</v>
      </c>
      <c r="AO4" s="118" t="s">
        <v>5</v>
      </c>
      <c r="AP4" s="119" t="s">
        <v>15</v>
      </c>
      <c r="AQ4" s="53"/>
      <c r="AR4" s="53"/>
      <c r="AS4" s="53"/>
      <c r="AT4" s="24" t="s">
        <v>11</v>
      </c>
      <c r="AU4" s="25" t="s">
        <v>37</v>
      </c>
      <c r="AV4" s="25" t="s">
        <v>304</v>
      </c>
      <c r="AW4" s="25" t="s">
        <v>36</v>
      </c>
      <c r="AX4" s="25" t="s">
        <v>164</v>
      </c>
      <c r="AY4" s="25" t="s">
        <v>5</v>
      </c>
      <c r="AZ4" s="25" t="s">
        <v>14</v>
      </c>
      <c r="BA4" s="26" t="s">
        <v>15</v>
      </c>
      <c r="BB4" s="55"/>
      <c r="BC4" s="55"/>
      <c r="BD4" s="24" t="s">
        <v>11</v>
      </c>
      <c r="BE4" s="25" t="s">
        <v>37</v>
      </c>
      <c r="BF4" s="25" t="s">
        <v>304</v>
      </c>
      <c r="BG4" s="25" t="s">
        <v>36</v>
      </c>
      <c r="BH4" s="25" t="s">
        <v>164</v>
      </c>
      <c r="BI4" s="25" t="s">
        <v>5</v>
      </c>
      <c r="BJ4" s="25" t="s">
        <v>14</v>
      </c>
      <c r="BK4" s="26" t="s">
        <v>15</v>
      </c>
      <c r="BL4" s="55"/>
      <c r="BM4" s="55"/>
      <c r="BN4" s="24" t="s">
        <v>11</v>
      </c>
      <c r="BO4" s="25" t="s">
        <v>37</v>
      </c>
      <c r="BP4" s="25" t="s">
        <v>304</v>
      </c>
      <c r="BQ4" s="25" t="s">
        <v>36</v>
      </c>
      <c r="BR4" s="25" t="s">
        <v>164</v>
      </c>
      <c r="BS4" s="25" t="s">
        <v>5</v>
      </c>
      <c r="BT4" s="25" t="s">
        <v>14</v>
      </c>
      <c r="BU4" s="26" t="s">
        <v>15</v>
      </c>
      <c r="BV4" s="55"/>
      <c r="BW4" s="55"/>
      <c r="BX4" s="24" t="s">
        <v>11</v>
      </c>
      <c r="BY4" s="25" t="s">
        <v>37</v>
      </c>
      <c r="BZ4" s="25" t="s">
        <v>304</v>
      </c>
      <c r="CA4" s="25" t="s">
        <v>36</v>
      </c>
      <c r="CB4" s="25" t="s">
        <v>164</v>
      </c>
      <c r="CC4" s="25" t="s">
        <v>5</v>
      </c>
      <c r="CD4" s="25" t="s">
        <v>14</v>
      </c>
      <c r="CE4" s="26" t="s">
        <v>15</v>
      </c>
      <c r="CF4" s="55"/>
      <c r="CG4" s="55"/>
      <c r="CH4" s="61" t="s">
        <v>286</v>
      </c>
      <c r="CI4" s="67" t="s">
        <v>6</v>
      </c>
      <c r="CJ4" s="67" t="s">
        <v>9</v>
      </c>
      <c r="CK4" s="67" t="s">
        <v>329</v>
      </c>
      <c r="CL4" s="67" t="s">
        <v>330</v>
      </c>
      <c r="CM4" s="67" t="s">
        <v>331</v>
      </c>
      <c r="CN4" s="67" t="s">
        <v>296</v>
      </c>
      <c r="CO4" s="67" t="s">
        <v>340</v>
      </c>
      <c r="CP4" s="67"/>
      <c r="CQ4" s="67"/>
      <c r="CR4" s="67"/>
      <c r="CS4" s="317" t="s">
        <v>293</v>
      </c>
      <c r="CT4" s="317"/>
      <c r="CU4" s="317"/>
      <c r="CV4" s="317"/>
      <c r="CW4" s="288" t="s">
        <v>293</v>
      </c>
      <c r="CX4" s="288"/>
      <c r="CY4" s="288"/>
      <c r="CZ4" s="288"/>
      <c r="DA4" s="67" t="s">
        <v>297</v>
      </c>
      <c r="DD4" s="313" t="s">
        <v>619</v>
      </c>
      <c r="DE4" s="314"/>
      <c r="DF4" s="314"/>
      <c r="DG4" s="315"/>
      <c r="DH4" s="313" t="s">
        <v>620</v>
      </c>
      <c r="DI4" s="314"/>
      <c r="DJ4" s="314"/>
      <c r="DK4" s="315"/>
      <c r="DL4" s="313" t="s">
        <v>621</v>
      </c>
      <c r="DM4" s="314"/>
      <c r="DN4" s="314"/>
      <c r="DO4" s="315"/>
      <c r="DP4" s="113" t="s">
        <v>622</v>
      </c>
      <c r="DQ4" s="113" t="s">
        <v>623</v>
      </c>
      <c r="DR4" s="114" t="s">
        <v>624</v>
      </c>
      <c r="DV4" s="132" t="str">
        <f>'Hedge-All-18'!B4</f>
        <v>BET</v>
      </c>
      <c r="DW4" s="133" t="str">
        <f>'Hedge-All-18'!C4</f>
        <v>LL</v>
      </c>
      <c r="DX4" s="133" t="str">
        <f>'Hedge-All-18'!D4</f>
        <v>P</v>
      </c>
      <c r="DY4" s="133" t="str">
        <f>'Hedge-All-18'!E4</f>
        <v>B</v>
      </c>
      <c r="DZ4" s="134" t="str">
        <f>'Hedge-All-18'!F4</f>
        <v>W/L</v>
      </c>
      <c r="EA4" s="135"/>
      <c r="EB4" s="133" t="str">
        <f>'Hedge-All-18'!H4</f>
        <v>ML</v>
      </c>
      <c r="EC4" s="133" t="str">
        <f>'Hedge-All-18'!I4</f>
        <v>P</v>
      </c>
      <c r="ED4" s="133" t="str">
        <f>'Hedge-All-18'!J4</f>
        <v>B</v>
      </c>
      <c r="EE4" s="134" t="str">
        <f>'Hedge-All-18'!K4</f>
        <v>W/L</v>
      </c>
      <c r="EF4" s="135"/>
      <c r="EG4" s="135"/>
      <c r="EH4" s="135"/>
      <c r="EI4" s="132" t="str">
        <f>'Hedge-All-18'!O4</f>
        <v>RL</v>
      </c>
      <c r="EJ4" s="133" t="str">
        <f>'Hedge-All-18'!P4</f>
        <v>P</v>
      </c>
      <c r="EK4" s="133" t="str">
        <f>'Hedge-All-18'!Q4</f>
        <v>B</v>
      </c>
      <c r="EL4" s="133" t="str">
        <f>'Hedge-All-18'!R4</f>
        <v>W/L</v>
      </c>
      <c r="EM4" s="133" t="str">
        <f>'Hedge-All-18'!S4</f>
        <v>$</v>
      </c>
      <c r="EN4" s="133" t="str">
        <f>'Hedge-All-18'!T4</f>
        <v>$$</v>
      </c>
      <c r="EO4" s="133" t="str">
        <f>'Hedge-All-18'!U4</f>
        <v xml:space="preserve">$$$ </v>
      </c>
      <c r="EP4" s="134" t="str">
        <f>'Hedge-All-18'!V4</f>
        <v>Rabbit</v>
      </c>
    </row>
    <row r="5" spans="1:147" ht="26.25" customHeight="1">
      <c r="B5" s="27"/>
      <c r="C5" s="28" t="e">
        <f>#REF!</f>
        <v>#REF!</v>
      </c>
      <c r="D5" s="28" t="e">
        <f>#REF!</f>
        <v>#REF!</v>
      </c>
      <c r="E5" s="28" t="e">
        <f>#REF!</f>
        <v>#REF!</v>
      </c>
      <c r="F5" s="28"/>
      <c r="G5" s="28"/>
      <c r="H5" s="28"/>
      <c r="I5" s="29"/>
      <c r="J5" s="53"/>
      <c r="K5" s="53"/>
      <c r="L5" s="27"/>
      <c r="M5" s="28" t="e">
        <f>#REF!</f>
        <v>#REF!</v>
      </c>
      <c r="N5" s="28" t="e">
        <f>#REF!</f>
        <v>#REF!</v>
      </c>
      <c r="O5" s="28" t="e">
        <f>#REF!</f>
        <v>#REF!</v>
      </c>
      <c r="P5" s="28"/>
      <c r="Q5" s="28"/>
      <c r="R5" s="28"/>
      <c r="S5" s="29"/>
      <c r="T5" s="53"/>
      <c r="U5" s="185"/>
      <c r="V5" s="180"/>
      <c r="W5" s="28"/>
      <c r="X5" s="28"/>
      <c r="Y5" s="28"/>
      <c r="Z5" s="28"/>
      <c r="AA5" s="28"/>
      <c r="AB5" s="28"/>
      <c r="AC5" s="29"/>
      <c r="AD5" s="53"/>
      <c r="AE5" s="53"/>
      <c r="AF5" s="53"/>
      <c r="AG5" s="53"/>
      <c r="AH5" s="186" t="s">
        <v>5</v>
      </c>
      <c r="AI5" s="53"/>
      <c r="AJ5" s="120"/>
      <c r="AK5" s="28"/>
      <c r="AL5" s="28"/>
      <c r="AM5" s="28"/>
      <c r="AN5" s="28"/>
      <c r="AO5" s="28"/>
      <c r="AP5" s="29"/>
      <c r="AQ5" s="53"/>
      <c r="AR5" s="53"/>
      <c r="AS5" s="53"/>
      <c r="AT5" s="27"/>
      <c r="AU5" s="28" t="e">
        <f>#REF!</f>
        <v>#REF!</v>
      </c>
      <c r="AV5" s="28" t="e">
        <f>#REF!</f>
        <v>#REF!</v>
      </c>
      <c r="AW5" s="28" t="e">
        <f>#REF!</f>
        <v>#REF!</v>
      </c>
      <c r="AX5" s="28"/>
      <c r="AY5" s="28"/>
      <c r="AZ5" s="28"/>
      <c r="BA5" s="29"/>
      <c r="BB5" s="53"/>
      <c r="BC5" s="53"/>
      <c r="BD5" s="27"/>
      <c r="BE5" s="28" t="e">
        <f>#REF!</f>
        <v>#REF!</v>
      </c>
      <c r="BF5" s="28" t="e">
        <f>#REF!</f>
        <v>#REF!</v>
      </c>
      <c r="BG5" s="28" t="e">
        <f>#REF!</f>
        <v>#REF!</v>
      </c>
      <c r="BH5" s="28"/>
      <c r="BI5" s="28"/>
      <c r="BJ5" s="28"/>
      <c r="BK5" s="29"/>
      <c r="BL5" s="53"/>
      <c r="BM5" s="53"/>
      <c r="BN5" s="27"/>
      <c r="BO5" s="28" t="e">
        <f>#REF!</f>
        <v>#REF!</v>
      </c>
      <c r="BP5" s="28" t="e">
        <f>#REF!</f>
        <v>#REF!</v>
      </c>
      <c r="BQ5" s="28" t="e">
        <f>#REF!</f>
        <v>#REF!</v>
      </c>
      <c r="BR5" s="28"/>
      <c r="BS5" s="28"/>
      <c r="BT5" s="28"/>
      <c r="BU5" s="29"/>
      <c r="BV5" s="53"/>
      <c r="BW5" s="53"/>
      <c r="BX5" s="27"/>
      <c r="BY5" s="28" t="e">
        <f>#REF!</f>
        <v>#REF!</v>
      </c>
      <c r="BZ5" s="28" t="e">
        <f>#REF!</f>
        <v>#REF!</v>
      </c>
      <c r="CA5" s="28" t="e">
        <f>#REF!</f>
        <v>#REF!</v>
      </c>
      <c r="CB5" s="28"/>
      <c r="CC5" s="28"/>
      <c r="CD5" s="28"/>
      <c r="CE5" s="29"/>
      <c r="CF5" s="53"/>
      <c r="CG5" s="53"/>
      <c r="CI5" s="1" t="str">
        <f>VLOOKUP(CI4,General!$R:$S,2,FALSE)</f>
        <v>F</v>
      </c>
      <c r="CJ5" s="1" t="str">
        <f>VLOOKUP(CJ4,General!$R:$S,2,FALSE)</f>
        <v>P</v>
      </c>
      <c r="CK5" s="1" t="str">
        <f>VLOOKUP(CK4,General!$R:$S,2,FALSE)</f>
        <v>Z</v>
      </c>
      <c r="CL5" s="1" t="str">
        <f>VLOOKUP(CL4,General!$R:$S,2,FALSE)</f>
        <v>AX</v>
      </c>
      <c r="CM5" s="1" t="str">
        <f>VLOOKUP(CM4,General!$R:$S,2,FALSE)</f>
        <v>BH</v>
      </c>
      <c r="CN5" s="1" t="str">
        <f>VLOOKUP(CN4,General!$R:$S,2,FALSE)</f>
        <v>BR</v>
      </c>
      <c r="CO5" s="1" t="str">
        <f>VLOOKUP(CO4,General!$R:$S,2,FALSE)</f>
        <v>CB</v>
      </c>
      <c r="CS5" s="4"/>
      <c r="CT5" s="4"/>
      <c r="CU5" s="4"/>
      <c r="CV5" s="4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Q5" s="115"/>
      <c r="DR5" s="4"/>
      <c r="DV5" s="136"/>
      <c r="DW5" s="137">
        <f>'Hedge-All-18'!C5</f>
        <v>0</v>
      </c>
      <c r="DX5" s="137"/>
      <c r="DY5" s="137"/>
      <c r="DZ5" s="138"/>
      <c r="EA5" s="139"/>
      <c r="EB5" s="136">
        <f>'Hedge-All-18'!H5</f>
        <v>0</v>
      </c>
      <c r="EC5" s="137"/>
      <c r="ED5" s="137"/>
      <c r="EE5" s="138"/>
      <c r="EF5" s="139"/>
      <c r="EG5" s="139"/>
      <c r="EH5" s="139"/>
      <c r="EI5" s="136">
        <f>'Hedge-All-18'!O5</f>
        <v>0</v>
      </c>
      <c r="EJ5" s="137"/>
      <c r="EK5" s="137"/>
      <c r="EL5" s="137"/>
      <c r="EM5" s="137"/>
      <c r="EN5" s="140"/>
      <c r="EO5" s="137"/>
      <c r="EP5" s="141"/>
    </row>
    <row r="6" spans="1:147" ht="26.25" customHeight="1">
      <c r="B6" s="30"/>
      <c r="C6" s="31"/>
      <c r="D6" s="31"/>
      <c r="E6" s="31"/>
      <c r="F6" s="31"/>
      <c r="G6" s="31"/>
      <c r="H6" s="31"/>
      <c r="I6" s="32"/>
      <c r="J6" s="53"/>
      <c r="K6" s="53"/>
      <c r="L6" s="30"/>
      <c r="M6" s="31"/>
      <c r="N6" s="31"/>
      <c r="O6" s="31"/>
      <c r="P6" s="31"/>
      <c r="Q6" s="31"/>
      <c r="R6" s="31"/>
      <c r="S6" s="32"/>
      <c r="T6" s="53"/>
      <c r="U6" s="185"/>
      <c r="V6" s="181"/>
      <c r="W6" s="31"/>
      <c r="X6" s="31"/>
      <c r="Y6" s="31"/>
      <c r="Z6" s="31"/>
      <c r="AA6" s="31"/>
      <c r="AB6" s="31"/>
      <c r="AC6" s="32"/>
      <c r="AD6" s="53"/>
      <c r="AE6" s="53"/>
      <c r="AF6" s="53"/>
      <c r="AG6" s="53"/>
      <c r="AH6" s="187" t="s">
        <v>6</v>
      </c>
      <c r="AI6" s="53"/>
      <c r="AJ6" s="121"/>
      <c r="AK6" s="31"/>
      <c r="AL6" s="31"/>
      <c r="AM6" s="31"/>
      <c r="AN6" s="31"/>
      <c r="AO6" s="31"/>
      <c r="AP6" s="32"/>
      <c r="AQ6" s="53"/>
      <c r="AR6" s="53"/>
      <c r="AS6" s="53"/>
      <c r="AT6" s="30"/>
      <c r="AU6" s="31"/>
      <c r="AV6" s="31"/>
      <c r="AW6" s="31"/>
      <c r="AX6" s="31"/>
      <c r="AY6" s="31"/>
      <c r="AZ6" s="31"/>
      <c r="BA6" s="32"/>
      <c r="BB6" s="53"/>
      <c r="BC6" s="53"/>
      <c r="BD6" s="30"/>
      <c r="BE6" s="31"/>
      <c r="BF6" s="31"/>
      <c r="BG6" s="31"/>
      <c r="BH6" s="31"/>
      <c r="BI6" s="31"/>
      <c r="BJ6" s="31"/>
      <c r="BK6" s="32"/>
      <c r="BL6" s="53"/>
      <c r="BM6" s="53"/>
      <c r="BN6" s="30"/>
      <c r="BO6" s="31"/>
      <c r="BP6" s="31"/>
      <c r="BQ6" s="31"/>
      <c r="BR6" s="31"/>
      <c r="BS6" s="31"/>
      <c r="BT6" s="31"/>
      <c r="BU6" s="32"/>
      <c r="BV6" s="53"/>
      <c r="BW6" s="53"/>
      <c r="BX6" s="30"/>
      <c r="BY6" s="31"/>
      <c r="BZ6" s="31"/>
      <c r="CA6" s="31"/>
      <c r="CB6" s="31"/>
      <c r="CC6" s="31"/>
      <c r="CD6" s="31"/>
      <c r="CE6" s="32"/>
      <c r="CF6" s="53"/>
      <c r="CG6" s="53"/>
      <c r="CS6" s="4"/>
      <c r="CT6" s="4"/>
      <c r="CU6" s="4"/>
      <c r="CV6" s="4"/>
      <c r="DL6" s="4"/>
      <c r="DM6" s="4"/>
      <c r="DN6" s="4"/>
      <c r="DO6" s="4"/>
      <c r="DQ6" s="73"/>
      <c r="DR6" s="4"/>
      <c r="DV6" s="142"/>
      <c r="DW6" s="143">
        <f>'Hedge-All-18'!C6</f>
        <v>0</v>
      </c>
      <c r="DX6" s="143"/>
      <c r="DY6" s="143"/>
      <c r="DZ6" s="144"/>
      <c r="EA6" s="139"/>
      <c r="EB6" s="142">
        <f>'Hedge-All-18'!H6</f>
        <v>0</v>
      </c>
      <c r="EC6" s="143"/>
      <c r="ED6" s="143"/>
      <c r="EE6" s="144"/>
      <c r="EF6" s="139"/>
      <c r="EG6" s="139"/>
      <c r="EH6" s="139"/>
      <c r="EI6" s="142" t="str">
        <f>'Hedge-All-18'!O6</f>
        <v/>
      </c>
      <c r="EJ6" s="143"/>
      <c r="EK6" s="143"/>
      <c r="EL6" s="143"/>
      <c r="EM6" s="143"/>
      <c r="EN6" s="145"/>
      <c r="EO6" s="143"/>
      <c r="EP6" s="146"/>
    </row>
    <row r="7" spans="1:147" ht="26.25" customHeight="1">
      <c r="B7" s="30"/>
      <c r="C7" s="31"/>
      <c r="D7" s="31"/>
      <c r="E7" s="31"/>
      <c r="F7" s="31"/>
      <c r="G7" s="31"/>
      <c r="H7" s="31"/>
      <c r="I7" s="32"/>
      <c r="J7" s="53"/>
      <c r="K7" s="53"/>
      <c r="L7" s="30"/>
      <c r="M7" s="31"/>
      <c r="N7" s="31"/>
      <c r="O7" s="31"/>
      <c r="P7" s="31"/>
      <c r="Q7" s="31"/>
      <c r="R7" s="31"/>
      <c r="S7" s="32"/>
      <c r="T7" s="53"/>
      <c r="U7" s="185"/>
      <c r="V7" s="181"/>
      <c r="W7" s="31"/>
      <c r="X7" s="31"/>
      <c r="Y7" s="31"/>
      <c r="Z7" s="31"/>
      <c r="AA7" s="31"/>
      <c r="AB7" s="31"/>
      <c r="AC7" s="32"/>
      <c r="AD7" s="53"/>
      <c r="AE7" s="53"/>
      <c r="AF7" s="53"/>
      <c r="AG7" s="53"/>
      <c r="AH7" s="187" t="s">
        <v>6</v>
      </c>
      <c r="AI7" s="53"/>
      <c r="AJ7" s="121"/>
      <c r="AK7" s="31"/>
      <c r="AL7" s="31"/>
      <c r="AM7" s="31"/>
      <c r="AN7" s="31"/>
      <c r="AO7" s="31"/>
      <c r="AP7" s="32"/>
      <c r="AQ7" s="53"/>
      <c r="AR7" s="53"/>
      <c r="AS7" s="53"/>
      <c r="AT7" s="30"/>
      <c r="AU7" s="31"/>
      <c r="AV7" s="31"/>
      <c r="AW7" s="31"/>
      <c r="AX7" s="31"/>
      <c r="AY7" s="31"/>
      <c r="AZ7" s="31"/>
      <c r="BA7" s="32"/>
      <c r="BB7" s="53"/>
      <c r="BC7" s="53"/>
      <c r="BD7" s="30"/>
      <c r="BE7" s="31"/>
      <c r="BF7" s="31"/>
      <c r="BG7" s="31"/>
      <c r="BH7" s="31"/>
      <c r="BI7" s="31"/>
      <c r="BJ7" s="31"/>
      <c r="BK7" s="32"/>
      <c r="BL7" s="53"/>
      <c r="BM7" s="53"/>
      <c r="BN7" s="30"/>
      <c r="BO7" s="31"/>
      <c r="BP7" s="31"/>
      <c r="BQ7" s="31"/>
      <c r="BR7" s="31"/>
      <c r="BS7" s="31"/>
      <c r="BT7" s="31"/>
      <c r="BU7" s="32"/>
      <c r="BV7" s="53"/>
      <c r="BW7" s="53"/>
      <c r="BX7" s="30"/>
      <c r="BY7" s="31"/>
      <c r="BZ7" s="31"/>
      <c r="CA7" s="31"/>
      <c r="CB7" s="31"/>
      <c r="CC7" s="31"/>
      <c r="CD7" s="31"/>
      <c r="CE7" s="32"/>
      <c r="CF7" s="53"/>
      <c r="CG7" s="53"/>
      <c r="CS7" s="4"/>
      <c r="CT7" s="4"/>
      <c r="CU7" s="4"/>
      <c r="CV7" s="4"/>
      <c r="DL7" s="4"/>
      <c r="DM7" s="4"/>
      <c r="DN7" s="4"/>
      <c r="DO7" s="4"/>
      <c r="DQ7" s="73"/>
      <c r="DR7" s="4"/>
      <c r="DV7" s="142"/>
      <c r="DW7" s="143" t="str">
        <f>'Hedge-All-18'!C7</f>
        <v/>
      </c>
      <c r="DX7" s="143"/>
      <c r="DY7" s="143"/>
      <c r="DZ7" s="144"/>
      <c r="EA7" s="139"/>
      <c r="EB7" s="142" t="str">
        <f>'Hedge-All-18'!H7</f>
        <v/>
      </c>
      <c r="EC7" s="143"/>
      <c r="ED7" s="143"/>
      <c r="EE7" s="144"/>
      <c r="EF7" s="139"/>
      <c r="EG7" s="139"/>
      <c r="EH7" s="139"/>
      <c r="EI7" s="142" t="str">
        <f>'Hedge-All-18'!O7</f>
        <v/>
      </c>
      <c r="EJ7" s="143"/>
      <c r="EK7" s="143"/>
      <c r="EL7" s="143"/>
      <c r="EM7" s="143"/>
      <c r="EN7" s="145"/>
      <c r="EO7" s="143"/>
      <c r="EP7" s="146"/>
    </row>
    <row r="8" spans="1:147" ht="26.25" customHeight="1">
      <c r="B8" s="30"/>
      <c r="C8" s="31"/>
      <c r="D8" s="31"/>
      <c r="E8" s="31"/>
      <c r="F8" s="31"/>
      <c r="G8" s="31"/>
      <c r="H8" s="31"/>
      <c r="I8" s="32"/>
      <c r="J8" s="53"/>
      <c r="K8" s="53"/>
      <c r="L8" s="30"/>
      <c r="M8" s="31"/>
      <c r="N8" s="31"/>
      <c r="O8" s="31"/>
      <c r="P8" s="31"/>
      <c r="Q8" s="31"/>
      <c r="R8" s="31"/>
      <c r="S8" s="32"/>
      <c r="T8" s="53"/>
      <c r="U8" s="185"/>
      <c r="V8" s="181"/>
      <c r="W8" s="31"/>
      <c r="X8" s="31"/>
      <c r="Y8" s="31"/>
      <c r="Z8" s="31"/>
      <c r="AA8" s="31"/>
      <c r="AB8" s="31"/>
      <c r="AC8" s="32"/>
      <c r="AD8" s="53"/>
      <c r="AE8" s="53"/>
      <c r="AF8" s="53"/>
      <c r="AG8" s="53"/>
      <c r="AH8" s="187" t="s">
        <v>5</v>
      </c>
      <c r="AI8" s="53"/>
      <c r="AJ8" s="121"/>
      <c r="AK8" s="31"/>
      <c r="AL8" s="31"/>
      <c r="AM8" s="31"/>
      <c r="AN8" s="31"/>
      <c r="AO8" s="31"/>
      <c r="AP8" s="32"/>
      <c r="AQ8" s="53"/>
      <c r="AR8" s="53"/>
      <c r="AS8" s="53"/>
      <c r="AT8" s="30"/>
      <c r="AU8" s="31"/>
      <c r="AV8" s="31"/>
      <c r="AW8" s="31"/>
      <c r="AX8" s="31"/>
      <c r="AY8" s="31"/>
      <c r="AZ8" s="31"/>
      <c r="BA8" s="32"/>
      <c r="BB8" s="53"/>
      <c r="BC8" s="53"/>
      <c r="BD8" s="30"/>
      <c r="BE8" s="31"/>
      <c r="BF8" s="31"/>
      <c r="BG8" s="31"/>
      <c r="BH8" s="31"/>
      <c r="BI8" s="31"/>
      <c r="BJ8" s="31"/>
      <c r="BK8" s="32"/>
      <c r="BL8" s="53"/>
      <c r="BM8" s="53"/>
      <c r="BN8" s="30"/>
      <c r="BO8" s="31"/>
      <c r="BP8" s="31"/>
      <c r="BQ8" s="31"/>
      <c r="BR8" s="31"/>
      <c r="BS8" s="31"/>
      <c r="BT8" s="31"/>
      <c r="BU8" s="32"/>
      <c r="BV8" s="53"/>
      <c r="BW8" s="53"/>
      <c r="BX8" s="30"/>
      <c r="BY8" s="31"/>
      <c r="BZ8" s="31"/>
      <c r="CA8" s="31"/>
      <c r="CB8" s="31"/>
      <c r="CC8" s="31"/>
      <c r="CD8" s="31"/>
      <c r="CE8" s="32"/>
      <c r="CF8" s="53"/>
      <c r="CG8" s="53"/>
      <c r="CS8" s="4"/>
      <c r="CT8" s="4"/>
      <c r="CU8" s="4"/>
      <c r="CV8" s="4"/>
      <c r="DL8" s="4"/>
      <c r="DM8" s="4"/>
      <c r="DN8" s="4"/>
      <c r="DO8" s="4"/>
      <c r="DQ8" s="73"/>
      <c r="DR8" s="4"/>
      <c r="DV8" s="142"/>
      <c r="DW8" s="143" t="str">
        <f>'Hedge-All-18'!C8</f>
        <v/>
      </c>
      <c r="DX8" s="143"/>
      <c r="DY8" s="143"/>
      <c r="DZ8" s="144"/>
      <c r="EA8" s="139"/>
      <c r="EB8" s="142" t="str">
        <f>'Hedge-All-18'!H8</f>
        <v/>
      </c>
      <c r="EC8" s="143"/>
      <c r="ED8" s="143"/>
      <c r="EE8" s="144"/>
      <c r="EF8" s="139"/>
      <c r="EG8" s="139"/>
      <c r="EH8" s="139"/>
      <c r="EI8" s="142" t="str">
        <f>'Hedge-All-18'!O8</f>
        <v/>
      </c>
      <c r="EJ8" s="143"/>
      <c r="EK8" s="143"/>
      <c r="EL8" s="143"/>
      <c r="EM8" s="143"/>
      <c r="EN8" s="145"/>
      <c r="EO8" s="143"/>
      <c r="EP8" s="146"/>
    </row>
    <row r="9" spans="1:147" ht="26.25" customHeight="1" thickBot="1">
      <c r="B9" s="56"/>
      <c r="C9" s="57"/>
      <c r="D9" s="57"/>
      <c r="E9" s="57"/>
      <c r="F9" s="57"/>
      <c r="G9" s="57"/>
      <c r="H9" s="57"/>
      <c r="I9" s="58"/>
      <c r="J9" s="53"/>
      <c r="K9" s="53"/>
      <c r="L9" s="56"/>
      <c r="M9" s="57"/>
      <c r="N9" s="57"/>
      <c r="O9" s="57"/>
      <c r="P9" s="57"/>
      <c r="Q9" s="57"/>
      <c r="R9" s="57"/>
      <c r="S9" s="58"/>
      <c r="T9" s="53"/>
      <c r="U9" s="185"/>
      <c r="V9" s="182"/>
      <c r="W9" s="57"/>
      <c r="X9" s="57"/>
      <c r="Y9" s="57"/>
      <c r="Z9" s="57"/>
      <c r="AA9" s="57"/>
      <c r="AB9" s="57"/>
      <c r="AC9" s="58"/>
      <c r="AD9" s="53"/>
      <c r="AE9" s="53"/>
      <c r="AF9" s="53"/>
      <c r="AG9" s="53"/>
      <c r="AH9" s="188" t="s">
        <v>6</v>
      </c>
      <c r="AI9" s="53"/>
      <c r="AJ9" s="122"/>
      <c r="AK9" s="57"/>
      <c r="AL9" s="57"/>
      <c r="AM9" s="57"/>
      <c r="AN9" s="57"/>
      <c r="AO9" s="57"/>
      <c r="AP9" s="58"/>
      <c r="AQ9" s="53"/>
      <c r="AR9" s="53"/>
      <c r="AS9" s="53"/>
      <c r="AT9" s="56"/>
      <c r="AU9" s="57"/>
      <c r="AV9" s="57"/>
      <c r="AW9" s="57"/>
      <c r="AX9" s="57"/>
      <c r="AY9" s="57"/>
      <c r="AZ9" s="57"/>
      <c r="BA9" s="58"/>
      <c r="BB9" s="53"/>
      <c r="BC9" s="53"/>
      <c r="BD9" s="56"/>
      <c r="BE9" s="57"/>
      <c r="BF9" s="57"/>
      <c r="BG9" s="57"/>
      <c r="BH9" s="57"/>
      <c r="BI9" s="57"/>
      <c r="BJ9" s="57"/>
      <c r="BK9" s="58"/>
      <c r="BL9" s="53"/>
      <c r="BM9" s="53"/>
      <c r="BN9" s="56"/>
      <c r="BO9" s="57"/>
      <c r="BP9" s="57"/>
      <c r="BQ9" s="57"/>
      <c r="BR9" s="57"/>
      <c r="BS9" s="57"/>
      <c r="BT9" s="57"/>
      <c r="BU9" s="58"/>
      <c r="BV9" s="53"/>
      <c r="BW9" s="53"/>
      <c r="BX9" s="56"/>
      <c r="BY9" s="57"/>
      <c r="BZ9" s="57"/>
      <c r="CA9" s="57"/>
      <c r="CB9" s="57"/>
      <c r="CC9" s="57"/>
      <c r="CD9" s="57"/>
      <c r="CE9" s="58"/>
      <c r="CF9" s="53"/>
      <c r="CG9" s="53"/>
      <c r="CS9" s="4"/>
      <c r="CT9" s="4"/>
      <c r="CU9" s="4"/>
      <c r="CV9" s="4"/>
      <c r="DL9" s="4"/>
      <c r="DM9" s="4"/>
      <c r="DN9" s="4"/>
      <c r="DO9" s="4"/>
      <c r="DQ9" s="73"/>
      <c r="DR9" s="4"/>
      <c r="DV9" s="147"/>
      <c r="DW9" s="148" t="str">
        <f>'Hedge-All-18'!C9</f>
        <v/>
      </c>
      <c r="DX9" s="148"/>
      <c r="DY9" s="148"/>
      <c r="DZ9" s="149"/>
      <c r="EA9" s="139"/>
      <c r="EB9" s="147" t="str">
        <f>'Hedge-All-18'!H9</f>
        <v/>
      </c>
      <c r="EC9" s="148"/>
      <c r="ED9" s="148"/>
      <c r="EE9" s="149"/>
      <c r="EF9" s="139"/>
      <c r="EG9" s="139"/>
      <c r="EH9" s="139"/>
      <c r="EI9" s="147" t="str">
        <f>'Hedge-All-18'!O9</f>
        <v/>
      </c>
      <c r="EJ9" s="148"/>
      <c r="EK9" s="148"/>
      <c r="EL9" s="148"/>
      <c r="EM9" s="148"/>
      <c r="EN9" s="150"/>
      <c r="EO9" s="148"/>
      <c r="EP9" s="151"/>
    </row>
    <row r="10" spans="1:147" ht="26.25" customHeight="1" thickBot="1">
      <c r="A10" s="1">
        <v>1</v>
      </c>
      <c r="B10" s="33" t="e">
        <f>#REF!</f>
        <v>#REF!</v>
      </c>
      <c r="C10" s="34" t="e">
        <f>#REF!</f>
        <v>#REF!</v>
      </c>
      <c r="D10" s="34" t="e">
        <f>#REF!</f>
        <v>#REF!</v>
      </c>
      <c r="E10" s="34" t="e">
        <f>#REF!</f>
        <v>#REF!</v>
      </c>
      <c r="F10" s="34" t="e">
        <f>IF(AH10="","",IF(#REF!="W","Y",IF(#REF!="L","N","")))</f>
        <v>#REF!</v>
      </c>
      <c r="G10" s="34" t="e">
        <f>#REF!</f>
        <v>#REF!</v>
      </c>
      <c r="H10" s="34" t="e">
        <f>#REF!</f>
        <v>#REF!</v>
      </c>
      <c r="I10" s="35" t="e">
        <f>#REF!</f>
        <v>#REF!</v>
      </c>
      <c r="J10" s="53"/>
      <c r="K10" s="53"/>
      <c r="L10" s="33" t="e">
        <f>#REF!</f>
        <v>#REF!</v>
      </c>
      <c r="M10" s="34" t="e">
        <f>#REF!</f>
        <v>#REF!</v>
      </c>
      <c r="N10" s="34" t="e">
        <f>#REF!</f>
        <v>#REF!</v>
      </c>
      <c r="O10" s="34" t="e">
        <f>#REF!</f>
        <v>#REF!</v>
      </c>
      <c r="P10" s="34" t="e">
        <f>IF(AH10="","",IF(#REF!="W","Y",IF(#REF!="L","N","")))</f>
        <v>#REF!</v>
      </c>
      <c r="Q10" s="34" t="e">
        <f>#REF!</f>
        <v>#REF!</v>
      </c>
      <c r="R10" s="34" t="e">
        <f>#REF!</f>
        <v>#REF!</v>
      </c>
      <c r="S10" s="35" t="e">
        <f>#REF!</f>
        <v>#REF!</v>
      </c>
      <c r="T10" s="53"/>
      <c r="U10" s="284"/>
      <c r="V10" s="184" t="str">
        <f ca="1">'Hedge-All-18'!B10</f>
        <v>P1</v>
      </c>
      <c r="W10" s="34" t="str">
        <f>'Hedge-All-18'!C10</f>
        <v xml:space="preserve">D5 </v>
      </c>
      <c r="X10" s="34" t="str">
        <f>'Hedge-All-18'!H10</f>
        <v xml:space="preserve">F5 </v>
      </c>
      <c r="Y10" s="34" t="str">
        <f>'Hedge-All-18'!O10</f>
        <v>M1</v>
      </c>
      <c r="Z10" s="34" t="str">
        <f ca="1">IF(AH10="","",IF('Hedge-All-18'!X10="W","Y",IF('Hedge-All-18'!X10="L","N","")))</f>
        <v>N</v>
      </c>
      <c r="AA10" s="34">
        <f ca="1">'Hedge-All-18'!AM10</f>
        <v>-1</v>
      </c>
      <c r="AB10" s="34">
        <f ca="1">'Hedge-All-18'!S10</f>
        <v>-1</v>
      </c>
      <c r="AC10" s="35">
        <f ca="1">'Hedge-All-18'!U10</f>
        <v>-1</v>
      </c>
      <c r="AD10" s="53"/>
      <c r="AE10" s="53"/>
      <c r="AF10" s="53"/>
      <c r="AG10" s="53"/>
      <c r="AH10" s="186" t="s">
        <v>6</v>
      </c>
      <c r="AI10" s="105"/>
      <c r="AJ10" s="107"/>
      <c r="AK10" s="63" t="str">
        <f>IF(AH9="","",IF(DA9="R","R",""))</f>
        <v/>
      </c>
      <c r="AL10" s="63" t="str">
        <f>IF(AH9="","","H3")</f>
        <v>H3</v>
      </c>
      <c r="AM10" s="64" t="str">
        <f ca="1">V10</f>
        <v>P1</v>
      </c>
      <c r="AN10" s="34" t="str">
        <f t="shared" ref="AN10:AN41" ca="1" si="0">IF(AH10="","",IF(AM10="NB","",IF(LEFT(AM10)=AH10,"Y","N")))</f>
        <v>N</v>
      </c>
      <c r="AO10" s="34">
        <f ca="1">IF(AH10="","",IF(AN10="Y",1,IF(AN10="N",-1,0)))</f>
        <v>-1</v>
      </c>
      <c r="AP10" s="35">
        <f t="shared" ref="AP10:AP41" ca="1" si="1">IF(AH10="","",IF(AM10="NB",AP9,IF(AN10="Y",AP9+INT(REPLACE(AM10,1,1,"")),AP9-INT(REPLACE(AM10,1,1,"")))))</f>
        <v>-1</v>
      </c>
      <c r="AQ10" s="53"/>
      <c r="AR10" s="53"/>
      <c r="AS10" s="53"/>
      <c r="AT10" s="33" t="e">
        <f>#REF!</f>
        <v>#REF!</v>
      </c>
      <c r="AU10" s="34" t="e">
        <f>#REF!</f>
        <v>#REF!</v>
      </c>
      <c r="AV10" s="34" t="e">
        <f>#REF!</f>
        <v>#REF!</v>
      </c>
      <c r="AW10" s="34" t="e">
        <f>#REF!</f>
        <v>#REF!</v>
      </c>
      <c r="AX10" s="34" t="e">
        <f>IF(AH10="","",IF(#REF!="W","Y",IF(#REF!="L","N","")))</f>
        <v>#REF!</v>
      </c>
      <c r="AY10" s="34" t="e">
        <f>#REF!</f>
        <v>#REF!</v>
      </c>
      <c r="AZ10" s="34" t="e">
        <f>#REF!</f>
        <v>#REF!</v>
      </c>
      <c r="BA10" s="35" t="e">
        <f>#REF!</f>
        <v>#REF!</v>
      </c>
      <c r="BB10" s="53"/>
      <c r="BC10" s="53"/>
      <c r="BD10" s="33" t="e">
        <f>#REF!</f>
        <v>#REF!</v>
      </c>
      <c r="BE10" s="34" t="e">
        <f>#REF!</f>
        <v>#REF!</v>
      </c>
      <c r="BF10" s="34" t="e">
        <f>#REF!</f>
        <v>#REF!</v>
      </c>
      <c r="BG10" s="34" t="e">
        <f>#REF!</f>
        <v>#REF!</v>
      </c>
      <c r="BH10" s="34" t="e">
        <f>IF(AH10="","",IF(#REF!="W","Y",IF(#REF!="L","N","")))</f>
        <v>#REF!</v>
      </c>
      <c r="BI10" s="34" t="e">
        <f>#REF!</f>
        <v>#REF!</v>
      </c>
      <c r="BJ10" s="34" t="e">
        <f>#REF!</f>
        <v>#REF!</v>
      </c>
      <c r="BK10" s="35" t="e">
        <f>#REF!</f>
        <v>#REF!</v>
      </c>
      <c r="BL10" s="53"/>
      <c r="BM10" s="53"/>
      <c r="BN10" s="33" t="e">
        <f>#REF!</f>
        <v>#REF!</v>
      </c>
      <c r="BO10" s="34" t="e">
        <f>#REF!</f>
        <v>#REF!</v>
      </c>
      <c r="BP10" s="34" t="e">
        <f>#REF!</f>
        <v>#REF!</v>
      </c>
      <c r="BQ10" s="34" t="e">
        <f>#REF!</f>
        <v>#REF!</v>
      </c>
      <c r="BR10" s="34" t="e">
        <f>IF(AH10="","",IF(#REF!="W","Y",IF(#REF!="L","N","")))</f>
        <v>#REF!</v>
      </c>
      <c r="BS10" s="34" t="e">
        <f>#REF!</f>
        <v>#REF!</v>
      </c>
      <c r="BT10" s="34" t="e">
        <f>#REF!</f>
        <v>#REF!</v>
      </c>
      <c r="BU10" s="35" t="e">
        <f>#REF!</f>
        <v>#REF!</v>
      </c>
      <c r="BV10" s="53"/>
      <c r="BW10" s="53"/>
      <c r="BX10" s="33" t="e">
        <f>#REF!</f>
        <v>#REF!</v>
      </c>
      <c r="BY10" s="34" t="e">
        <f>#REF!</f>
        <v>#REF!</v>
      </c>
      <c r="BZ10" s="34" t="e">
        <f>#REF!</f>
        <v>#REF!</v>
      </c>
      <c r="CA10" s="34" t="e">
        <f>#REF!</f>
        <v>#REF!</v>
      </c>
      <c r="CB10" s="34" t="e">
        <f>IF(AH10="","",IF(#REF!="W","Y",IF(#REF!="L","N","")))</f>
        <v>#REF!</v>
      </c>
      <c r="CC10" s="34" t="e">
        <f>#REF!</f>
        <v>#REF!</v>
      </c>
      <c r="CD10" s="34" t="e">
        <f>#REF!</f>
        <v>#REF!</v>
      </c>
      <c r="CE10" s="35" t="e">
        <f>#REF!</f>
        <v>#REF!</v>
      </c>
      <c r="CF10" s="53"/>
      <c r="CG10" s="53"/>
      <c r="CH10" s="1">
        <f ca="1">AO10</f>
        <v>-1</v>
      </c>
      <c r="CI10" s="1">
        <v>-100</v>
      </c>
      <c r="CJ10" s="1" t="e">
        <f t="shared" ref="CJ10:CJ41" si="2">Q10</f>
        <v>#REF!</v>
      </c>
      <c r="CK10" s="1">
        <v>-100</v>
      </c>
      <c r="CL10" s="1">
        <v>-100</v>
      </c>
      <c r="CM10" s="1">
        <v>-100</v>
      </c>
      <c r="CN10" s="1">
        <v>-100</v>
      </c>
      <c r="CP10" s="1" t="e">
        <f t="shared" ref="CP10:CP19" si="3">IF(AH10="","",INDEX($CI$4:$CO$4,MATCH(MAX(CI10:CO10),CI10:CO10,0)))</f>
        <v>#REF!</v>
      </c>
      <c r="CQ10" s="1">
        <v>10</v>
      </c>
      <c r="CR10" s="1">
        <f>CQ10</f>
        <v>10</v>
      </c>
      <c r="CS10" s="4" t="str" cm="1">
        <f t="array" ref="CS10">IFERROR(INDEX($CI$4:$CO$4,_xlfn.AGGREGATE(15,6,COLUMN($CI$4:$CO$4)-COLUMN($CH$1)/($CI$10:$CO$10=MAX($CI$10:$CO$10)),COLUMNS($CO3:CO$4))),"")</f>
        <v/>
      </c>
      <c r="CT10" s="4" t="str" cm="1">
        <f t="array" ref="CT10">IFERROR(INDEX($CI$4:$CO$4,_xlfn.AGGREGATE(15,6,COLUMN($CI$4:$CO$4)-COLUMN($CH$1)/($CI$10:$CO$10=MAX($CI$10:$CO$10)),COLUMNS($CO3:CP$4))),"")</f>
        <v/>
      </c>
      <c r="CU10" s="4" t="str" cm="1">
        <f t="array" ref="CU10">IFERROR(INDEX($CI$4:$CO$4,_xlfn.AGGREGATE(15,6,COLUMN($CI$4:$CO$4)-COLUMN($CH$1)/($CI$10:$CO$10=MAX($CI$10:$CO$10)),COLUMNS($CO3:CQ$4))),"")</f>
        <v/>
      </c>
      <c r="CV10" s="4" t="str" cm="1">
        <f t="array" ref="CV10">IFERROR(INDEX($CI$4:$CO$4,_xlfn.AGGREGATE(15,6,COLUMN($CI$4:$CO$4)-COLUMN($CH$1)/($CI$10:$CO$10=MAX($CI$10:$CO$10)),COLUMNS($CO3:CR$4))),"")</f>
        <v/>
      </c>
      <c r="CW10" s="1" t="str">
        <f ca="1">IF(DM10="",DL10,DR10)</f>
        <v/>
      </c>
      <c r="DC10" s="1">
        <v>0</v>
      </c>
      <c r="DD10" s="4" t="str">
        <f>IFERROR(VLOOKUP(CS10,General!R:S,2,FALSE),"")</f>
        <v/>
      </c>
      <c r="DE10" s="4" t="str">
        <f>IFERROR(VLOOKUP(CT10,General!R:S,2,FALSE),"")</f>
        <v/>
      </c>
      <c r="DF10" s="4" t="str">
        <f>IFERROR(VLOOKUP(CU10,General!R:S,2,FALSE),"")</f>
        <v/>
      </c>
      <c r="DG10" s="4" t="str">
        <f>IFERROR(VLOOKUP(CV10,General!R:S,2,FALSE),"")</f>
        <v/>
      </c>
      <c r="DH10" s="4">
        <f ca="1">IF(CS10="",-1,COUNTIF(INDIRECT(DD10&amp;$CQ$10):INDIRECT(DD10&amp;CQ10),"Y"))</f>
        <v>-1</v>
      </c>
      <c r="DI10" s="4">
        <f ca="1">IF(CT10="",-1,COUNTIF(INDIRECT(DE10&amp;$CQ$10):INDIRECT(DE10&amp;CQ10),"Y"))</f>
        <v>-1</v>
      </c>
      <c r="DJ10" s="4">
        <f ca="1">IF(CU10="",-1,COUNTIF(INDIRECT(DF10&amp;$CQ$10):INDIRECT(DF10&amp;CQ10),"Y"))</f>
        <v>-1</v>
      </c>
      <c r="DK10" s="4">
        <f ca="1">IF(CV10="",-1,COUNTIF(INDIRECT(DG10&amp;$CQ$10):INDIRECT(DG10&amp;CQ10),"Y"))</f>
        <v>-1</v>
      </c>
      <c r="DL10" s="4" t="str" cm="1">
        <f t="array" aca="1" ref="DL10" ca="1">IFERROR(INDEX($CS$10:$CV$10,_xlfn.AGGREGATE(15,6,COLUMN($CS$10:$CV$10)-COLUMN($CR$10)/($DH$10:$DK$10=MAX($DH$10:$DK$10)),COLUMNS($CS10:CS$10))),"")</f>
        <v/>
      </c>
      <c r="DM10" s="4" t="str" cm="1">
        <f t="array" aca="1" ref="DM10" ca="1">IFERROR(INDEX($CS$10:$CV$10,_xlfn.AGGREGATE(15,6,COLUMN($CS$10:$CV$10)-COLUMN($CR$10)/($DH$10:$DK$10=MAX($DH$10:$DK$10)),COLUMNS($CS10:CT$10))),"")</f>
        <v/>
      </c>
      <c r="DN10" s="4" t="str" cm="1">
        <f t="array" aca="1" ref="DN10" ca="1">IFERROR(INDEX($CS$10:$CV$10,_xlfn.AGGREGATE(15,6,COLUMN($CS$10:$CV$10)-COLUMN($CR$10)/($DH$10:$DK$10=MAX($DH$10:$DK$10)),COLUMNS($CS10:CU$10))),"")</f>
        <v/>
      </c>
      <c r="DO10" s="4" t="str" cm="1">
        <f t="array" aca="1" ref="DO10" ca="1">IFERROR(INDEX($CS$10:$CV$10,_xlfn.AGGREGATE(15,6,COLUMN($CS$10:$CV$10)-COLUMN($CR$10)/($DH$10:$DK$10=MAX($DH$10:$DK$10)),COLUMNS($CS10:CV$10))),"")</f>
        <v/>
      </c>
      <c r="DP10" s="1">
        <f ca="1">COUNTIF(DH10:DK10,MAX(DH10:DK10))</f>
        <v>4</v>
      </c>
      <c r="DQ10" s="73">
        <f ca="1">IF(DP10=1,1,DC10)</f>
        <v>0</v>
      </c>
      <c r="DR10" s="4" t="str">
        <f ca="1">IF(CQ10=1,DL10,IF(DQ10=2,IF(DM10="",DL10,DM10),IF(DQ10=3,IF(AND(DM10="",DN10=""),DL10,IF(DN10="",DM10,DN10)),IF(AND(DM10="",DN10="",DO10=""),DL10,IF(AND(DN10="",DO10=""),DM10,IF(DO10="",DN10,DO10))))))</f>
        <v/>
      </c>
      <c r="DS10" s="1" t="str">
        <f>"F"&amp;CQ10</f>
        <v>F10</v>
      </c>
      <c r="DV10" s="152" t="str">
        <f ca="1">'Hedge-All-18'!B10</f>
        <v>P1</v>
      </c>
      <c r="DW10" s="153" t="str">
        <f>'Hedge-All-18'!C10</f>
        <v xml:space="preserve">D5 </v>
      </c>
      <c r="DX10" s="154" t="str">
        <f ca="1">'Hedge-All-18'!D10</f>
        <v/>
      </c>
      <c r="DY10" s="155" t="str">
        <f ca="1">'Hedge-All-18'!E10</f>
        <v>B</v>
      </c>
      <c r="DZ10" s="156" t="str">
        <f ca="1">'Hedge-All-18'!F10</f>
        <v>W</v>
      </c>
      <c r="EA10" s="139"/>
      <c r="EB10" s="157" t="str">
        <f>'Hedge-All-18'!H10</f>
        <v xml:space="preserve">F5 </v>
      </c>
      <c r="EC10" s="154" t="str">
        <f ca="1">'Hedge-All-18'!I10</f>
        <v>B</v>
      </c>
      <c r="ED10" s="155" t="str">
        <f ca="1">'Hedge-All-18'!J10</f>
        <v/>
      </c>
      <c r="EE10" s="156" t="str">
        <f ca="1">'Hedge-All-18'!K10</f>
        <v>L</v>
      </c>
      <c r="EF10" s="139"/>
      <c r="EG10" s="139"/>
      <c r="EH10" s="139"/>
      <c r="EI10" s="152" t="str">
        <f>'Hedge-All-18'!O10</f>
        <v>M1</v>
      </c>
      <c r="EJ10" s="154" t="str">
        <f ca="1">'Hedge-All-18'!P10</f>
        <v>B</v>
      </c>
      <c r="EK10" s="155" t="str">
        <f ca="1">'Hedge-All-18'!Q10</f>
        <v/>
      </c>
      <c r="EL10" s="158" t="str">
        <f ca="1">'Hedge-All-18'!R10</f>
        <v>L</v>
      </c>
      <c r="EM10" s="158">
        <f ca="1">'Hedge-All-18'!S10</f>
        <v>-1</v>
      </c>
      <c r="EN10" s="159" t="str">
        <f>'Hedge-All-18'!T10</f>
        <v/>
      </c>
      <c r="EO10" s="158">
        <f ca="1">'Hedge-All-18'!U10</f>
        <v>-1</v>
      </c>
      <c r="EP10" s="160" t="str">
        <f ca="1">'Hedge-All-18'!V10</f>
        <v/>
      </c>
      <c r="EQ10" s="1" t="str">
        <f>IF(EN10="","N","Y")</f>
        <v>N</v>
      </c>
    </row>
    <row r="11" spans="1:147" ht="24" customHeight="1" thickBot="1">
      <c r="A11" s="1">
        <v>2</v>
      </c>
      <c r="B11" s="36" t="e">
        <f>#REF!</f>
        <v>#REF!</v>
      </c>
      <c r="C11" s="23" t="e">
        <f>#REF!</f>
        <v>#REF!</v>
      </c>
      <c r="D11" s="23" t="e">
        <f>#REF!</f>
        <v>#REF!</v>
      </c>
      <c r="E11" s="23" t="e">
        <f>#REF!</f>
        <v>#REF!</v>
      </c>
      <c r="F11" s="23" t="e">
        <f>IF(AH11="","",IF(#REF!="W","Y",IF(#REF!="L","N","")))</f>
        <v>#REF!</v>
      </c>
      <c r="G11" s="23" t="e">
        <f>#REF!</f>
        <v>#REF!</v>
      </c>
      <c r="H11" s="23" t="e">
        <f>#REF!</f>
        <v>#REF!</v>
      </c>
      <c r="I11" s="37" t="e">
        <f>#REF!</f>
        <v>#REF!</v>
      </c>
      <c r="J11" s="53"/>
      <c r="K11" s="53"/>
      <c r="L11" s="36" t="e">
        <f>#REF!</f>
        <v>#REF!</v>
      </c>
      <c r="M11" s="23" t="e">
        <f>#REF!</f>
        <v>#REF!</v>
      </c>
      <c r="N11" s="23" t="e">
        <f>#REF!</f>
        <v>#REF!</v>
      </c>
      <c r="O11" s="23" t="e">
        <f>#REF!</f>
        <v>#REF!</v>
      </c>
      <c r="P11" s="23" t="e">
        <f>IF(AH11="","",IF(#REF!="W","Y",IF(#REF!="L","N","")))</f>
        <v>#REF!</v>
      </c>
      <c r="Q11" s="23" t="e">
        <f>#REF!</f>
        <v>#REF!</v>
      </c>
      <c r="R11" s="23" t="e">
        <f>#REF!</f>
        <v>#REF!</v>
      </c>
      <c r="S11" s="37" t="e">
        <f>#REF!</f>
        <v>#REF!</v>
      </c>
      <c r="T11" s="53"/>
      <c r="U11" s="284"/>
      <c r="V11" s="285" t="str">
        <f ca="1">'Hedge-All-18'!B11</f>
        <v>B8</v>
      </c>
      <c r="W11" s="23" t="str">
        <f ca="1">'Hedge-All-18'!C11</f>
        <v/>
      </c>
      <c r="X11" s="23" t="str">
        <f ca="1">'Hedge-All-18'!H11</f>
        <v xml:space="preserve">D5 </v>
      </c>
      <c r="Y11" s="23" t="str">
        <f ca="1">'Hedge-All-18'!O11</f>
        <v xml:space="preserve">D5 </v>
      </c>
      <c r="Z11" s="23" t="str">
        <f ca="1">IF(AH11="","",IF('Hedge-All-18'!X11="W","Y",IF('Hedge-All-18'!X11="L","N","")))</f>
        <v>Y</v>
      </c>
      <c r="AA11" s="23">
        <f ca="1">'Hedge-All-18'!AM11</f>
        <v>0</v>
      </c>
      <c r="AB11" s="23">
        <f ca="1">'Hedge-All-18'!S11</f>
        <v>7</v>
      </c>
      <c r="AC11" s="37">
        <f ca="1">'Hedge-All-18'!U11</f>
        <v>7</v>
      </c>
      <c r="AD11" s="53"/>
      <c r="AE11" s="53"/>
      <c r="AF11" s="53"/>
      <c r="AG11" s="53"/>
      <c r="AH11" s="187" t="s">
        <v>6</v>
      </c>
      <c r="AI11" s="105"/>
      <c r="AJ11" s="102" t="e" cm="1">
        <f t="array" aca="1" ref="AJ11" ca="1">IF(AH10="","",INDIRECT(VLOOKUP(DB11,General!X:Y,2,FALSE)&amp;CQ11))</f>
        <v>#N/A</v>
      </c>
      <c r="AK11" s="68" t="str">
        <f t="shared" ref="AK11:AK42" ca="1" si="4">IF(AH10="","",IF(DA11="R","R",""))</f>
        <v>R</v>
      </c>
      <c r="AL11" s="68" t="e">
        <f ca="1">IF(AH10="","",VLOOKUP(DB11,General!U:V,2,FALSE))</f>
        <v>#N/A</v>
      </c>
      <c r="AM11" s="62" t="e" cm="1">
        <f t="array" aca="1" ref="AM11" ca="1">IF(AH10="","",INDIRECT(DB11&amp;CQ11))</f>
        <v>#REF!</v>
      </c>
      <c r="AN11" s="23" t="e">
        <f t="shared" ca="1" si="0"/>
        <v>#REF!</v>
      </c>
      <c r="AO11" s="23" t="e">
        <f t="shared" ref="AO11:AO42" ca="1" si="5">IF(AH11="","",IF(CH11&gt;10,10,IF(CH11&lt;-10,-10,CH11)))</f>
        <v>#REF!</v>
      </c>
      <c r="AP11" s="37" t="e">
        <f t="shared" ca="1" si="1"/>
        <v>#REF!</v>
      </c>
      <c r="AQ11" s="53"/>
      <c r="AR11" s="53"/>
      <c r="AS11" s="53"/>
      <c r="AT11" s="33" t="e">
        <f>#REF!</f>
        <v>#REF!</v>
      </c>
      <c r="AU11" s="34" t="e">
        <f>#REF!</f>
        <v>#REF!</v>
      </c>
      <c r="AV11" s="34" t="e">
        <f>#REF!</f>
        <v>#REF!</v>
      </c>
      <c r="AW11" s="34" t="e">
        <f>#REF!</f>
        <v>#REF!</v>
      </c>
      <c r="AX11" s="34" t="e">
        <f>IF(AH11="","",IF(#REF!="W","Y",IF(#REF!="L","N","")))</f>
        <v>#REF!</v>
      </c>
      <c r="AY11" s="34" t="e">
        <f>#REF!</f>
        <v>#REF!</v>
      </c>
      <c r="AZ11" s="34" t="e">
        <f>#REF!</f>
        <v>#REF!</v>
      </c>
      <c r="BA11" s="35" t="e">
        <f>#REF!</f>
        <v>#REF!</v>
      </c>
      <c r="BB11" s="53"/>
      <c r="BC11" s="53"/>
      <c r="BD11" s="33" t="e">
        <f>#REF!</f>
        <v>#REF!</v>
      </c>
      <c r="BE11" s="34" t="e">
        <f>#REF!</f>
        <v>#REF!</v>
      </c>
      <c r="BF11" s="34" t="e">
        <f>#REF!</f>
        <v>#REF!</v>
      </c>
      <c r="BG11" s="34" t="e">
        <f>#REF!</f>
        <v>#REF!</v>
      </c>
      <c r="BH11" s="34" t="e">
        <f>IF(AH11="","",IF(#REF!="W","Y",IF(#REF!="L","N","")))</f>
        <v>#REF!</v>
      </c>
      <c r="BI11" s="34" t="e">
        <f>#REF!</f>
        <v>#REF!</v>
      </c>
      <c r="BJ11" s="34" t="e">
        <f>#REF!</f>
        <v>#REF!</v>
      </c>
      <c r="BK11" s="35" t="e">
        <f>#REF!</f>
        <v>#REF!</v>
      </c>
      <c r="BL11" s="53"/>
      <c r="BM11" s="53"/>
      <c r="BN11" s="33" t="e">
        <f>#REF!</f>
        <v>#REF!</v>
      </c>
      <c r="BO11" s="34" t="e">
        <f>#REF!</f>
        <v>#REF!</v>
      </c>
      <c r="BP11" s="34" t="e">
        <f>#REF!</f>
        <v>#REF!</v>
      </c>
      <c r="BQ11" s="34" t="e">
        <f>#REF!</f>
        <v>#REF!</v>
      </c>
      <c r="BR11" s="34" t="e">
        <f>IF(AH11="","",IF(#REF!="W","Y",IF(#REF!="L","N","")))</f>
        <v>#REF!</v>
      </c>
      <c r="BS11" s="34" t="e">
        <f>#REF!</f>
        <v>#REF!</v>
      </c>
      <c r="BT11" s="34" t="e">
        <f>#REF!</f>
        <v>#REF!</v>
      </c>
      <c r="BU11" s="35" t="e">
        <f>#REF!</f>
        <v>#REF!</v>
      </c>
      <c r="BV11" s="53"/>
      <c r="BW11" s="53"/>
      <c r="BX11" s="36" t="e">
        <f>#REF!</f>
        <v>#REF!</v>
      </c>
      <c r="BY11" s="23" t="e">
        <f>#REF!</f>
        <v>#REF!</v>
      </c>
      <c r="BZ11" s="23" t="e">
        <f>#REF!</f>
        <v>#REF!</v>
      </c>
      <c r="CA11" s="23" t="e">
        <f>#REF!</f>
        <v>#REF!</v>
      </c>
      <c r="CB11" s="23" t="e">
        <f>IF(AH11="","",IF(#REF!="W","Y",IF(#REF!="L","N","")))</f>
        <v>#REF!</v>
      </c>
      <c r="CC11" s="23" t="e">
        <f>#REF!</f>
        <v>#REF!</v>
      </c>
      <c r="CD11" s="23" t="e">
        <f>#REF!</f>
        <v>#REF!</v>
      </c>
      <c r="CE11" s="37" t="e">
        <f>#REF!</f>
        <v>#REF!</v>
      </c>
      <c r="CF11" s="53"/>
      <c r="CG11" s="53"/>
      <c r="CH11" s="1" t="e">
        <f ca="1">IF(AN11="",0,IFERROR(VLOOKUP(AN6&amp;AN7&amp;AN8&amp;AN9&amp;AN10&amp;AN11,General!I:J,2,FALSE),0))+AO10</f>
        <v>#REF!</v>
      </c>
      <c r="CI11" s="1">
        <v>-100</v>
      </c>
      <c r="CJ11" s="1" t="e">
        <f t="shared" si="2"/>
        <v>#REF!</v>
      </c>
      <c r="CK11" s="1">
        <v>-100</v>
      </c>
      <c r="CL11" s="1">
        <v>-100</v>
      </c>
      <c r="CM11" s="1">
        <v>-100</v>
      </c>
      <c r="CN11" s="1">
        <v>-100</v>
      </c>
      <c r="CP11" s="1" t="e">
        <f t="shared" si="3"/>
        <v>#REF!</v>
      </c>
      <c r="CQ11" s="1">
        <v>11</v>
      </c>
      <c r="CR11" s="1">
        <f t="shared" ref="CR11:CR14" si="6">CQ11</f>
        <v>11</v>
      </c>
      <c r="CS11" s="4" t="str" cm="1">
        <f t="array" ref="CS11">IFERROR(INDEX($CI$4:$CO$4,_xlfn.AGGREGATE(15,6,COLUMN($CI$4:$CO$4)-COLUMN($CH$1)/($CI$11:$CO$11=MAX($CI$11:$CO$11)),COLUMNS($CO$4:CO4))),"")</f>
        <v/>
      </c>
      <c r="CT11" s="4" t="str" cm="1">
        <f t="array" ref="CT11">IFERROR(INDEX($CI$4:$CO$4,_xlfn.AGGREGATE(15,6,COLUMN($CI$4:$CO$4)-COLUMN($CH$1)/($CI$11:$CO$11=MAX($CI$11:$CO$11)),COLUMNS($CO$4:CP4))),"")</f>
        <v/>
      </c>
      <c r="CU11" s="4" t="str" cm="1">
        <f t="array" ref="CU11">IFERROR(INDEX($CI$4:$CO$4,_xlfn.AGGREGATE(15,6,COLUMN($CI$4:$CO$4)-COLUMN($CH$1)/($CI$11:$CO$11=MAX($CI$11:$CO$11)),COLUMNS($CO$4:CQ4))),"")</f>
        <v/>
      </c>
      <c r="CV11" s="4" t="str" cm="1">
        <f t="array" ref="CV11">IFERROR(INDEX($CI$4:$CO$4,_xlfn.AGGREGATE(15,6,COLUMN($CI$4:$CO$4)-COLUMN($CH$1)/($CI$11:$CO$11=MAX($CI$11:$CO$11)),COLUMNS($CO$4:CR4))),"")</f>
        <v/>
      </c>
      <c r="CW11" s="1" t="str">
        <f ca="1">IF(DM11="",DL11,DR11)</f>
        <v/>
      </c>
      <c r="DA11" s="1" t="str">
        <f ca="1">IF(DP10&gt;1,"R","N")</f>
        <v>R</v>
      </c>
      <c r="DB11" s="1" t="str">
        <f ca="1">CW10</f>
        <v/>
      </c>
      <c r="DC11" s="1">
        <v>1</v>
      </c>
      <c r="DD11" s="4" t="str">
        <f>IFERROR(VLOOKUP(CS11,General!R:S,2,FALSE),"")</f>
        <v/>
      </c>
      <c r="DE11" s="4" t="str">
        <f>IFERROR(VLOOKUP(CT11,General!R:S,2,FALSE),"")</f>
        <v/>
      </c>
      <c r="DF11" s="4" t="str">
        <f>IFERROR(VLOOKUP(CU11,General!R:S,2,FALSE),"")</f>
        <v/>
      </c>
      <c r="DG11" s="4" t="str">
        <f>IFERROR(VLOOKUP(CV11,General!R:S,2,FALSE),"")</f>
        <v/>
      </c>
      <c r="DH11" s="4">
        <f ca="1">IF(CS11="",-1,COUNTIF(INDIRECT(DD11&amp;$CQ$10):INDIRECT(DD11&amp;CQ11),"Y"))</f>
        <v>-1</v>
      </c>
      <c r="DI11" s="4">
        <f ca="1">IF(CT11="",-1,COUNTIF(INDIRECT(DE11&amp;$CQ$10):INDIRECT(DE11&amp;CQ11),"Y"))</f>
        <v>-1</v>
      </c>
      <c r="DJ11" s="4">
        <f ca="1">IF(CU11="",-1,COUNTIF(INDIRECT(DF11&amp;$CQ$10):INDIRECT(DF11&amp;CQ11),"Y"))</f>
        <v>-1</v>
      </c>
      <c r="DK11" s="4">
        <f ca="1">IF(CV11="",-1,COUNTIF(INDIRECT(DG11&amp;$CQ$10):INDIRECT(DG11&amp;CQ11),"Y"))</f>
        <v>-1</v>
      </c>
      <c r="DL11" s="4" t="str" cm="1">
        <f t="array" aca="1" ref="DL11" ca="1">IFERROR(INDEX($CS$11:$CV$11,_xlfn.AGGREGATE(15,6,COLUMN($CS$11:$CV$11)-COLUMN($CR$11)/($DH$11:$DK$11=MAX($DH$11:$DK$11)),COLUMNS($CS$11:CS11))),"")</f>
        <v/>
      </c>
      <c r="DM11" s="4" t="str" cm="1">
        <f t="array" aca="1" ref="DM11" ca="1">IFERROR(INDEX($CS$11:$CV$11,_xlfn.AGGREGATE(15,6,COLUMN($CS$11:$CV$11)-COLUMN($CR$11)/($DH$11:$DK$11=MAX($DH$11:$DK$11)),COLUMNS($CS$11:CT11))),"")</f>
        <v/>
      </c>
      <c r="DN11" s="4" t="str" cm="1">
        <f t="array" aca="1" ref="DN11" ca="1">IFERROR(INDEX($CS$11:$CV$11,_xlfn.AGGREGATE(15,6,COLUMN($CS$11:$CV$11)-COLUMN($CR$11)/($DH$11:$DK$11=MAX($DH$11:$DK$11)),COLUMNS($CS$11:CU11))),"")</f>
        <v/>
      </c>
      <c r="DO11" s="4" t="str" cm="1">
        <f t="array" aca="1" ref="DO11" ca="1">IFERROR(INDEX($CS$11:$CV$11,_xlfn.AGGREGATE(15,6,COLUMN($CS$11:$CV$11)-COLUMN($CR$11)/($DH$11:$DK$11=MAX($DH$11:$DK$11)),COLUMNS($CS$11:CV11))),"")</f>
        <v/>
      </c>
      <c r="DP11" s="1">
        <f ca="1">COUNTIF(DH11:DK11,MAX(DH11:DK11))</f>
        <v>4</v>
      </c>
      <c r="DQ11" s="73">
        <f ca="1">IF(DP11=1,1,DC11)</f>
        <v>1</v>
      </c>
      <c r="DR11" s="4" t="str">
        <f ca="1">IF(CQ11=1,DL11,IF(DQ11=2,IF(DM11="",DL11,DM11),IF(DQ11=3,IF(AND(DM11="",DN11=""),DL11,IF(DN11="",DM11,DN11)),IF(AND(DM11="",DN11="",DO11=""),DL11,IF(AND(DN11="",DO11=""),DM11,IF(DO11="",DN11,DO11))))))</f>
        <v/>
      </c>
      <c r="DS11" s="1" t="str">
        <f t="shared" ref="DS11:DS74" si="7">"F"&amp;CQ11</f>
        <v>F11</v>
      </c>
      <c r="DV11" s="161" t="str">
        <f ca="1">'Hedge-All-18'!B11</f>
        <v>B8</v>
      </c>
      <c r="DW11" s="162" t="str">
        <f ca="1">'Hedge-All-18'!C11</f>
        <v/>
      </c>
      <c r="DX11" s="163" t="str">
        <f ca="1">'Hedge-All-18'!D11</f>
        <v/>
      </c>
      <c r="DY11" s="164" t="str">
        <f ca="1">'Hedge-All-18'!E11</f>
        <v>L4</v>
      </c>
      <c r="DZ11" s="165" t="str">
        <f ca="1">'Hedge-All-18'!F11</f>
        <v>W</v>
      </c>
      <c r="EA11" s="139"/>
      <c r="EB11" s="166" t="str">
        <f ca="1">'Hedge-All-18'!H11</f>
        <v xml:space="preserve">D5 </v>
      </c>
      <c r="EC11" s="163" t="str">
        <f ca="1">'Hedge-All-18'!I11</f>
        <v/>
      </c>
      <c r="ED11" s="164" t="str">
        <f ca="1">'Hedge-All-18'!J11</f>
        <v>F2</v>
      </c>
      <c r="EE11" s="165" t="str">
        <f ca="1">'Hedge-All-18'!K11</f>
        <v>W</v>
      </c>
      <c r="EF11" s="139"/>
      <c r="EG11" s="139"/>
      <c r="EH11" s="139"/>
      <c r="EI11" s="161" t="str">
        <f ca="1">'Hedge-All-18'!O11</f>
        <v xml:space="preserve">D5 </v>
      </c>
      <c r="EJ11" s="163" t="str">
        <f ca="1">'Hedge-All-18'!P11</f>
        <v/>
      </c>
      <c r="EK11" s="164" t="str">
        <f ca="1">'Hedge-All-18'!Q11</f>
        <v>F2</v>
      </c>
      <c r="EL11" s="167" t="str">
        <f ca="1">'Hedge-All-18'!R11</f>
        <v>W</v>
      </c>
      <c r="EM11" s="167">
        <f ca="1">'Hedge-All-18'!S11</f>
        <v>7</v>
      </c>
      <c r="EN11" s="168">
        <f ca="1">'Hedge-All-18'!T11</f>
        <v>7</v>
      </c>
      <c r="EO11" s="167">
        <f ca="1">'Hedge-All-18'!U11</f>
        <v>7</v>
      </c>
      <c r="EP11" s="169" t="str">
        <f ca="1">'Hedge-All-18'!V11</f>
        <v/>
      </c>
      <c r="EQ11" s="1" t="str">
        <f t="shared" ref="EQ11:EQ74" ca="1" si="8">IF(EN11="","N","Y")</f>
        <v>Y</v>
      </c>
    </row>
    <row r="12" spans="1:147" ht="26.25" customHeight="1" thickBot="1">
      <c r="A12" s="1">
        <v>3</v>
      </c>
      <c r="B12" s="36" t="e">
        <f>#REF!</f>
        <v>#REF!</v>
      </c>
      <c r="C12" s="23" t="e">
        <f>#REF!</f>
        <v>#REF!</v>
      </c>
      <c r="D12" s="23" t="e">
        <f>#REF!</f>
        <v>#REF!</v>
      </c>
      <c r="E12" s="23" t="e">
        <f>#REF!</f>
        <v>#REF!</v>
      </c>
      <c r="F12" s="23" t="e">
        <f>IF(AH12="","",IF(#REF!="W","Y",IF(#REF!="L","N","")))</f>
        <v>#REF!</v>
      </c>
      <c r="G12" s="23" t="e">
        <f>#REF!</f>
        <v>#REF!</v>
      </c>
      <c r="H12" s="23" t="e">
        <f>#REF!</f>
        <v>#REF!</v>
      </c>
      <c r="I12" s="37" t="e">
        <f>#REF!</f>
        <v>#REF!</v>
      </c>
      <c r="J12" s="53"/>
      <c r="K12" s="53"/>
      <c r="L12" s="36" t="e">
        <f>#REF!</f>
        <v>#REF!</v>
      </c>
      <c r="M12" s="23" t="e">
        <f>#REF!</f>
        <v>#REF!</v>
      </c>
      <c r="N12" s="23" t="e">
        <f>#REF!</f>
        <v>#REF!</v>
      </c>
      <c r="O12" s="23" t="e">
        <f>#REF!</f>
        <v>#REF!</v>
      </c>
      <c r="P12" s="23" t="e">
        <f>IF(AH12="","",IF(#REF!="W","Y",IF(#REF!="L","N","")))</f>
        <v>#REF!</v>
      </c>
      <c r="Q12" s="23" t="e">
        <f>#REF!</f>
        <v>#REF!</v>
      </c>
      <c r="R12" s="23" t="e">
        <f>#REF!</f>
        <v>#REF!</v>
      </c>
      <c r="S12" s="37" t="e">
        <f>#REF!</f>
        <v>#REF!</v>
      </c>
      <c r="T12" s="53"/>
      <c r="U12" s="284"/>
      <c r="V12" s="285" t="str">
        <f ca="1">'Hedge-All-18'!B12</f>
        <v>B3</v>
      </c>
      <c r="W12" s="23" t="str">
        <f ca="1">'Hedge-All-18'!C12</f>
        <v/>
      </c>
      <c r="X12" s="23" t="str">
        <f ca="1">'Hedge-All-18'!H12</f>
        <v/>
      </c>
      <c r="Y12" s="23" t="str">
        <f ca="1">'Hedge-All-18'!O12</f>
        <v/>
      </c>
      <c r="Z12" s="23" t="str">
        <f ca="1">IF(AH12="","",IF('Hedge-All-18'!X12="W","Y",IF('Hedge-All-18'!X12="L","N","")))</f>
        <v>Y</v>
      </c>
      <c r="AA12" s="23">
        <f ca="1">'Hedge-All-18'!AM12</f>
        <v>3</v>
      </c>
      <c r="AB12" s="23">
        <f ca="1">'Hedge-All-18'!S12</f>
        <v>3</v>
      </c>
      <c r="AC12" s="37">
        <f ca="1">'Hedge-All-18'!U12</f>
        <v>10</v>
      </c>
      <c r="AD12" s="53"/>
      <c r="AE12" s="53"/>
      <c r="AF12" s="53"/>
      <c r="AG12" s="53"/>
      <c r="AH12" s="187" t="s">
        <v>6</v>
      </c>
      <c r="AI12" s="105"/>
      <c r="AJ12" s="102" t="e" cm="1">
        <f t="array" aca="1" ref="AJ12" ca="1">IF(AH11="","",INDIRECT(VLOOKUP(DB12,General!X:Y,2,FALSE)&amp;CQ12))</f>
        <v>#N/A</v>
      </c>
      <c r="AK12" s="68" t="str">
        <f t="shared" ca="1" si="4"/>
        <v>R</v>
      </c>
      <c r="AL12" s="68" t="e">
        <f ca="1">IF(AH11="","",VLOOKUP(DB12,General!U:V,2,FALSE))</f>
        <v>#N/A</v>
      </c>
      <c r="AM12" s="62" t="e" cm="1">
        <f t="array" aca="1" ref="AM12" ca="1">IF(AH11="","",INDIRECT(DB12&amp;CQ12))</f>
        <v>#REF!</v>
      </c>
      <c r="AN12" s="23" t="e">
        <f t="shared" ca="1" si="0"/>
        <v>#REF!</v>
      </c>
      <c r="AO12" s="23" t="e">
        <f t="shared" ca="1" si="5"/>
        <v>#REF!</v>
      </c>
      <c r="AP12" s="37" t="e">
        <f t="shared" ca="1" si="1"/>
        <v>#REF!</v>
      </c>
      <c r="AQ12" s="53"/>
      <c r="AR12" s="53"/>
      <c r="AS12" s="53"/>
      <c r="AT12" s="33" t="e">
        <f>#REF!</f>
        <v>#REF!</v>
      </c>
      <c r="AU12" s="34" t="e">
        <f>#REF!</f>
        <v>#REF!</v>
      </c>
      <c r="AV12" s="34" t="e">
        <f>#REF!</f>
        <v>#REF!</v>
      </c>
      <c r="AW12" s="34" t="e">
        <f>#REF!</f>
        <v>#REF!</v>
      </c>
      <c r="AX12" s="34" t="e">
        <f>IF(AH12="","",IF(#REF!="W","Y",IF(#REF!="L","N","")))</f>
        <v>#REF!</v>
      </c>
      <c r="AY12" s="34" t="e">
        <f>#REF!</f>
        <v>#REF!</v>
      </c>
      <c r="AZ12" s="34" t="e">
        <f>#REF!</f>
        <v>#REF!</v>
      </c>
      <c r="BA12" s="35" t="e">
        <f>#REF!</f>
        <v>#REF!</v>
      </c>
      <c r="BB12" s="53"/>
      <c r="BC12" s="53"/>
      <c r="BD12" s="33" t="e">
        <f>#REF!</f>
        <v>#REF!</v>
      </c>
      <c r="BE12" s="34" t="e">
        <f>#REF!</f>
        <v>#REF!</v>
      </c>
      <c r="BF12" s="34" t="e">
        <f>#REF!</f>
        <v>#REF!</v>
      </c>
      <c r="BG12" s="34" t="e">
        <f>#REF!</f>
        <v>#REF!</v>
      </c>
      <c r="BH12" s="34" t="e">
        <f>IF(AH12="","",IF(#REF!="W","Y",IF(#REF!="L","N","")))</f>
        <v>#REF!</v>
      </c>
      <c r="BI12" s="34" t="e">
        <f>#REF!</f>
        <v>#REF!</v>
      </c>
      <c r="BJ12" s="34" t="e">
        <f>#REF!</f>
        <v>#REF!</v>
      </c>
      <c r="BK12" s="35" t="e">
        <f>#REF!</f>
        <v>#REF!</v>
      </c>
      <c r="BL12" s="53"/>
      <c r="BM12" s="53"/>
      <c r="BN12" s="33" t="e">
        <f>#REF!</f>
        <v>#REF!</v>
      </c>
      <c r="BO12" s="34" t="e">
        <f>#REF!</f>
        <v>#REF!</v>
      </c>
      <c r="BP12" s="34" t="e">
        <f>#REF!</f>
        <v>#REF!</v>
      </c>
      <c r="BQ12" s="34" t="e">
        <f>#REF!</f>
        <v>#REF!</v>
      </c>
      <c r="BR12" s="34" t="e">
        <f>IF(AH12="","",IF(#REF!="W","Y",IF(#REF!="L","N","")))</f>
        <v>#REF!</v>
      </c>
      <c r="BS12" s="34" t="e">
        <f>#REF!</f>
        <v>#REF!</v>
      </c>
      <c r="BT12" s="34" t="e">
        <f>#REF!</f>
        <v>#REF!</v>
      </c>
      <c r="BU12" s="35" t="e">
        <f>#REF!</f>
        <v>#REF!</v>
      </c>
      <c r="BV12" s="53"/>
      <c r="BW12" s="53"/>
      <c r="BX12" s="36" t="e">
        <f>#REF!</f>
        <v>#REF!</v>
      </c>
      <c r="BY12" s="23" t="e">
        <f>#REF!</f>
        <v>#REF!</v>
      </c>
      <c r="BZ12" s="23" t="e">
        <f>#REF!</f>
        <v>#REF!</v>
      </c>
      <c r="CA12" s="23" t="e">
        <f>#REF!</f>
        <v>#REF!</v>
      </c>
      <c r="CB12" s="23" t="e">
        <f>IF(AH12="","",IF(#REF!="W","Y",IF(#REF!="L","N","")))</f>
        <v>#REF!</v>
      </c>
      <c r="CC12" s="23" t="e">
        <f>#REF!</f>
        <v>#REF!</v>
      </c>
      <c r="CD12" s="23" t="e">
        <f>#REF!</f>
        <v>#REF!</v>
      </c>
      <c r="CE12" s="37" t="e">
        <f>#REF!</f>
        <v>#REF!</v>
      </c>
      <c r="CF12" s="53"/>
      <c r="CG12" s="53"/>
      <c r="CH12" s="1" t="e">
        <f ca="1">IF(AN12="",0,IFERROR(VLOOKUP(AN7&amp;AN8&amp;AN9&amp;AN10&amp;AN11&amp;AN12,General!I:J,2,FALSE),0))+AO11</f>
        <v>#REF!</v>
      </c>
      <c r="CI12" s="1">
        <v>-100</v>
      </c>
      <c r="CJ12" s="1" t="e">
        <f t="shared" si="2"/>
        <v>#REF!</v>
      </c>
      <c r="CK12" s="1">
        <v>-100</v>
      </c>
      <c r="CL12" s="1">
        <v>-100</v>
      </c>
      <c r="CM12" s="1">
        <v>-100</v>
      </c>
      <c r="CN12" s="1">
        <v>-100</v>
      </c>
      <c r="CP12" s="1" t="e">
        <f t="shared" si="3"/>
        <v>#REF!</v>
      </c>
      <c r="CQ12" s="1">
        <v>12</v>
      </c>
      <c r="CR12" s="1">
        <f t="shared" si="6"/>
        <v>12</v>
      </c>
      <c r="CS12" s="4" t="str" cm="1">
        <f t="array" ref="CS12">IFERROR(INDEX($CI$4:$CO$4,_xlfn.AGGREGATE(15,6,COLUMN($CI$4:$CO$4)-COLUMN($CH$1)/($CI$12:$CO$12=MAX($CI$12:$CO$12)),COLUMNS($CO$4:CO4))),"")</f>
        <v/>
      </c>
      <c r="CT12" s="4" t="str" cm="1">
        <f t="array" ref="CT12">IFERROR(INDEX($CI$4:$CO$4,_xlfn.AGGREGATE(15,6,COLUMN($CI$4:$CO$4)-COLUMN($CH$1)/($CI$12:$CO$12=MAX($CI$12:$CO$12)),COLUMNS($CO$4:CP4))),"")</f>
        <v/>
      </c>
      <c r="CU12" s="4" t="str" cm="1">
        <f t="array" ref="CU12">IFERROR(INDEX($CI$4:$CO$4,_xlfn.AGGREGATE(15,6,COLUMN($CI$4:$CO$4)-COLUMN($CH$1)/($CI$12:$CO$12=MAX($CI$12:$CO$12)),COLUMNS($CO$4:CQ4))),"")</f>
        <v/>
      </c>
      <c r="CV12" s="4" t="str" cm="1">
        <f t="array" ref="CV12">IFERROR(INDEX($CI$4:$CO$4,_xlfn.AGGREGATE(15,6,COLUMN($CI$4:$CO$4)-COLUMN($CH$1)/($CI$12:$CO$12=MAX($CI$12:$CO$12)),COLUMNS($CO$4:CR4))),"")</f>
        <v/>
      </c>
      <c r="CW12" s="1" t="str">
        <f t="shared" ref="CW12:CW75" ca="1" si="9">IF(DM12="",DL12,DR12)</f>
        <v/>
      </c>
      <c r="DA12" s="1" t="str">
        <f t="shared" ref="DA12:DA75" ca="1" si="10">IF(DP11&gt;1,"R","N")</f>
        <v>R</v>
      </c>
      <c r="DB12" s="1" t="str">
        <f ca="1">CW11</f>
        <v/>
      </c>
      <c r="DD12" s="4" t="str">
        <f>IFERROR(VLOOKUP(CS12,General!R:S,2,FALSE),"")</f>
        <v/>
      </c>
      <c r="DE12" s="4" t="str">
        <f>IFERROR(VLOOKUP(CT12,General!R:S,2,FALSE),"")</f>
        <v/>
      </c>
      <c r="DF12" s="4" t="str">
        <f>IFERROR(VLOOKUP(CU12,General!R:S,2,FALSE),"")</f>
        <v/>
      </c>
      <c r="DG12" s="4" t="str">
        <f>IFERROR(VLOOKUP(CV12,General!R:S,2,FALSE),"")</f>
        <v/>
      </c>
      <c r="DH12" s="4">
        <f ca="1">IF(CS12="",-1,COUNTIF(INDIRECT(DD12&amp;$CQ$10):INDIRECT(DD12&amp;CQ12),"Y"))</f>
        <v>-1</v>
      </c>
      <c r="DI12" s="4">
        <f ca="1">IF(CT12="",-1,COUNTIF(INDIRECT(DE12&amp;$CQ$10):INDIRECT(DE12&amp;CQ12),"Y"))</f>
        <v>-1</v>
      </c>
      <c r="DJ12" s="4">
        <f ca="1">IF(CU12="",-1,COUNTIF(INDIRECT(DF12&amp;$CQ$10):INDIRECT(DF12&amp;CQ12),"Y"))</f>
        <v>-1</v>
      </c>
      <c r="DK12" s="4">
        <f ca="1">IF(CV12="",-1,COUNTIF(INDIRECT(DG12&amp;$CQ$10):INDIRECT(DG12&amp;CQ12),"Y"))</f>
        <v>-1</v>
      </c>
      <c r="DL12" s="4" t="str" cm="1">
        <f t="array" aca="1" ref="DL12" ca="1">IFERROR(INDEX($CS$12:$CV$12,_xlfn.AGGREGATE(15,6,COLUMN($CS$12:$CV$12)-COLUMN($CR$12)/($DH$12:$DK$12=MAX($DH$12:$DK$12)),COLUMNS($CS$12:CS12))),"")</f>
        <v/>
      </c>
      <c r="DM12" s="4" t="str" cm="1">
        <f t="array" aca="1" ref="DM12" ca="1">IFERROR(INDEX($CS$12:$CV$12,_xlfn.AGGREGATE(15,6,COLUMN($CS$12:$CV$12)-COLUMN($CR$12)/($DH$12:$DK$12=MAX($DH$12:$DK$12)),COLUMNS($CS$12:CT12))),"")</f>
        <v/>
      </c>
      <c r="DN12" s="4" t="str" cm="1">
        <f t="array" aca="1" ref="DN12" ca="1">IFERROR(INDEX($CS$12:$CV$12,_xlfn.AGGREGATE(15,6,COLUMN($CS$12:$CV$12)-COLUMN($CR$12)/($DH$12:$DK$12=MAX($DH$12:$DK$12)),COLUMNS($CS$12:CU12))),"")</f>
        <v/>
      </c>
      <c r="DO12" s="4" t="str" cm="1">
        <f t="array" aca="1" ref="DO12" ca="1">IFERROR(INDEX($CS$12:$CV$12,_xlfn.AGGREGATE(15,6,COLUMN($CS$12:$CV$12)-COLUMN($CR$12)/($DH$12:$DK$12=MAX($DH$12:$DK$12)),COLUMNS($CS$12:CV12))),"")</f>
        <v/>
      </c>
      <c r="DP12" s="1">
        <f t="shared" ref="DP12:DP75" ca="1" si="11">COUNTIF(DH12:DK12,MAX(DH12:DK12))</f>
        <v>4</v>
      </c>
      <c r="DQ12" s="73">
        <f t="shared" ref="DQ12:DQ75" ca="1" si="12">IF(DP12=1,1,DC12)</f>
        <v>0</v>
      </c>
      <c r="DR12" s="4" t="str">
        <f t="shared" ref="DR12:DR75" ca="1" si="13">IF(CQ12=1,DL12,IF(DQ12=2,IF(DM12="",DL12,DM12),IF(DQ12=3,IF(AND(DM12="",DN12=""),DL12,IF(DN12="",DM12,DN12)),IF(AND(DM12="",DN12="",DO12=""),DL12,IF(AND(DN12="",DO12=""),DM12,IF(DO12="",DN12,DO12))))))</f>
        <v/>
      </c>
      <c r="DS12" s="1" t="str">
        <f t="shared" si="7"/>
        <v>F12</v>
      </c>
      <c r="DV12" s="161" t="str">
        <f ca="1">'Hedge-All-18'!B12</f>
        <v>B3</v>
      </c>
      <c r="DW12" s="162" t="str">
        <f ca="1">'Hedge-All-18'!C12</f>
        <v/>
      </c>
      <c r="DX12" s="163" t="str">
        <f ca="1">'Hedge-All-18'!D12</f>
        <v/>
      </c>
      <c r="DY12" s="164" t="str">
        <f ca="1">'Hedge-All-18'!E12</f>
        <v>B</v>
      </c>
      <c r="DZ12" s="165" t="str">
        <f ca="1">'Hedge-All-18'!F12</f>
        <v>W</v>
      </c>
      <c r="EA12" s="139"/>
      <c r="EB12" s="166" t="str">
        <f ca="1">'Hedge-All-18'!H12</f>
        <v/>
      </c>
      <c r="EC12" s="163" t="str">
        <f ca="1">'Hedge-All-18'!I12</f>
        <v/>
      </c>
      <c r="ED12" s="164" t="str">
        <f ca="1">'Hedge-All-18'!J12</f>
        <v>B</v>
      </c>
      <c r="EE12" s="165" t="str">
        <f ca="1">'Hedge-All-18'!K12</f>
        <v>W</v>
      </c>
      <c r="EF12" s="139"/>
      <c r="EG12" s="139"/>
      <c r="EH12" s="139"/>
      <c r="EI12" s="161" t="str">
        <f ca="1">'Hedge-All-18'!O12</f>
        <v/>
      </c>
      <c r="EJ12" s="163" t="str">
        <f ca="1">'Hedge-All-18'!P12</f>
        <v/>
      </c>
      <c r="EK12" s="164" t="str">
        <f ca="1">'Hedge-All-18'!Q12</f>
        <v>B</v>
      </c>
      <c r="EL12" s="167" t="str">
        <f ca="1">'Hedge-All-18'!R12</f>
        <v>W</v>
      </c>
      <c r="EM12" s="167">
        <f ca="1">'Hedge-All-18'!S12</f>
        <v>3</v>
      </c>
      <c r="EN12" s="168" t="str">
        <f ca="1">'Hedge-All-18'!T12</f>
        <v/>
      </c>
      <c r="EO12" s="167">
        <f ca="1">'Hedge-All-18'!U12</f>
        <v>10</v>
      </c>
      <c r="EP12" s="169" t="str">
        <f ca="1">'Hedge-All-18'!V12</f>
        <v/>
      </c>
      <c r="EQ12" s="1" t="str">
        <f t="shared" ca="1" si="8"/>
        <v>N</v>
      </c>
    </row>
    <row r="13" spans="1:147" ht="24.75" customHeight="1" thickBot="1">
      <c r="A13" s="1">
        <v>4</v>
      </c>
      <c r="B13" s="36" t="e">
        <f>#REF!</f>
        <v>#REF!</v>
      </c>
      <c r="C13" s="23" t="e">
        <f>#REF!</f>
        <v>#REF!</v>
      </c>
      <c r="D13" s="23" t="e">
        <f>#REF!</f>
        <v>#REF!</v>
      </c>
      <c r="E13" s="23" t="e">
        <f>#REF!</f>
        <v>#REF!</v>
      </c>
      <c r="F13" s="23" t="e">
        <f>IF(AH13="","",IF(#REF!="W","Y",IF(#REF!="L","N","")))</f>
        <v>#REF!</v>
      </c>
      <c r="G13" s="23" t="e">
        <f>#REF!</f>
        <v>#REF!</v>
      </c>
      <c r="H13" s="23" t="e">
        <f>#REF!</f>
        <v>#REF!</v>
      </c>
      <c r="I13" s="37" t="e">
        <f>#REF!</f>
        <v>#REF!</v>
      </c>
      <c r="J13" s="53"/>
      <c r="K13" s="53"/>
      <c r="L13" s="36" t="e">
        <f>#REF!</f>
        <v>#REF!</v>
      </c>
      <c r="M13" s="23" t="e">
        <f>#REF!</f>
        <v>#REF!</v>
      </c>
      <c r="N13" s="23" t="e">
        <f>#REF!</f>
        <v>#REF!</v>
      </c>
      <c r="O13" s="23" t="e">
        <f>#REF!</f>
        <v>#REF!</v>
      </c>
      <c r="P13" s="23" t="e">
        <f>IF(AH13="","",IF(#REF!="W","Y",IF(#REF!="L","N","")))</f>
        <v>#REF!</v>
      </c>
      <c r="Q13" s="23" t="e">
        <f>#REF!</f>
        <v>#REF!</v>
      </c>
      <c r="R13" s="23" t="e">
        <f>#REF!</f>
        <v>#REF!</v>
      </c>
      <c r="S13" s="37" t="e">
        <f>#REF!</f>
        <v>#REF!</v>
      </c>
      <c r="T13" s="53"/>
      <c r="U13" s="284"/>
      <c r="V13" s="285" t="str">
        <f ca="1">'Hedge-All-18'!B13</f>
        <v>B12</v>
      </c>
      <c r="W13" s="23" t="str">
        <f ca="1">'Hedge-All-18'!C13</f>
        <v/>
      </c>
      <c r="X13" s="23" t="str">
        <f ca="1">'Hedge-All-18'!H13</f>
        <v/>
      </c>
      <c r="Y13" s="23" t="str">
        <f ca="1">'Hedge-All-18'!O13</f>
        <v xml:space="preserve">L4S </v>
      </c>
      <c r="Z13" s="23" t="str">
        <f ca="1">IF(AH13="","",IF('Hedge-All-18'!X13="W","Y",IF('Hedge-All-18'!X13="L","N","")))</f>
        <v>N</v>
      </c>
      <c r="AA13" s="23">
        <f ca="1">'Hedge-All-18'!AM13</f>
        <v>2</v>
      </c>
      <c r="AB13" s="23">
        <f ca="1">'Hedge-All-18'!S13</f>
        <v>-9</v>
      </c>
      <c r="AC13" s="37">
        <f ca="1">'Hedge-All-18'!U13</f>
        <v>-2</v>
      </c>
      <c r="AD13" s="53"/>
      <c r="AE13" s="53"/>
      <c r="AF13" s="53"/>
      <c r="AG13" s="53"/>
      <c r="AH13" s="187" t="s">
        <v>5</v>
      </c>
      <c r="AI13" s="105"/>
      <c r="AJ13" s="102" t="e" cm="1">
        <f t="array" aca="1" ref="AJ13" ca="1">IF(AH12="","",INDIRECT(VLOOKUP(DB13,General!X:Y,2,FALSE)&amp;CQ13))</f>
        <v>#N/A</v>
      </c>
      <c r="AK13" s="68" t="str">
        <f t="shared" ca="1" si="4"/>
        <v>R</v>
      </c>
      <c r="AL13" s="68" t="e">
        <f ca="1">IF(AH12="","",VLOOKUP(DB13,General!U:V,2,FALSE))</f>
        <v>#N/A</v>
      </c>
      <c r="AM13" s="62" t="e" cm="1">
        <f t="array" aca="1" ref="AM13" ca="1">IF(AH12="","",INDIRECT(DB13&amp;CQ13))</f>
        <v>#REF!</v>
      </c>
      <c r="AN13" s="23" t="e">
        <f t="shared" ca="1" si="0"/>
        <v>#REF!</v>
      </c>
      <c r="AO13" s="23" t="e">
        <f t="shared" ca="1" si="5"/>
        <v>#REF!</v>
      </c>
      <c r="AP13" s="37" t="e">
        <f t="shared" ca="1" si="1"/>
        <v>#REF!</v>
      </c>
      <c r="AQ13" s="53"/>
      <c r="AR13" s="53"/>
      <c r="AS13" s="53"/>
      <c r="AT13" s="33" t="e">
        <f>#REF!</f>
        <v>#REF!</v>
      </c>
      <c r="AU13" s="34" t="e">
        <f>#REF!</f>
        <v>#REF!</v>
      </c>
      <c r="AV13" s="34" t="e">
        <f>#REF!</f>
        <v>#REF!</v>
      </c>
      <c r="AW13" s="34" t="e">
        <f>#REF!</f>
        <v>#REF!</v>
      </c>
      <c r="AX13" s="34" t="e">
        <f>IF(AH13="","",IF(#REF!="W","Y",IF(#REF!="L","N","")))</f>
        <v>#REF!</v>
      </c>
      <c r="AY13" s="34" t="e">
        <f>#REF!</f>
        <v>#REF!</v>
      </c>
      <c r="AZ13" s="34" t="e">
        <f>#REF!</f>
        <v>#REF!</v>
      </c>
      <c r="BA13" s="35" t="e">
        <f>#REF!</f>
        <v>#REF!</v>
      </c>
      <c r="BB13" s="53"/>
      <c r="BC13" s="53"/>
      <c r="BD13" s="33" t="e">
        <f>#REF!</f>
        <v>#REF!</v>
      </c>
      <c r="BE13" s="34" t="e">
        <f>#REF!</f>
        <v>#REF!</v>
      </c>
      <c r="BF13" s="34" t="e">
        <f>#REF!</f>
        <v>#REF!</v>
      </c>
      <c r="BG13" s="34" t="e">
        <f>#REF!</f>
        <v>#REF!</v>
      </c>
      <c r="BH13" s="34" t="e">
        <f>IF(AH13="","",IF(#REF!="W","Y",IF(#REF!="L","N","")))</f>
        <v>#REF!</v>
      </c>
      <c r="BI13" s="34" t="e">
        <f>#REF!</f>
        <v>#REF!</v>
      </c>
      <c r="BJ13" s="34" t="e">
        <f>#REF!</f>
        <v>#REF!</v>
      </c>
      <c r="BK13" s="35" t="e">
        <f>#REF!</f>
        <v>#REF!</v>
      </c>
      <c r="BL13" s="53"/>
      <c r="BM13" s="53"/>
      <c r="BN13" s="33" t="e">
        <f>#REF!</f>
        <v>#REF!</v>
      </c>
      <c r="BO13" s="34" t="e">
        <f>#REF!</f>
        <v>#REF!</v>
      </c>
      <c r="BP13" s="34" t="e">
        <f>#REF!</f>
        <v>#REF!</v>
      </c>
      <c r="BQ13" s="34" t="e">
        <f>#REF!</f>
        <v>#REF!</v>
      </c>
      <c r="BR13" s="34" t="e">
        <f>IF(AH13="","",IF(#REF!="W","Y",IF(#REF!="L","N","")))</f>
        <v>#REF!</v>
      </c>
      <c r="BS13" s="34" t="e">
        <f>#REF!</f>
        <v>#REF!</v>
      </c>
      <c r="BT13" s="34" t="e">
        <f>#REF!</f>
        <v>#REF!</v>
      </c>
      <c r="BU13" s="35" t="e">
        <f>#REF!</f>
        <v>#REF!</v>
      </c>
      <c r="BV13" s="53"/>
      <c r="BW13" s="53"/>
      <c r="BX13" s="36" t="e">
        <f>#REF!</f>
        <v>#REF!</v>
      </c>
      <c r="BY13" s="23" t="e">
        <f>#REF!</f>
        <v>#REF!</v>
      </c>
      <c r="BZ13" s="23" t="e">
        <f>#REF!</f>
        <v>#REF!</v>
      </c>
      <c r="CA13" s="23" t="e">
        <f>#REF!</f>
        <v>#REF!</v>
      </c>
      <c r="CB13" s="23" t="e">
        <f>IF(AH13="","",IF(#REF!="W","Y",IF(#REF!="L","N","")))</f>
        <v>#REF!</v>
      </c>
      <c r="CC13" s="23" t="e">
        <f>#REF!</f>
        <v>#REF!</v>
      </c>
      <c r="CD13" s="23" t="e">
        <f>#REF!</f>
        <v>#REF!</v>
      </c>
      <c r="CE13" s="37" t="e">
        <f>#REF!</f>
        <v>#REF!</v>
      </c>
      <c r="CF13" s="53"/>
      <c r="CG13" s="53"/>
      <c r="CH13" s="1" t="e">
        <f ca="1">IF(AN13="",0,IFERROR(VLOOKUP(AN8&amp;AN9&amp;AN10&amp;AN11&amp;AN12&amp;AN13,General!I:J,2,FALSE),0))+AO12</f>
        <v>#REF!</v>
      </c>
      <c r="CI13" s="1">
        <v>-100</v>
      </c>
      <c r="CJ13" s="1" t="e">
        <f t="shared" si="2"/>
        <v>#REF!</v>
      </c>
      <c r="CK13" s="1">
        <v>-100</v>
      </c>
      <c r="CL13" s="1">
        <v>-100</v>
      </c>
      <c r="CM13" s="1">
        <v>-100</v>
      </c>
      <c r="CN13" s="1">
        <v>-100</v>
      </c>
      <c r="CP13" s="1" t="e">
        <f t="shared" si="3"/>
        <v>#REF!</v>
      </c>
      <c r="CQ13" s="1">
        <v>13</v>
      </c>
      <c r="CR13" s="1">
        <f t="shared" si="6"/>
        <v>13</v>
      </c>
      <c r="CS13" s="4" t="str" cm="1">
        <f t="array" ref="CS13">IFERROR(INDEX($CI$4:$CO$4,_xlfn.AGGREGATE(15,6,COLUMN($CI$4:$CO$4)-COLUMN($CH$1)/($CI$13:$CO$13=MAX($CI$13:$CO$13)),COLUMNS($CO$4:CO4))),"")</f>
        <v/>
      </c>
      <c r="CT13" s="4" t="str" cm="1">
        <f t="array" ref="CT13">IFERROR(INDEX($CI$4:$CO$4,_xlfn.AGGREGATE(15,6,COLUMN($CI$4:$CO$4)-COLUMN($CH$1)/($CI$13:$CO$13=MAX($CI$13:$CO$13)),COLUMNS($CO$4:CP4))),"")</f>
        <v/>
      </c>
      <c r="CU13" s="4" t="str" cm="1">
        <f t="array" ref="CU13">IFERROR(INDEX($CI$4:$CO$4,_xlfn.AGGREGATE(15,6,COLUMN($CI$4:$CO$4)-COLUMN($CH$1)/($CI$13:$CO$13=MAX($CI$13:$CO$13)),COLUMNS($CO$4:CQ4))),"")</f>
        <v/>
      </c>
      <c r="CV13" s="4" t="str" cm="1">
        <f t="array" ref="CV13">IFERROR(INDEX($CI$4:$CO$4,_xlfn.AGGREGATE(15,6,COLUMN($CI$4:$CO$4)-COLUMN($CH$1)/($CI$13:$CO$13=MAX($CI$13:$CO$13)),COLUMNS($CO$4:CR4))),"")</f>
        <v/>
      </c>
      <c r="CW13" s="1" t="str">
        <f t="shared" ca="1" si="9"/>
        <v/>
      </c>
      <c r="CX13" s="1" t="str" cm="1">
        <f t="array" ref="CX13">IFERROR(INDEX($CS$14:$CV$14,_xlfn.AGGREGATE(15,6,COLUMN($CS$14:$CV$14)-COLUMN($CR$14)/($CS$13:$CV$13=MAX($CS$13:$CV$13)),COLUMNS($CS$14:CT14))),"")</f>
        <v/>
      </c>
      <c r="CY13" s="1" t="str" cm="1">
        <f t="array" ref="CY13">IFERROR(INDEX($CS$14:$CV$14,_xlfn.AGGREGATE(15,6,COLUMN($CS$14:$CV$14)-COLUMN($CR$14)/($CS$13:$CV$13=MAX($CS$13:$CV$13)),COLUMNS($CS$14:CU14))),"")</f>
        <v/>
      </c>
      <c r="CZ13" s="1" t="str" cm="1">
        <f t="array" ref="CZ13">IFERROR(INDEX($CS$14:$CV$14,_xlfn.AGGREGATE(15,6,COLUMN($CS$14:$CV$14)-COLUMN($CR$14)/($CS$13:$CV$13=MAX($CS$13:$CV$13)),COLUMNS($CS$14:CV14))),"")</f>
        <v/>
      </c>
      <c r="DA13" s="1" t="str">
        <f t="shared" ca="1" si="10"/>
        <v>R</v>
      </c>
      <c r="DB13" s="1" t="str">
        <f t="shared" ref="DB13:DB76" ca="1" si="14">CW12</f>
        <v/>
      </c>
      <c r="DD13" s="4" t="str">
        <f>IFERROR(VLOOKUP(CS13,General!R:S,2,FALSE),"")</f>
        <v/>
      </c>
      <c r="DE13" s="4" t="str">
        <f>IFERROR(VLOOKUP(CT13,General!R:S,2,FALSE),"")</f>
        <v/>
      </c>
      <c r="DF13" s="4" t="str">
        <f>IFERROR(VLOOKUP(CU13,General!R:S,2,FALSE),"")</f>
        <v/>
      </c>
      <c r="DG13" s="4" t="str">
        <f>IFERROR(VLOOKUP(CV13,General!R:S,2,FALSE),"")</f>
        <v/>
      </c>
      <c r="DH13" s="4">
        <f ca="1">IF(CS13="",-1,COUNTIF(INDIRECT(DD13&amp;$CQ$10):INDIRECT(DD13&amp;CQ13),"Y"))</f>
        <v>-1</v>
      </c>
      <c r="DI13" s="4">
        <f ca="1">IF(CT13="",-1,COUNTIF(INDIRECT(DE13&amp;$CQ$10):INDIRECT(DE13&amp;CQ13),"Y"))</f>
        <v>-1</v>
      </c>
      <c r="DJ13" s="4">
        <f ca="1">IF(CU13="",-1,COUNTIF(INDIRECT(DF13&amp;$CQ$10):INDIRECT(DF13&amp;CQ13),"Y"))</f>
        <v>-1</v>
      </c>
      <c r="DK13" s="4">
        <f ca="1">IF(CV13="",-1,COUNTIF(INDIRECT(DG13&amp;$CQ$10):INDIRECT(DG13&amp;CQ13),"Y"))</f>
        <v>-1</v>
      </c>
      <c r="DL13" s="4" t="str" cm="1">
        <f t="array" aca="1" ref="DL13" ca="1">IFERROR(INDEX($CS$13:$CV$13,_xlfn.AGGREGATE(15,6,COLUMN($CS$13:$CV$13)-COLUMN($CR$13)/($DH$13:$DK$13=MAX($DH$13:$DK$13)),COLUMNS($CS$13:CS13))),"")</f>
        <v/>
      </c>
      <c r="DM13" s="4" t="str" cm="1">
        <f t="array" aca="1" ref="DM13" ca="1">IFERROR(INDEX($CS$13:$CV$13,_xlfn.AGGREGATE(15,6,COLUMN($CS$13:$CV$13)-COLUMN($CR$13)/($DH$13:$DK$13=MAX($DH$13:$DK$13)),COLUMNS($CS$13:CT13))),"")</f>
        <v/>
      </c>
      <c r="DN13" s="4" t="str" cm="1">
        <f t="array" aca="1" ref="DN13" ca="1">IFERROR(INDEX($CS$13:$CV$13,_xlfn.AGGREGATE(15,6,COLUMN($CS$13:$CV$13)-COLUMN($CR$13)/($DH$13:$DK$13=MAX($DH$13:$DK$13)),COLUMNS($CS$13:CU13))),"")</f>
        <v/>
      </c>
      <c r="DO13" s="4" t="str" cm="1">
        <f t="array" aca="1" ref="DO13" ca="1">IFERROR(INDEX($CS$13:$CV$13,_xlfn.AGGREGATE(15,6,COLUMN($CS$13:$CV$13)-COLUMN($CR$13)/($DH$13:$DK$13=MAX($DH$13:$DK$13)),COLUMNS($CS$13:CV13))),"")</f>
        <v/>
      </c>
      <c r="DP13" s="1">
        <f t="shared" ca="1" si="11"/>
        <v>4</v>
      </c>
      <c r="DQ13" s="73">
        <f t="shared" ca="1" si="12"/>
        <v>0</v>
      </c>
      <c r="DR13" s="4" t="str">
        <f t="shared" ca="1" si="13"/>
        <v/>
      </c>
      <c r="DS13" s="1" t="str">
        <f t="shared" si="7"/>
        <v>F13</v>
      </c>
      <c r="DV13" s="161" t="str">
        <f ca="1">'Hedge-All-18'!B13</f>
        <v>B12</v>
      </c>
      <c r="DW13" s="162" t="str">
        <f ca="1">'Hedge-All-18'!C13</f>
        <v/>
      </c>
      <c r="DX13" s="163" t="str">
        <f ca="1">'Hedge-All-18'!D13</f>
        <v/>
      </c>
      <c r="DY13" s="164" t="str">
        <f ca="1">'Hedge-All-18'!E13</f>
        <v>L4</v>
      </c>
      <c r="DZ13" s="165" t="str">
        <f ca="1">'Hedge-All-18'!F13</f>
        <v>L</v>
      </c>
      <c r="EA13" s="139"/>
      <c r="EB13" s="166" t="str">
        <f ca="1">'Hedge-All-18'!H13</f>
        <v/>
      </c>
      <c r="EC13" s="163" t="str">
        <f ca="1">'Hedge-All-18'!I13</f>
        <v/>
      </c>
      <c r="ED13" s="164" t="str">
        <f ca="1">'Hedge-All-18'!J13</f>
        <v>L4</v>
      </c>
      <c r="EE13" s="165" t="str">
        <f ca="1">'Hedge-All-18'!K13</f>
        <v>L</v>
      </c>
      <c r="EF13" s="139"/>
      <c r="EG13" s="139"/>
      <c r="EH13" s="139"/>
      <c r="EI13" s="161" t="str">
        <f ca="1">'Hedge-All-18'!O13</f>
        <v xml:space="preserve">L4S </v>
      </c>
      <c r="EJ13" s="163" t="str">
        <f ca="1">'Hedge-All-18'!P13</f>
        <v/>
      </c>
      <c r="EK13" s="164" t="str">
        <f ca="1">'Hedge-All-18'!Q13</f>
        <v>L4</v>
      </c>
      <c r="EL13" s="167" t="str">
        <f ca="1">'Hedge-All-18'!R13</f>
        <v>L</v>
      </c>
      <c r="EM13" s="167">
        <f ca="1">'Hedge-All-18'!S13</f>
        <v>-9</v>
      </c>
      <c r="EN13" s="168" t="str">
        <f ca="1">'Hedge-All-18'!T13</f>
        <v/>
      </c>
      <c r="EO13" s="167">
        <f ca="1">'Hedge-All-18'!U13</f>
        <v>-2</v>
      </c>
      <c r="EP13" s="169" t="str">
        <f ca="1">'Hedge-All-18'!V13</f>
        <v/>
      </c>
      <c r="EQ13" s="1" t="str">
        <f t="shared" ca="1" si="8"/>
        <v>N</v>
      </c>
    </row>
    <row r="14" spans="1:147" ht="26.25" customHeight="1" thickBot="1">
      <c r="A14" s="1">
        <v>5</v>
      </c>
      <c r="B14" s="38" t="e">
        <f>#REF!</f>
        <v>#REF!</v>
      </c>
      <c r="C14" s="39" t="e">
        <f>#REF!</f>
        <v>#REF!</v>
      </c>
      <c r="D14" s="39" t="e">
        <f>#REF!</f>
        <v>#REF!</v>
      </c>
      <c r="E14" s="39" t="e">
        <f>#REF!</f>
        <v>#REF!</v>
      </c>
      <c r="F14" s="39" t="e">
        <f>IF(AH14="","",IF(#REF!="W","Y",IF(#REF!="L","N","")))</f>
        <v>#REF!</v>
      </c>
      <c r="G14" s="39" t="e">
        <f>#REF!</f>
        <v>#REF!</v>
      </c>
      <c r="H14" s="39" t="e">
        <f>#REF!</f>
        <v>#REF!</v>
      </c>
      <c r="I14" s="40" t="e">
        <f>#REF!</f>
        <v>#REF!</v>
      </c>
      <c r="J14" s="53"/>
      <c r="K14" s="53"/>
      <c r="L14" s="38" t="e">
        <f>#REF!</f>
        <v>#REF!</v>
      </c>
      <c r="M14" s="39" t="e">
        <f>#REF!</f>
        <v>#REF!</v>
      </c>
      <c r="N14" s="39" t="e">
        <f>#REF!</f>
        <v>#REF!</v>
      </c>
      <c r="O14" s="39" t="e">
        <f>#REF!</f>
        <v>#REF!</v>
      </c>
      <c r="P14" s="39" t="e">
        <f>IF(AH14="","",IF(#REF!="W","Y",IF(#REF!="L","N","")))</f>
        <v>#REF!</v>
      </c>
      <c r="Q14" s="39" t="e">
        <f>#REF!</f>
        <v>#REF!</v>
      </c>
      <c r="R14" s="39" t="e">
        <f>#REF!</f>
        <v>#REF!</v>
      </c>
      <c r="S14" s="40" t="e">
        <f>#REF!</f>
        <v>#REF!</v>
      </c>
      <c r="T14" s="53"/>
      <c r="U14" s="284"/>
      <c r="V14" s="286" t="str">
        <f ca="1">'Hedge-All-18'!B14</f>
        <v>B6</v>
      </c>
      <c r="W14" s="39" t="str">
        <f ca="1">'Hedge-All-18'!C14</f>
        <v/>
      </c>
      <c r="X14" s="39" t="str">
        <f ca="1">'Hedge-All-18'!H14</f>
        <v/>
      </c>
      <c r="Y14" s="39" t="str">
        <f ca="1">'Hedge-All-18'!O14</f>
        <v xml:space="preserve">L5S </v>
      </c>
      <c r="Z14" s="39" t="str">
        <f ca="1">IF(AH14="","",IF('Hedge-All-18'!X14="W","Y",IF('Hedge-All-18'!X14="L","N","")))</f>
        <v>N</v>
      </c>
      <c r="AA14" s="39">
        <f ca="1">'Hedge-All-18'!AM14</f>
        <v>-1</v>
      </c>
      <c r="AB14" s="39">
        <f ca="1">'Hedge-All-18'!S14</f>
        <v>-15</v>
      </c>
      <c r="AC14" s="40">
        <f ca="1">'Hedge-All-18'!U14</f>
        <v>-8</v>
      </c>
      <c r="AD14" s="53"/>
      <c r="AE14" s="53"/>
      <c r="AF14" s="53"/>
      <c r="AG14" s="53"/>
      <c r="AH14" s="188" t="s">
        <v>5</v>
      </c>
      <c r="AI14" s="105"/>
      <c r="AJ14" s="103" t="e" cm="1">
        <f t="array" aca="1" ref="AJ14" ca="1">IF(AH13="","",INDIRECT(VLOOKUP(DB14,General!X:Y,2,FALSE)&amp;CQ14))</f>
        <v>#N/A</v>
      </c>
      <c r="AK14" s="69" t="str">
        <f t="shared" ca="1" si="4"/>
        <v>R</v>
      </c>
      <c r="AL14" s="69" t="e">
        <f ca="1">IF(AH13="","",VLOOKUP(DB14,General!U:V,2,FALSE))</f>
        <v>#N/A</v>
      </c>
      <c r="AM14" s="65" t="e" cm="1">
        <f t="array" aca="1" ref="AM14" ca="1">IF(AH13="","",INDIRECT(DB14&amp;CQ14))</f>
        <v>#REF!</v>
      </c>
      <c r="AN14" s="39" t="e">
        <f t="shared" ca="1" si="0"/>
        <v>#REF!</v>
      </c>
      <c r="AO14" s="39" t="e">
        <f t="shared" ca="1" si="5"/>
        <v>#REF!</v>
      </c>
      <c r="AP14" s="40" t="e">
        <f t="shared" ca="1" si="1"/>
        <v>#REF!</v>
      </c>
      <c r="AQ14" s="53"/>
      <c r="AR14" s="53"/>
      <c r="AS14" s="53"/>
      <c r="AT14" s="33" t="e">
        <f>#REF!</f>
        <v>#REF!</v>
      </c>
      <c r="AU14" s="34" t="e">
        <f>#REF!</f>
        <v>#REF!</v>
      </c>
      <c r="AV14" s="34" t="e">
        <f>#REF!</f>
        <v>#REF!</v>
      </c>
      <c r="AW14" s="34" t="e">
        <f>#REF!</f>
        <v>#REF!</v>
      </c>
      <c r="AX14" s="34" t="e">
        <f>IF(AH14="","",IF(#REF!="W","Y",IF(#REF!="L","N","")))</f>
        <v>#REF!</v>
      </c>
      <c r="AY14" s="34" t="e">
        <f>#REF!</f>
        <v>#REF!</v>
      </c>
      <c r="AZ14" s="34" t="e">
        <f>#REF!</f>
        <v>#REF!</v>
      </c>
      <c r="BA14" s="35" t="e">
        <f>#REF!</f>
        <v>#REF!</v>
      </c>
      <c r="BB14" s="53"/>
      <c r="BC14" s="53"/>
      <c r="BD14" s="33" t="e">
        <f>#REF!</f>
        <v>#REF!</v>
      </c>
      <c r="BE14" s="34" t="e">
        <f>#REF!</f>
        <v>#REF!</v>
      </c>
      <c r="BF14" s="34" t="e">
        <f>#REF!</f>
        <v>#REF!</v>
      </c>
      <c r="BG14" s="34" t="e">
        <f>#REF!</f>
        <v>#REF!</v>
      </c>
      <c r="BH14" s="34" t="e">
        <f>IF(AH14="","",IF(#REF!="W","Y",IF(#REF!="L","N","")))</f>
        <v>#REF!</v>
      </c>
      <c r="BI14" s="34" t="e">
        <f>#REF!</f>
        <v>#REF!</v>
      </c>
      <c r="BJ14" s="34" t="e">
        <f>#REF!</f>
        <v>#REF!</v>
      </c>
      <c r="BK14" s="35" t="e">
        <f>#REF!</f>
        <v>#REF!</v>
      </c>
      <c r="BL14" s="53"/>
      <c r="BM14" s="53"/>
      <c r="BN14" s="33" t="e">
        <f>#REF!</f>
        <v>#REF!</v>
      </c>
      <c r="BO14" s="34" t="e">
        <f>#REF!</f>
        <v>#REF!</v>
      </c>
      <c r="BP14" s="34" t="e">
        <f>#REF!</f>
        <v>#REF!</v>
      </c>
      <c r="BQ14" s="34" t="e">
        <f>#REF!</f>
        <v>#REF!</v>
      </c>
      <c r="BR14" s="34" t="e">
        <f>IF(AH14="","",IF(#REF!="W","Y",IF(#REF!="L","N","")))</f>
        <v>#REF!</v>
      </c>
      <c r="BS14" s="34" t="e">
        <f>#REF!</f>
        <v>#REF!</v>
      </c>
      <c r="BT14" s="34" t="e">
        <f>#REF!</f>
        <v>#REF!</v>
      </c>
      <c r="BU14" s="35" t="e">
        <f>#REF!</f>
        <v>#REF!</v>
      </c>
      <c r="BV14" s="53"/>
      <c r="BW14" s="53"/>
      <c r="BX14" s="38" t="e">
        <f>#REF!</f>
        <v>#REF!</v>
      </c>
      <c r="BY14" s="39" t="e">
        <f>#REF!</f>
        <v>#REF!</v>
      </c>
      <c r="BZ14" s="39" t="e">
        <f>#REF!</f>
        <v>#REF!</v>
      </c>
      <c r="CA14" s="39" t="e">
        <f>#REF!</f>
        <v>#REF!</v>
      </c>
      <c r="CB14" s="39" t="e">
        <f>IF(AH14="","",IF(#REF!="W","Y",IF(#REF!="L","N","")))</f>
        <v>#REF!</v>
      </c>
      <c r="CC14" s="39" t="e">
        <f>#REF!</f>
        <v>#REF!</v>
      </c>
      <c r="CD14" s="39" t="e">
        <f>#REF!</f>
        <v>#REF!</v>
      </c>
      <c r="CE14" s="40" t="e">
        <f>#REF!</f>
        <v>#REF!</v>
      </c>
      <c r="CF14" s="53"/>
      <c r="CG14" s="53"/>
      <c r="CH14" s="1" t="e">
        <f ca="1">IF(AN14="",0,IFERROR(VLOOKUP(AN9&amp;AN10&amp;AN11&amp;AN12&amp;AN13&amp;AN14,General!I:J,2,FALSE),0))+AO13</f>
        <v>#REF!</v>
      </c>
      <c r="CI14" s="1">
        <v>-100</v>
      </c>
      <c r="CJ14" s="1" t="e">
        <f t="shared" si="2"/>
        <v>#REF!</v>
      </c>
      <c r="CK14" s="1">
        <v>-100</v>
      </c>
      <c r="CL14" s="1">
        <v>-100</v>
      </c>
      <c r="CM14" s="1">
        <v>-100</v>
      </c>
      <c r="CN14" s="1">
        <v>-100</v>
      </c>
      <c r="CP14" s="1" t="e">
        <f t="shared" si="3"/>
        <v>#REF!</v>
      </c>
      <c r="CQ14" s="1">
        <v>14</v>
      </c>
      <c r="CR14" s="1">
        <f t="shared" si="6"/>
        <v>14</v>
      </c>
      <c r="CS14" s="4" t="str" cm="1">
        <f t="array" ref="CS14">IFERROR(INDEX($CI$4:$CO$4,_xlfn.AGGREGATE(15,6,COLUMN($CI$4:$CO$4)-COLUMN($CH$1)/($CI$14:$CO$14=MAX($CI$14:$CO$14)),COLUMNS($CO$4:CO4))),"")</f>
        <v/>
      </c>
      <c r="CT14" s="4" t="str" cm="1">
        <f t="array" ref="CT14">IFERROR(INDEX($CI$4:$CO$4,_xlfn.AGGREGATE(15,6,COLUMN($CI$4:$CO$4)-COLUMN($CH$1)/($CI$14:$CO$14=MAX($CI$14:$CO$14)),COLUMNS($CO$4:CP4))),"")</f>
        <v/>
      </c>
      <c r="CU14" s="4" t="str" cm="1">
        <f t="array" ref="CU14">IFERROR(INDEX($CI$4:$CO$4,_xlfn.AGGREGATE(15,6,COLUMN($CI$4:$CO$4)-COLUMN($CH$1)/($CI$14:$CO$14=MAX($CI$14:$CO$14)),COLUMNS($CO$4:CQ4))),"")</f>
        <v/>
      </c>
      <c r="CV14" s="4" t="str" cm="1">
        <f t="array" ref="CV14">IFERROR(INDEX($CI$4:$CO$4,_xlfn.AGGREGATE(15,6,COLUMN($CI$4:$CO$4)-COLUMN($CH$1)/($CI$14:$CO$14=MAX($CI$14:$CO$14)),COLUMNS($CO$4:CR4))),"")</f>
        <v/>
      </c>
      <c r="CW14" s="1" t="str">
        <f t="shared" ca="1" si="9"/>
        <v/>
      </c>
      <c r="DA14" s="1" t="str">
        <f t="shared" ca="1" si="10"/>
        <v>R</v>
      </c>
      <c r="DB14" s="1" t="str">
        <f t="shared" ca="1" si="14"/>
        <v/>
      </c>
      <c r="DD14" s="4" t="str">
        <f>IFERROR(VLOOKUP(CS14,General!R:S,2,FALSE),"")</f>
        <v/>
      </c>
      <c r="DE14" s="4" t="str">
        <f>IFERROR(VLOOKUP(CT14,General!R:S,2,FALSE),"")</f>
        <v/>
      </c>
      <c r="DF14" s="4" t="str">
        <f>IFERROR(VLOOKUP(CU14,General!R:S,2,FALSE),"")</f>
        <v/>
      </c>
      <c r="DG14" s="4" t="str">
        <f>IFERROR(VLOOKUP(CV14,General!R:S,2,FALSE),"")</f>
        <v/>
      </c>
      <c r="DH14" s="4">
        <f ca="1">IF(CS14="",-1,COUNTIF(INDIRECT(DD14&amp;$CQ$10):INDIRECT(DD14&amp;CQ14),"Y"))</f>
        <v>-1</v>
      </c>
      <c r="DI14" s="4">
        <f ca="1">IF(CT14="",-1,COUNTIF(INDIRECT(DE14&amp;$CQ$10):INDIRECT(DE14&amp;CQ14),"Y"))</f>
        <v>-1</v>
      </c>
      <c r="DJ14" s="4">
        <f ca="1">IF(CU14="",-1,COUNTIF(INDIRECT(DF14&amp;$CQ$10):INDIRECT(DF14&amp;CQ14),"Y"))</f>
        <v>-1</v>
      </c>
      <c r="DK14" s="4">
        <f ca="1">IF(CV14="",-1,COUNTIF(INDIRECT(DG14&amp;$CQ$10):INDIRECT(DG14&amp;CQ14),"Y"))</f>
        <v>-1</v>
      </c>
      <c r="DL14" s="4" t="str" cm="1">
        <f t="array" aca="1" ref="DL14" ca="1">IFERROR(INDEX($CS$14:$CV$14,_xlfn.AGGREGATE(15,6,COLUMN($CS$14:$CV$14)-COLUMN($CR$14)/($DH$14:$DK$14=MAX($DH$14:$DK$14)),COLUMNS($CS$14:CS14))),"")</f>
        <v/>
      </c>
      <c r="DM14" s="4" t="str" cm="1">
        <f t="array" aca="1" ref="DM14" ca="1">IFERROR(INDEX($CS$14:$CV$14,_xlfn.AGGREGATE(15,6,COLUMN($CS$14:$CV$14)-COLUMN($CR$14)/($DH$14:$DK$14=MAX($DH$14:$DK$14)),COLUMNS($CS$14:CT14))),"")</f>
        <v/>
      </c>
      <c r="DN14" s="4" t="str" cm="1">
        <f t="array" aca="1" ref="DN14" ca="1">IFERROR(INDEX($CS$14:$CV$14,_xlfn.AGGREGATE(15,6,COLUMN($CS$14:$CV$14)-COLUMN($CR$14)/($DH$14:$DK$14=MAX($DH$14:$DK$14)),COLUMNS($CS$14:CU14))),"")</f>
        <v/>
      </c>
      <c r="DO14" s="4" t="str" cm="1">
        <f t="array" aca="1" ref="DO14" ca="1">IFERROR(INDEX($CS$14:$CV$14,_xlfn.AGGREGATE(15,6,COLUMN($CS$14:$CV$14)-COLUMN($CR$14)/($DH$14:$DK$14=MAX($DH$14:$DK$14)),COLUMNS($CS$14:CV14))),"")</f>
        <v/>
      </c>
      <c r="DP14" s="1">
        <f t="shared" ca="1" si="11"/>
        <v>4</v>
      </c>
      <c r="DQ14" s="73">
        <f t="shared" ca="1" si="12"/>
        <v>0</v>
      </c>
      <c r="DR14" s="4" t="str">
        <f t="shared" ca="1" si="13"/>
        <v/>
      </c>
      <c r="DS14" s="1" t="str">
        <f t="shared" si="7"/>
        <v>F14</v>
      </c>
      <c r="DV14" s="170" t="str">
        <f ca="1">'Hedge-All-18'!B14</f>
        <v>B6</v>
      </c>
      <c r="DW14" s="171" t="str">
        <f ca="1">'Hedge-All-18'!C14</f>
        <v/>
      </c>
      <c r="DX14" s="172" t="str">
        <f ca="1">'Hedge-All-18'!D14</f>
        <v/>
      </c>
      <c r="DY14" s="173" t="str">
        <f ca="1">'Hedge-All-18'!E14</f>
        <v>F2</v>
      </c>
      <c r="DZ14" s="174" t="str">
        <f ca="1">'Hedge-All-18'!F14</f>
        <v>L</v>
      </c>
      <c r="EA14" s="139"/>
      <c r="EB14" s="175" t="str">
        <f ca="1">'Hedge-All-18'!H14</f>
        <v/>
      </c>
      <c r="EC14" s="172" t="str">
        <f ca="1">'Hedge-All-18'!I14</f>
        <v/>
      </c>
      <c r="ED14" s="173" t="str">
        <f ca="1">'Hedge-All-18'!J14</f>
        <v>F2</v>
      </c>
      <c r="EE14" s="174" t="str">
        <f ca="1">'Hedge-All-18'!K14</f>
        <v>L</v>
      </c>
      <c r="EF14" s="139"/>
      <c r="EG14" s="139"/>
      <c r="EH14" s="139"/>
      <c r="EI14" s="170" t="str">
        <f ca="1">'Hedge-All-18'!O14</f>
        <v xml:space="preserve">L5S </v>
      </c>
      <c r="EJ14" s="172" t="str">
        <f ca="1">'Hedge-All-18'!P14</f>
        <v/>
      </c>
      <c r="EK14" s="173" t="str">
        <f ca="1">'Hedge-All-18'!Q14</f>
        <v>F2</v>
      </c>
      <c r="EL14" s="176" t="str">
        <f ca="1">'Hedge-All-18'!R14</f>
        <v>L</v>
      </c>
      <c r="EM14" s="176">
        <f ca="1">'Hedge-All-18'!S14</f>
        <v>-15</v>
      </c>
      <c r="EN14" s="177" t="str">
        <f ca="1">'Hedge-All-18'!T14</f>
        <v/>
      </c>
      <c r="EO14" s="176">
        <f ca="1">'Hedge-All-18'!U14</f>
        <v>-8</v>
      </c>
      <c r="EP14" s="178" t="str">
        <f ca="1">'Hedge-All-18'!V14</f>
        <v/>
      </c>
      <c r="EQ14" s="1" t="str">
        <f t="shared" ca="1" si="8"/>
        <v>N</v>
      </c>
    </row>
    <row r="15" spans="1:147" ht="26.25" customHeight="1" thickBot="1">
      <c r="A15" s="1">
        <v>6</v>
      </c>
      <c r="B15" s="33" t="e">
        <f>#REF!</f>
        <v>#REF!</v>
      </c>
      <c r="C15" s="34" t="e">
        <f>#REF!</f>
        <v>#REF!</v>
      </c>
      <c r="D15" s="34" t="e">
        <f>#REF!</f>
        <v>#REF!</v>
      </c>
      <c r="E15" s="34" t="e">
        <f>#REF!</f>
        <v>#REF!</v>
      </c>
      <c r="F15" s="34" t="e">
        <f>IF(AH15="","",IF(#REF!="W","Y",IF(#REF!="L","N","")))</f>
        <v>#REF!</v>
      </c>
      <c r="G15" s="34" t="e">
        <f>#REF!</f>
        <v>#REF!</v>
      </c>
      <c r="H15" s="34" t="e">
        <f>#REF!</f>
        <v>#REF!</v>
      </c>
      <c r="I15" s="35" t="e">
        <f>#REF!</f>
        <v>#REF!</v>
      </c>
      <c r="J15" s="53"/>
      <c r="K15" s="53"/>
      <c r="L15" s="33" t="e">
        <f>#REF!</f>
        <v>#REF!</v>
      </c>
      <c r="M15" s="34" t="e">
        <f>#REF!</f>
        <v>#REF!</v>
      </c>
      <c r="N15" s="34" t="e">
        <f>#REF!</f>
        <v>#REF!</v>
      </c>
      <c r="O15" s="34" t="e">
        <f>#REF!</f>
        <v>#REF!</v>
      </c>
      <c r="P15" s="34" t="e">
        <f>IF(AH15="","",IF(#REF!="W","Y",IF(#REF!="L","N","")))</f>
        <v>#REF!</v>
      </c>
      <c r="Q15" s="34" t="e">
        <f>#REF!</f>
        <v>#REF!</v>
      </c>
      <c r="R15" s="34" t="e">
        <f>#REF!</f>
        <v>#REF!</v>
      </c>
      <c r="S15" s="35" t="e">
        <f>#REF!</f>
        <v>#REF!</v>
      </c>
      <c r="T15" s="53"/>
      <c r="U15" s="185"/>
      <c r="V15" s="184" t="str">
        <f ca="1">'Hedge-All-18'!B15</f>
        <v>B3</v>
      </c>
      <c r="W15" s="34" t="str">
        <f ca="1">'Hedge-All-18'!C15</f>
        <v/>
      </c>
      <c r="X15" s="34" t="str">
        <f ca="1">'Hedge-All-18'!H15</f>
        <v>B</v>
      </c>
      <c r="Y15" s="34" t="str">
        <f ca="1">'Hedge-All-18'!O15</f>
        <v/>
      </c>
      <c r="Z15" s="34" t="str">
        <f ca="1">IF(AH15="","",IF('Hedge-All-18'!X15="W","Y",IF('Hedge-All-18'!X15="L","N","")))</f>
        <v>N</v>
      </c>
      <c r="AA15" s="34">
        <f ca="1">'Hedge-All-18'!AM15</f>
        <v>-7</v>
      </c>
      <c r="AB15" s="34">
        <f ca="1">'Hedge-All-18'!S15</f>
        <v>-18</v>
      </c>
      <c r="AC15" s="35">
        <f ca="1">'Hedge-All-18'!U15</f>
        <v>-11</v>
      </c>
      <c r="AD15" s="53"/>
      <c r="AE15" s="53"/>
      <c r="AF15" s="53"/>
      <c r="AG15" s="53"/>
      <c r="AH15" s="186" t="s">
        <v>5</v>
      </c>
      <c r="AI15" s="105"/>
      <c r="AJ15" s="107" t="e" cm="1">
        <f t="array" aca="1" ref="AJ15" ca="1">IF(AH14="","",INDIRECT(VLOOKUP(DB15,General!X:Y,2,FALSE)&amp;CQ15))</f>
        <v>#N/A</v>
      </c>
      <c r="AK15" s="63" t="str">
        <f t="shared" ca="1" si="4"/>
        <v>R</v>
      </c>
      <c r="AL15" s="63" t="e">
        <f ca="1">IF(AH14="","",VLOOKUP(DB15,General!U:V,2,FALSE))</f>
        <v>#N/A</v>
      </c>
      <c r="AM15" s="64" t="e" cm="1">
        <f t="array" aca="1" ref="AM15" ca="1">IF(AH14="","",INDIRECT(DB15&amp;CQ15))</f>
        <v>#REF!</v>
      </c>
      <c r="AN15" s="34" t="e">
        <f t="shared" ca="1" si="0"/>
        <v>#REF!</v>
      </c>
      <c r="AO15" s="34" t="e">
        <f t="shared" ca="1" si="5"/>
        <v>#REF!</v>
      </c>
      <c r="AP15" s="35" t="e">
        <f t="shared" ca="1" si="1"/>
        <v>#REF!</v>
      </c>
      <c r="AQ15" s="53"/>
      <c r="AR15" s="53"/>
      <c r="AS15" s="53"/>
      <c r="AT15" s="33" t="e">
        <f>#REF!</f>
        <v>#REF!</v>
      </c>
      <c r="AU15" s="34" t="e">
        <f>#REF!</f>
        <v>#REF!</v>
      </c>
      <c r="AV15" s="34" t="e">
        <f>#REF!</f>
        <v>#REF!</v>
      </c>
      <c r="AW15" s="34" t="e">
        <f>#REF!</f>
        <v>#REF!</v>
      </c>
      <c r="AX15" s="34" t="e">
        <f>IF(AH15="","",IF(#REF!="W","Y",IF(#REF!="L","N","")))</f>
        <v>#REF!</v>
      </c>
      <c r="AY15" s="34" t="e">
        <f>#REF!</f>
        <v>#REF!</v>
      </c>
      <c r="AZ15" s="34" t="e">
        <f>#REF!</f>
        <v>#REF!</v>
      </c>
      <c r="BA15" s="35" t="e">
        <f>#REF!</f>
        <v>#REF!</v>
      </c>
      <c r="BB15" s="53"/>
      <c r="BC15" s="53"/>
      <c r="BD15" s="33" t="e">
        <f>#REF!</f>
        <v>#REF!</v>
      </c>
      <c r="BE15" s="34" t="e">
        <f>#REF!</f>
        <v>#REF!</v>
      </c>
      <c r="BF15" s="34" t="e">
        <f>#REF!</f>
        <v>#REF!</v>
      </c>
      <c r="BG15" s="34" t="e">
        <f>#REF!</f>
        <v>#REF!</v>
      </c>
      <c r="BH15" s="34" t="e">
        <f>IF(AH15="","",IF(#REF!="W","Y",IF(#REF!="L","N","")))</f>
        <v>#REF!</v>
      </c>
      <c r="BI15" s="34" t="e">
        <f>#REF!</f>
        <v>#REF!</v>
      </c>
      <c r="BJ15" s="34" t="e">
        <f>#REF!</f>
        <v>#REF!</v>
      </c>
      <c r="BK15" s="35" t="e">
        <f>#REF!</f>
        <v>#REF!</v>
      </c>
      <c r="BL15" s="53"/>
      <c r="BM15" s="53"/>
      <c r="BN15" s="33" t="e">
        <f>#REF!</f>
        <v>#REF!</v>
      </c>
      <c r="BO15" s="34" t="e">
        <f>#REF!</f>
        <v>#REF!</v>
      </c>
      <c r="BP15" s="34" t="e">
        <f>#REF!</f>
        <v>#REF!</v>
      </c>
      <c r="BQ15" s="34" t="e">
        <f>#REF!</f>
        <v>#REF!</v>
      </c>
      <c r="BR15" s="34" t="e">
        <f>IF(AH15="","",IF(#REF!="W","Y",IF(#REF!="L","N","")))</f>
        <v>#REF!</v>
      </c>
      <c r="BS15" s="34" t="e">
        <f>#REF!</f>
        <v>#REF!</v>
      </c>
      <c r="BT15" s="34" t="e">
        <f>#REF!</f>
        <v>#REF!</v>
      </c>
      <c r="BU15" s="35" t="e">
        <f>#REF!</f>
        <v>#REF!</v>
      </c>
      <c r="BV15" s="53"/>
      <c r="BW15" s="53"/>
      <c r="BX15" s="33" t="e">
        <f>#REF!</f>
        <v>#REF!</v>
      </c>
      <c r="BY15" s="34" t="e">
        <f>#REF!</f>
        <v>#REF!</v>
      </c>
      <c r="BZ15" s="34" t="e">
        <f>#REF!</f>
        <v>#REF!</v>
      </c>
      <c r="CA15" s="34" t="e">
        <f>#REF!</f>
        <v>#REF!</v>
      </c>
      <c r="CB15" s="34" t="e">
        <f>IF(AH15="","",IF(#REF!="W","Y",IF(#REF!="L","N","")))</f>
        <v>#REF!</v>
      </c>
      <c r="CC15" s="34" t="e">
        <f>#REF!</f>
        <v>#REF!</v>
      </c>
      <c r="CD15" s="34" t="e">
        <f>#REF!</f>
        <v>#REF!</v>
      </c>
      <c r="CE15" s="35" t="e">
        <f>#REF!</f>
        <v>#REF!</v>
      </c>
      <c r="CF15" s="53"/>
      <c r="CG15" s="53"/>
      <c r="CH15" s="1" t="e">
        <f ca="1">IF(AN15="",0,IFERROR(VLOOKUP(AN10&amp;AN11&amp;AN12&amp;AN13&amp;AN14&amp;AN15,General!I:J,2,FALSE),0))+AO14</f>
        <v>#REF!</v>
      </c>
      <c r="CI15" s="1">
        <v>-100</v>
      </c>
      <c r="CJ15" s="1" t="e">
        <f t="shared" si="2"/>
        <v>#REF!</v>
      </c>
      <c r="CK15" s="1">
        <v>-100</v>
      </c>
      <c r="CL15" s="1">
        <v>-100</v>
      </c>
      <c r="CM15" s="1">
        <v>-100</v>
      </c>
      <c r="CN15" s="1">
        <v>-100</v>
      </c>
      <c r="CP15" s="1" t="e">
        <f t="shared" si="3"/>
        <v>#REF!</v>
      </c>
      <c r="CQ15" s="1">
        <v>15</v>
      </c>
      <c r="CR15" s="1">
        <f>CQ15-5</f>
        <v>10</v>
      </c>
      <c r="CS15" s="4" t="str" cm="1">
        <f t="array" ref="CS15">IFERROR(INDEX($CI$4:$CO$4,_xlfn.AGGREGATE(15,6,COLUMN($CI$4:$CO$4)-COLUMN($CH$1)/($CI$15:$CO$15=MAX($CI$15:$CO$15)),COLUMNS($CO$4:CO4))),"")</f>
        <v/>
      </c>
      <c r="CT15" s="4" t="str" cm="1">
        <f t="array" ref="CT15">IFERROR(INDEX($CI$4:$CO$4,_xlfn.AGGREGATE(15,6,COLUMN($CI$4:$CO$4)-COLUMN($CH$1)/($CI$15:$CO$15=MAX($CI$15:$CO$15)),COLUMNS($CO$4:CP4))),"")</f>
        <v/>
      </c>
      <c r="CU15" s="4" t="str" cm="1">
        <f t="array" ref="CU15">IFERROR(INDEX($CI$4:$CO$4,_xlfn.AGGREGATE(15,6,COLUMN($CI$4:$CO$4)-COLUMN($CH$1)/($CI$15:$CO$15=MAX($CI$15:$CO$15)),COLUMNS($CO$4:CQ4))),"")</f>
        <v/>
      </c>
      <c r="CV15" s="4" t="str" cm="1">
        <f t="array" ref="CV15">IFERROR(INDEX($CI$4:$CO$4,_xlfn.AGGREGATE(15,6,COLUMN($CI$4:$CO$4)-COLUMN($CH$1)/($CI$15:$CO$15=MAX($CI$15:$CO$15)),COLUMNS($CO$4:CR4))),"")</f>
        <v/>
      </c>
      <c r="CW15" s="1" t="str">
        <f t="shared" ca="1" si="9"/>
        <v/>
      </c>
      <c r="DA15" s="1" t="str">
        <f t="shared" ca="1" si="10"/>
        <v>R</v>
      </c>
      <c r="DB15" s="1" t="str">
        <f t="shared" ca="1" si="14"/>
        <v/>
      </c>
      <c r="DD15" s="4" t="str">
        <f>IFERROR(VLOOKUP(CS15,General!R:S,2,FALSE),"")</f>
        <v/>
      </c>
      <c r="DE15" s="4" t="str">
        <f>IFERROR(VLOOKUP(CT15,General!R:S,2,FALSE),"")</f>
        <v/>
      </c>
      <c r="DF15" s="4" t="str">
        <f>IFERROR(VLOOKUP(CU15,General!R:S,2,FALSE),"")</f>
        <v/>
      </c>
      <c r="DG15" s="4" t="str">
        <f>IFERROR(VLOOKUP(CV15,General!R:S,2,FALSE),"")</f>
        <v/>
      </c>
      <c r="DH15" s="4">
        <f ca="1">IF(CS15="",-1,COUNTIF(INDIRECT(DD15&amp;$CQ$10):INDIRECT(DD15&amp;CQ15),"Y"))</f>
        <v>-1</v>
      </c>
      <c r="DI15" s="4">
        <f ca="1">IF(CT15="",-1,COUNTIF(INDIRECT(DE15&amp;$CQ$10):INDIRECT(DE15&amp;CQ15),"Y"))</f>
        <v>-1</v>
      </c>
      <c r="DJ15" s="4">
        <f ca="1">IF(CU15="",-1,COUNTIF(INDIRECT(DF15&amp;$CQ$10):INDIRECT(DF15&amp;CQ15),"Y"))</f>
        <v>-1</v>
      </c>
      <c r="DK15" s="4">
        <f ca="1">IF(CV15="",-1,COUNTIF(INDIRECT(DG15&amp;$CQ$10):INDIRECT(DG15&amp;CQ15),"Y"))</f>
        <v>-1</v>
      </c>
      <c r="DL15" s="4" t="str" cm="1">
        <f t="array" aca="1" ref="DL15" ca="1">IFERROR(INDEX($CS$15:$CV$15,_xlfn.AGGREGATE(15,6,COLUMN($CS$15:$CV$15)-COLUMN($CR$15)/($DH$15:$DK$15=MAX($DH$15:$DK$15)),COLUMNS($CS$15:CS15))),"")</f>
        <v/>
      </c>
      <c r="DM15" s="4" t="str" cm="1">
        <f t="array" aca="1" ref="DM15" ca="1">IFERROR(INDEX($CS$15:$CV$15,_xlfn.AGGREGATE(15,6,COLUMN($CS$15:$CV$15)-COLUMN($CR$15)/($DH$15:$DK$15=MAX($DH$15:$DK$15)),COLUMNS($CS$15:CT15))),"")</f>
        <v/>
      </c>
      <c r="DN15" s="4" t="str" cm="1">
        <f t="array" aca="1" ref="DN15" ca="1">IFERROR(INDEX($CS$15:$CV$15,_xlfn.AGGREGATE(15,6,COLUMN($CS$15:$CV$15)-COLUMN($CR$15)/($DH$15:$DK$15=MAX($DH$15:$DK$15)),COLUMNS($CS$15:CU15))),"")</f>
        <v/>
      </c>
      <c r="DO15" s="4" t="str" cm="1">
        <f t="array" aca="1" ref="DO15" ca="1">IFERROR(INDEX($CS$15:$CV$15,_xlfn.AGGREGATE(15,6,COLUMN($CS$15:$CV$15)-COLUMN($CR$15)/($DH$15:$DK$15=MAX($DH$15:$DK$15)),COLUMNS($CS$15:CV15))),"")</f>
        <v/>
      </c>
      <c r="DP15" s="1">
        <f t="shared" ca="1" si="11"/>
        <v>4</v>
      </c>
      <c r="DQ15" s="73">
        <f t="shared" ca="1" si="12"/>
        <v>0</v>
      </c>
      <c r="DR15" s="4" t="str">
        <f t="shared" ca="1" si="13"/>
        <v/>
      </c>
      <c r="DS15" s="1" t="str">
        <f t="shared" si="7"/>
        <v>F15</v>
      </c>
      <c r="DV15" s="152" t="str">
        <f ca="1">'Hedge-All-18'!B15</f>
        <v>B3</v>
      </c>
      <c r="DW15" s="153" t="str">
        <f ca="1">'Hedge-All-18'!C15</f>
        <v/>
      </c>
      <c r="DX15" s="154" t="str">
        <f ca="1">'Hedge-All-18'!D15</f>
        <v/>
      </c>
      <c r="DY15" s="155" t="str">
        <f ca="1">'Hedge-All-18'!E15</f>
        <v>F3</v>
      </c>
      <c r="DZ15" s="156" t="str">
        <f ca="1">'Hedge-All-18'!F15</f>
        <v>L</v>
      </c>
      <c r="EA15" s="139"/>
      <c r="EB15" s="157" t="str">
        <f ca="1">'Hedge-All-18'!H15</f>
        <v>B</v>
      </c>
      <c r="EC15" s="154" t="str">
        <f ca="1">'Hedge-All-18'!I15</f>
        <v>F3</v>
      </c>
      <c r="ED15" s="155" t="str">
        <f ca="1">'Hedge-All-18'!J15</f>
        <v/>
      </c>
      <c r="EE15" s="156" t="str">
        <f ca="1">'Hedge-All-18'!K15</f>
        <v>W</v>
      </c>
      <c r="EF15" s="139"/>
      <c r="EG15" s="139"/>
      <c r="EH15" s="139"/>
      <c r="EI15" s="152" t="str">
        <f ca="1">'Hedge-All-18'!O15</f>
        <v/>
      </c>
      <c r="EJ15" s="154" t="str">
        <f ca="1">'Hedge-All-18'!P15</f>
        <v/>
      </c>
      <c r="EK15" s="155" t="str">
        <f ca="1">'Hedge-All-18'!Q15</f>
        <v>F3</v>
      </c>
      <c r="EL15" s="158" t="str">
        <f ca="1">'Hedge-All-18'!R15</f>
        <v>L</v>
      </c>
      <c r="EM15" s="158">
        <f ca="1">'Hedge-All-18'!S15</f>
        <v>-18</v>
      </c>
      <c r="EN15" s="159" t="str">
        <f ca="1">'Hedge-All-18'!T15</f>
        <v/>
      </c>
      <c r="EO15" s="158">
        <f ca="1">'Hedge-All-18'!U15</f>
        <v>-11</v>
      </c>
      <c r="EP15" s="160" t="str">
        <f ca="1">'Hedge-All-18'!V15</f>
        <v/>
      </c>
      <c r="EQ15" s="1" t="str">
        <f t="shared" ca="1" si="8"/>
        <v>N</v>
      </c>
    </row>
    <row r="16" spans="1:147" ht="26.25" customHeight="1" thickBot="1">
      <c r="A16" s="1">
        <v>7</v>
      </c>
      <c r="B16" s="36" t="e">
        <f>#REF!</f>
        <v>#REF!</v>
      </c>
      <c r="C16" s="23" t="e">
        <f>#REF!</f>
        <v>#REF!</v>
      </c>
      <c r="D16" s="23" t="e">
        <f>#REF!</f>
        <v>#REF!</v>
      </c>
      <c r="E16" s="23" t="e">
        <f>#REF!</f>
        <v>#REF!</v>
      </c>
      <c r="F16" s="23" t="e">
        <f>IF(AH16="","",IF(#REF!="W","Y",IF(#REF!="L","N","")))</f>
        <v>#REF!</v>
      </c>
      <c r="G16" s="23" t="e">
        <f>#REF!</f>
        <v>#REF!</v>
      </c>
      <c r="H16" s="23" t="e">
        <f>#REF!</f>
        <v>#REF!</v>
      </c>
      <c r="I16" s="37" t="e">
        <f>#REF!</f>
        <v>#REF!</v>
      </c>
      <c r="J16" s="53"/>
      <c r="K16" s="53"/>
      <c r="L16" s="36" t="e">
        <f>#REF!</f>
        <v>#REF!</v>
      </c>
      <c r="M16" s="23" t="e">
        <f>#REF!</f>
        <v>#REF!</v>
      </c>
      <c r="N16" s="23" t="e">
        <f>#REF!</f>
        <v>#REF!</v>
      </c>
      <c r="O16" s="23" t="e">
        <f>#REF!</f>
        <v>#REF!</v>
      </c>
      <c r="P16" s="23" t="e">
        <f>IF(AH16="","",IF(#REF!="W","Y",IF(#REF!="L","N","")))</f>
        <v>#REF!</v>
      </c>
      <c r="Q16" s="23" t="e">
        <f>#REF!</f>
        <v>#REF!</v>
      </c>
      <c r="R16" s="23" t="e">
        <f>#REF!</f>
        <v>#REF!</v>
      </c>
      <c r="S16" s="37" t="e">
        <f>#REF!</f>
        <v>#REF!</v>
      </c>
      <c r="T16" s="53"/>
      <c r="U16" s="185"/>
      <c r="V16" s="285" t="str">
        <f ca="1">'Hedge-All-18'!B16</f>
        <v>P2</v>
      </c>
      <c r="W16" s="23" t="str">
        <f ca="1">'Hedge-All-18'!C16</f>
        <v>B</v>
      </c>
      <c r="X16" s="23" t="str">
        <f ca="1">'Hedge-All-18'!H16</f>
        <v>R</v>
      </c>
      <c r="Y16" s="23" t="str">
        <f ca="1">'Hedge-All-18'!O16</f>
        <v xml:space="preserve">D3 </v>
      </c>
      <c r="Z16" s="23" t="str">
        <f ca="1">IF(AH16="","",IF('Hedge-All-18'!X16="W","Y",IF('Hedge-All-18'!X16="L","N","")))</f>
        <v>N</v>
      </c>
      <c r="AA16" s="23">
        <f ca="1">'Hedge-All-18'!AM16</f>
        <v>-10</v>
      </c>
      <c r="AB16" s="23">
        <f ca="1">'Hedge-All-18'!S16</f>
        <v>-20</v>
      </c>
      <c r="AC16" s="37">
        <f ca="1">'Hedge-All-18'!U16</f>
        <v>-13</v>
      </c>
      <c r="AD16" s="53"/>
      <c r="AE16" s="53"/>
      <c r="AF16" s="53"/>
      <c r="AG16" s="53"/>
      <c r="AH16" s="187" t="s">
        <v>6</v>
      </c>
      <c r="AI16" s="105"/>
      <c r="AJ16" s="102" t="e" cm="1">
        <f t="array" aca="1" ref="AJ16" ca="1">IF(AH15="","",INDIRECT(VLOOKUP(DB16,General!X:Y,2,FALSE)&amp;CQ16))</f>
        <v>#N/A</v>
      </c>
      <c r="AK16" s="68" t="str">
        <f t="shared" ca="1" si="4"/>
        <v>R</v>
      </c>
      <c r="AL16" s="68" t="e">
        <f ca="1">IF(AH15="","",VLOOKUP(DB16,General!U:V,2,FALSE))</f>
        <v>#N/A</v>
      </c>
      <c r="AM16" s="62" t="e" cm="1">
        <f t="array" aca="1" ref="AM16" ca="1">IF(AH15="","",INDIRECT(DB16&amp;CQ16))</f>
        <v>#REF!</v>
      </c>
      <c r="AN16" s="23" t="e">
        <f t="shared" ca="1" si="0"/>
        <v>#REF!</v>
      </c>
      <c r="AO16" s="23" t="e">
        <f t="shared" ca="1" si="5"/>
        <v>#REF!</v>
      </c>
      <c r="AP16" s="37" t="e">
        <f t="shared" ca="1" si="1"/>
        <v>#REF!</v>
      </c>
      <c r="AQ16" s="53"/>
      <c r="AR16" s="53"/>
      <c r="AS16" s="53"/>
      <c r="AT16" s="33" t="e">
        <f>#REF!</f>
        <v>#REF!</v>
      </c>
      <c r="AU16" s="34" t="e">
        <f>#REF!</f>
        <v>#REF!</v>
      </c>
      <c r="AV16" s="34" t="e">
        <f>#REF!</f>
        <v>#REF!</v>
      </c>
      <c r="AW16" s="34" t="e">
        <f>#REF!</f>
        <v>#REF!</v>
      </c>
      <c r="AX16" s="34" t="e">
        <f>IF(AH16="","",IF(#REF!="W","Y",IF(#REF!="L","N","")))</f>
        <v>#REF!</v>
      </c>
      <c r="AY16" s="34" t="e">
        <f>#REF!</f>
        <v>#REF!</v>
      </c>
      <c r="AZ16" s="34" t="e">
        <f>#REF!</f>
        <v>#REF!</v>
      </c>
      <c r="BA16" s="35" t="e">
        <f>#REF!</f>
        <v>#REF!</v>
      </c>
      <c r="BB16" s="53"/>
      <c r="BC16" s="53"/>
      <c r="BD16" s="33" t="e">
        <f>#REF!</f>
        <v>#REF!</v>
      </c>
      <c r="BE16" s="34" t="e">
        <f>#REF!</f>
        <v>#REF!</v>
      </c>
      <c r="BF16" s="34" t="e">
        <f>#REF!</f>
        <v>#REF!</v>
      </c>
      <c r="BG16" s="34" t="e">
        <f>#REF!</f>
        <v>#REF!</v>
      </c>
      <c r="BH16" s="34" t="e">
        <f>IF(AH16="","",IF(#REF!="W","Y",IF(#REF!="L","N","")))</f>
        <v>#REF!</v>
      </c>
      <c r="BI16" s="34" t="e">
        <f>#REF!</f>
        <v>#REF!</v>
      </c>
      <c r="BJ16" s="34" t="e">
        <f>#REF!</f>
        <v>#REF!</v>
      </c>
      <c r="BK16" s="35" t="e">
        <f>#REF!</f>
        <v>#REF!</v>
      </c>
      <c r="BL16" s="53"/>
      <c r="BM16" s="53"/>
      <c r="BN16" s="33" t="e">
        <f>#REF!</f>
        <v>#REF!</v>
      </c>
      <c r="BO16" s="34" t="e">
        <f>#REF!</f>
        <v>#REF!</v>
      </c>
      <c r="BP16" s="34" t="e">
        <f>#REF!</f>
        <v>#REF!</v>
      </c>
      <c r="BQ16" s="34" t="e">
        <f>#REF!</f>
        <v>#REF!</v>
      </c>
      <c r="BR16" s="34" t="e">
        <f>IF(AH16="","",IF(#REF!="W","Y",IF(#REF!="L","N","")))</f>
        <v>#REF!</v>
      </c>
      <c r="BS16" s="34" t="e">
        <f>#REF!</f>
        <v>#REF!</v>
      </c>
      <c r="BT16" s="34" t="e">
        <f>#REF!</f>
        <v>#REF!</v>
      </c>
      <c r="BU16" s="35" t="e">
        <f>#REF!</f>
        <v>#REF!</v>
      </c>
      <c r="BV16" s="53"/>
      <c r="BW16" s="53"/>
      <c r="BX16" s="36" t="e">
        <f>#REF!</f>
        <v>#REF!</v>
      </c>
      <c r="BY16" s="23" t="e">
        <f>#REF!</f>
        <v>#REF!</v>
      </c>
      <c r="BZ16" s="23" t="e">
        <f>#REF!</f>
        <v>#REF!</v>
      </c>
      <c r="CA16" s="23" t="e">
        <f>#REF!</f>
        <v>#REF!</v>
      </c>
      <c r="CB16" s="23" t="e">
        <f>IF(AH16="","",IF(#REF!="W","Y",IF(#REF!="L","N","")))</f>
        <v>#REF!</v>
      </c>
      <c r="CC16" s="23" t="e">
        <f>#REF!</f>
        <v>#REF!</v>
      </c>
      <c r="CD16" s="23" t="e">
        <f>#REF!</f>
        <v>#REF!</v>
      </c>
      <c r="CE16" s="37" t="e">
        <f>#REF!</f>
        <v>#REF!</v>
      </c>
      <c r="CF16" s="53"/>
      <c r="CG16" s="53"/>
      <c r="CH16" s="1" t="e">
        <f ca="1">IF(AN16="",0,IFERROR(VLOOKUP(AN11&amp;AN12&amp;AN13&amp;AN14&amp;AN15&amp;AN16,General!I:J,2,FALSE),0))+AO15</f>
        <v>#REF!</v>
      </c>
      <c r="CI16" s="1">
        <v>-100</v>
      </c>
      <c r="CJ16" s="1" t="e">
        <f t="shared" si="2"/>
        <v>#REF!</v>
      </c>
      <c r="CK16" s="1">
        <v>-100</v>
      </c>
      <c r="CL16" s="1">
        <v>-100</v>
      </c>
      <c r="CM16" s="1">
        <v>-100</v>
      </c>
      <c r="CN16" s="1">
        <v>-100</v>
      </c>
      <c r="CP16" s="1" t="e">
        <f t="shared" si="3"/>
        <v>#REF!</v>
      </c>
      <c r="CQ16" s="1">
        <v>16</v>
      </c>
      <c r="CR16" s="1">
        <f t="shared" ref="CR16:CR79" si="15">CQ16-5</f>
        <v>11</v>
      </c>
      <c r="CS16" s="4" t="str" cm="1">
        <f t="array" ref="CS16">IFERROR(INDEX($CI$4:$CO$4,_xlfn.AGGREGATE(15,6,COLUMN($CI$4:$CO$4)-COLUMN($CH$1)/($CI$16:$CO$16=MAX($CI$16:$CO$16)),COLUMNS($CO$4:CO4))),"")</f>
        <v/>
      </c>
      <c r="CT16" s="4" t="str" cm="1">
        <f t="array" ref="CT16">IFERROR(INDEX($CI$4:$CO$4,_xlfn.AGGREGATE(15,6,COLUMN($CI$4:$CO$4)-COLUMN($CH$1)/($CI$16:$CO$16=MAX($CI$16:$CO$16)),COLUMNS($CO$4:CP4))),"")</f>
        <v/>
      </c>
      <c r="CU16" s="4" t="str" cm="1">
        <f t="array" ref="CU16">IFERROR(INDEX($CI$4:$CO$4,_xlfn.AGGREGATE(15,6,COLUMN($CI$4:$CO$4)-COLUMN($CH$1)/($CI$16:$CO$16=MAX($CI$16:$CO$16)),COLUMNS($CO$4:CQ4))),"")</f>
        <v/>
      </c>
      <c r="CV16" s="4" t="str" cm="1">
        <f t="array" ref="CV16">IFERROR(INDEX($CI$4:$CO$4,_xlfn.AGGREGATE(15,6,COLUMN($CI$4:$CO$4)-COLUMN($CH$1)/($CI$16:$CO$16=MAX($CI$16:$CO$16)),COLUMNS($CO$4:CR4))),"")</f>
        <v/>
      </c>
      <c r="CW16" s="1" t="str">
        <f t="shared" ca="1" si="9"/>
        <v/>
      </c>
      <c r="DA16" s="1" t="str">
        <f t="shared" ca="1" si="10"/>
        <v>R</v>
      </c>
      <c r="DB16" s="1" t="str">
        <f t="shared" ca="1" si="14"/>
        <v/>
      </c>
      <c r="DC16" s="1">
        <f>IF(DC11=4,1,DC11+1)</f>
        <v>2</v>
      </c>
      <c r="DD16" s="4" t="str">
        <f>IFERROR(VLOOKUP(CS16,General!R:S,2,FALSE),"")</f>
        <v/>
      </c>
      <c r="DE16" s="4" t="str">
        <f>IFERROR(VLOOKUP(CT16,General!R:S,2,FALSE),"")</f>
        <v/>
      </c>
      <c r="DF16" s="4" t="str">
        <f>IFERROR(VLOOKUP(CU16,General!R:S,2,FALSE),"")</f>
        <v/>
      </c>
      <c r="DG16" s="4" t="str">
        <f>IFERROR(VLOOKUP(CV16,General!R:S,2,FALSE),"")</f>
        <v/>
      </c>
      <c r="DH16" s="4">
        <f ca="1">IF(CS16="",-1,COUNTIF(INDIRECT(DD16&amp;$CQ$10):INDIRECT(DD16&amp;CQ16),"Y"))</f>
        <v>-1</v>
      </c>
      <c r="DI16" s="4">
        <f ca="1">IF(CT16="",-1,COUNTIF(INDIRECT(DE16&amp;$CQ$10):INDIRECT(DE16&amp;CQ16),"Y"))</f>
        <v>-1</v>
      </c>
      <c r="DJ16" s="4">
        <f ca="1">IF(CU16="",-1,COUNTIF(INDIRECT(DF16&amp;$CQ$10):INDIRECT(DF16&amp;CQ16),"Y"))</f>
        <v>-1</v>
      </c>
      <c r="DK16" s="4">
        <f ca="1">IF(CV16="",-1,COUNTIF(INDIRECT(DG16&amp;$CQ$10):INDIRECT(DG16&amp;CQ16),"Y"))</f>
        <v>-1</v>
      </c>
      <c r="DL16" s="4" t="str" cm="1">
        <f t="array" aca="1" ref="DL16" ca="1">IFERROR(INDEX($CS$16:$CV$16,_xlfn.AGGREGATE(15,6,COLUMN($CS$16:$CV$16)-COLUMN($CR$16)/($DH$16:$DK$16=MAX($DH$16:$DK$16)),COLUMNS($CS$16:CS16))),"")</f>
        <v/>
      </c>
      <c r="DM16" s="4" t="str" cm="1">
        <f t="array" aca="1" ref="DM16" ca="1">IFERROR(INDEX($CS$16:$CV$16,_xlfn.AGGREGATE(15,6,COLUMN($CS$16:$CV$16)-COLUMN($CR$16)/($DH$16:$DK$16=MAX($DH$16:$DK$16)),COLUMNS($CS$16:CT16))),"")</f>
        <v/>
      </c>
      <c r="DN16" s="4" t="str" cm="1">
        <f t="array" aca="1" ref="DN16" ca="1">IFERROR(INDEX($CS$16:$CV$16,_xlfn.AGGREGATE(15,6,COLUMN($CS$16:$CV$16)-COLUMN($CR$16)/($DH$16:$DK$16=MAX($DH$16:$DK$16)),COLUMNS($CS$16:CU16))),"")</f>
        <v/>
      </c>
      <c r="DO16" s="4" t="str" cm="1">
        <f t="array" aca="1" ref="DO16" ca="1">IFERROR(INDEX($CS$16:$CV$16,_xlfn.AGGREGATE(15,6,COLUMN($CS$16:$CV$16)-COLUMN($CR$16)/($DH$16:$DK$16=MAX($DH$16:$DK$16)),COLUMNS($CS$16:CV16))),"")</f>
        <v/>
      </c>
      <c r="DP16" s="1">
        <f t="shared" ca="1" si="11"/>
        <v>4</v>
      </c>
      <c r="DQ16" s="73">
        <f t="shared" ca="1" si="12"/>
        <v>2</v>
      </c>
      <c r="DR16" s="4" t="str">
        <f t="shared" ca="1" si="13"/>
        <v/>
      </c>
      <c r="DS16" s="1" t="str">
        <f t="shared" si="7"/>
        <v>F16</v>
      </c>
      <c r="DV16" s="161" t="str">
        <f ca="1">'Hedge-All-18'!B16</f>
        <v>P2</v>
      </c>
      <c r="DW16" s="162" t="str">
        <f ca="1">'Hedge-All-18'!C16</f>
        <v>B</v>
      </c>
      <c r="DX16" s="163" t="str">
        <f ca="1">'Hedge-All-18'!D16</f>
        <v>XF2</v>
      </c>
      <c r="DY16" s="164" t="str">
        <f ca="1">'Hedge-All-18'!E16</f>
        <v/>
      </c>
      <c r="DZ16" s="165" t="str">
        <f ca="1">'Hedge-All-18'!F16</f>
        <v>L</v>
      </c>
      <c r="EA16" s="139"/>
      <c r="EB16" s="166" t="str">
        <f ca="1">'Hedge-All-18'!H16</f>
        <v>R</v>
      </c>
      <c r="EC16" s="163" t="str">
        <f ca="1">'Hedge-All-18'!I16</f>
        <v/>
      </c>
      <c r="ED16" s="164" t="str">
        <f ca="1">'Hedge-All-18'!J16</f>
        <v>F2</v>
      </c>
      <c r="EE16" s="165" t="str">
        <f ca="1">'Hedge-All-18'!K16</f>
        <v>W</v>
      </c>
      <c r="EF16" s="139"/>
      <c r="EG16" s="139"/>
      <c r="EH16" s="139"/>
      <c r="EI16" s="161" t="str">
        <f ca="1">'Hedge-All-18'!O16</f>
        <v xml:space="preserve">D3 </v>
      </c>
      <c r="EJ16" s="163" t="str">
        <f ca="1">'Hedge-All-18'!P16</f>
        <v>XF2</v>
      </c>
      <c r="EK16" s="164" t="str">
        <f ca="1">'Hedge-All-18'!Q16</f>
        <v/>
      </c>
      <c r="EL16" s="167" t="str">
        <f ca="1">'Hedge-All-18'!R16</f>
        <v>L</v>
      </c>
      <c r="EM16" s="167">
        <f ca="1">'Hedge-All-18'!S16</f>
        <v>-20</v>
      </c>
      <c r="EN16" s="168" t="str">
        <f ca="1">'Hedge-All-18'!T16</f>
        <v/>
      </c>
      <c r="EO16" s="167">
        <f ca="1">'Hedge-All-18'!U16</f>
        <v>-13</v>
      </c>
      <c r="EP16" s="169" t="str">
        <f ca="1">'Hedge-All-18'!V16</f>
        <v/>
      </c>
      <c r="EQ16" s="1" t="str">
        <f t="shared" ca="1" si="8"/>
        <v>N</v>
      </c>
    </row>
    <row r="17" spans="1:147" ht="26.25" customHeight="1" thickBot="1">
      <c r="A17" s="1">
        <v>8</v>
      </c>
      <c r="B17" s="36" t="e">
        <f>#REF!</f>
        <v>#REF!</v>
      </c>
      <c r="C17" s="23" t="e">
        <f>#REF!</f>
        <v>#REF!</v>
      </c>
      <c r="D17" s="23" t="e">
        <f>#REF!</f>
        <v>#REF!</v>
      </c>
      <c r="E17" s="23" t="e">
        <f>#REF!</f>
        <v>#REF!</v>
      </c>
      <c r="F17" s="23" t="e">
        <f>IF(AH17="","",IF(#REF!="W","Y",IF(#REF!="L","N","")))</f>
        <v>#REF!</v>
      </c>
      <c r="G17" s="23" t="e">
        <f>#REF!</f>
        <v>#REF!</v>
      </c>
      <c r="H17" s="23" t="e">
        <f>#REF!</f>
        <v>#REF!</v>
      </c>
      <c r="I17" s="37" t="e">
        <f>#REF!</f>
        <v>#REF!</v>
      </c>
      <c r="J17" s="53"/>
      <c r="K17" s="53"/>
      <c r="L17" s="36" t="e">
        <f>#REF!</f>
        <v>#REF!</v>
      </c>
      <c r="M17" s="23" t="e">
        <f>#REF!</f>
        <v>#REF!</v>
      </c>
      <c r="N17" s="23" t="e">
        <f>#REF!</f>
        <v>#REF!</v>
      </c>
      <c r="O17" s="23" t="e">
        <f>#REF!</f>
        <v>#REF!</v>
      </c>
      <c r="P17" s="23" t="e">
        <f>IF(AH17="","",IF(#REF!="W","Y",IF(#REF!="L","N","")))</f>
        <v>#REF!</v>
      </c>
      <c r="Q17" s="23" t="e">
        <f>#REF!</f>
        <v>#REF!</v>
      </c>
      <c r="R17" s="23" t="e">
        <f>#REF!</f>
        <v>#REF!</v>
      </c>
      <c r="S17" s="37" t="e">
        <f>#REF!</f>
        <v>#REF!</v>
      </c>
      <c r="T17" s="53"/>
      <c r="U17" s="185"/>
      <c r="V17" s="285" t="str">
        <f ca="1">'Hedge-All-18'!B17</f>
        <v>B1</v>
      </c>
      <c r="W17" s="23" t="str">
        <f ca="1">'Hedge-All-18'!C17</f>
        <v/>
      </c>
      <c r="X17" s="23" t="str">
        <f ca="1">'Hedge-All-18'!H17</f>
        <v xml:space="preserve">D3 </v>
      </c>
      <c r="Y17" s="23" t="str">
        <f ca="1">'Hedge-All-18'!O17</f>
        <v xml:space="preserve">L4O </v>
      </c>
      <c r="Z17" s="23" t="str">
        <f ca="1">IF(AH17="","",IF('Hedge-All-18'!X17="W","Y",IF('Hedge-All-18'!X17="L","N","")))</f>
        <v>N</v>
      </c>
      <c r="AA17" s="23">
        <f ca="1">'Hedge-All-18'!AM17</f>
        <v>-10</v>
      </c>
      <c r="AB17" s="23">
        <f ca="1">'Hedge-All-18'!S17</f>
        <v>-21</v>
      </c>
      <c r="AC17" s="37">
        <f ca="1">'Hedge-All-18'!U17</f>
        <v>-14</v>
      </c>
      <c r="AD17" s="53"/>
      <c r="AE17" s="53"/>
      <c r="AF17" s="53"/>
      <c r="AG17" s="53"/>
      <c r="AH17" s="187" t="s">
        <v>5</v>
      </c>
      <c r="AI17" s="105"/>
      <c r="AJ17" s="102" t="e" cm="1">
        <f t="array" aca="1" ref="AJ17" ca="1">IF(AH16="","",INDIRECT(VLOOKUP(DB17,General!X:Y,2,FALSE)&amp;CQ17))</f>
        <v>#N/A</v>
      </c>
      <c r="AK17" s="68" t="str">
        <f t="shared" ca="1" si="4"/>
        <v>R</v>
      </c>
      <c r="AL17" s="68" t="e">
        <f ca="1">IF(AH16="","",VLOOKUP(DB17,General!U:V,2,FALSE))</f>
        <v>#N/A</v>
      </c>
      <c r="AM17" s="62" t="e" cm="1">
        <f t="array" aca="1" ref="AM17" ca="1">IF(AH16="","",INDIRECT(DB17&amp;CQ17))</f>
        <v>#REF!</v>
      </c>
      <c r="AN17" s="23" t="e">
        <f t="shared" ca="1" si="0"/>
        <v>#REF!</v>
      </c>
      <c r="AO17" s="23" t="e">
        <f t="shared" ca="1" si="5"/>
        <v>#REF!</v>
      </c>
      <c r="AP17" s="37" t="e">
        <f t="shared" ca="1" si="1"/>
        <v>#REF!</v>
      </c>
      <c r="AQ17" s="53"/>
      <c r="AR17" s="53"/>
      <c r="AS17" s="53"/>
      <c r="AT17" s="33" t="e">
        <f>#REF!</f>
        <v>#REF!</v>
      </c>
      <c r="AU17" s="34" t="e">
        <f>#REF!</f>
        <v>#REF!</v>
      </c>
      <c r="AV17" s="34" t="e">
        <f>#REF!</f>
        <v>#REF!</v>
      </c>
      <c r="AW17" s="34" t="e">
        <f>#REF!</f>
        <v>#REF!</v>
      </c>
      <c r="AX17" s="34" t="e">
        <f>IF(AH17="","",IF(#REF!="W","Y",IF(#REF!="L","N","")))</f>
        <v>#REF!</v>
      </c>
      <c r="AY17" s="34" t="e">
        <f>#REF!</f>
        <v>#REF!</v>
      </c>
      <c r="AZ17" s="34" t="e">
        <f>#REF!</f>
        <v>#REF!</v>
      </c>
      <c r="BA17" s="35" t="e">
        <f>#REF!</f>
        <v>#REF!</v>
      </c>
      <c r="BB17" s="53"/>
      <c r="BC17" s="53"/>
      <c r="BD17" s="33" t="e">
        <f>#REF!</f>
        <v>#REF!</v>
      </c>
      <c r="BE17" s="34" t="e">
        <f>#REF!</f>
        <v>#REF!</v>
      </c>
      <c r="BF17" s="34" t="e">
        <f>#REF!</f>
        <v>#REF!</v>
      </c>
      <c r="BG17" s="34" t="e">
        <f>#REF!</f>
        <v>#REF!</v>
      </c>
      <c r="BH17" s="34" t="e">
        <f>IF(AH17="","",IF(#REF!="W","Y",IF(#REF!="L","N","")))</f>
        <v>#REF!</v>
      </c>
      <c r="BI17" s="34" t="e">
        <f>#REF!</f>
        <v>#REF!</v>
      </c>
      <c r="BJ17" s="34" t="e">
        <f>#REF!</f>
        <v>#REF!</v>
      </c>
      <c r="BK17" s="35" t="e">
        <f>#REF!</f>
        <v>#REF!</v>
      </c>
      <c r="BL17" s="53"/>
      <c r="BM17" s="53"/>
      <c r="BN17" s="33" t="e">
        <f>#REF!</f>
        <v>#REF!</v>
      </c>
      <c r="BO17" s="34" t="e">
        <f>#REF!</f>
        <v>#REF!</v>
      </c>
      <c r="BP17" s="34" t="e">
        <f>#REF!</f>
        <v>#REF!</v>
      </c>
      <c r="BQ17" s="34" t="e">
        <f>#REF!</f>
        <v>#REF!</v>
      </c>
      <c r="BR17" s="34" t="e">
        <f>IF(AH17="","",IF(#REF!="W","Y",IF(#REF!="L","N","")))</f>
        <v>#REF!</v>
      </c>
      <c r="BS17" s="34" t="e">
        <f>#REF!</f>
        <v>#REF!</v>
      </c>
      <c r="BT17" s="34" t="e">
        <f>#REF!</f>
        <v>#REF!</v>
      </c>
      <c r="BU17" s="35" t="e">
        <f>#REF!</f>
        <v>#REF!</v>
      </c>
      <c r="BV17" s="53"/>
      <c r="BW17" s="53"/>
      <c r="BX17" s="36" t="e">
        <f>#REF!</f>
        <v>#REF!</v>
      </c>
      <c r="BY17" s="23" t="e">
        <f>#REF!</f>
        <v>#REF!</v>
      </c>
      <c r="BZ17" s="23" t="e">
        <f>#REF!</f>
        <v>#REF!</v>
      </c>
      <c r="CA17" s="23" t="e">
        <f>#REF!</f>
        <v>#REF!</v>
      </c>
      <c r="CB17" s="23" t="e">
        <f>IF(AH17="","",IF(#REF!="W","Y",IF(#REF!="L","N","")))</f>
        <v>#REF!</v>
      </c>
      <c r="CC17" s="23" t="e">
        <f>#REF!</f>
        <v>#REF!</v>
      </c>
      <c r="CD17" s="23" t="e">
        <f>#REF!</f>
        <v>#REF!</v>
      </c>
      <c r="CE17" s="37" t="e">
        <f>#REF!</f>
        <v>#REF!</v>
      </c>
      <c r="CF17" s="53"/>
      <c r="CG17" s="53"/>
      <c r="CH17" s="1" t="e">
        <f ca="1">IF(AN17="",0,IFERROR(VLOOKUP(AN12&amp;AN13&amp;AN14&amp;AN15&amp;AN16&amp;AN17,General!I:J,2,FALSE),0))+AO16</f>
        <v>#REF!</v>
      </c>
      <c r="CI17" s="1">
        <v>-100</v>
      </c>
      <c r="CJ17" s="1" t="e">
        <f t="shared" si="2"/>
        <v>#REF!</v>
      </c>
      <c r="CK17" s="1">
        <v>-100</v>
      </c>
      <c r="CL17" s="1">
        <v>-100</v>
      </c>
      <c r="CM17" s="1">
        <v>-100</v>
      </c>
      <c r="CN17" s="1">
        <v>-100</v>
      </c>
      <c r="CP17" s="1" t="e">
        <f t="shared" si="3"/>
        <v>#REF!</v>
      </c>
      <c r="CQ17" s="1">
        <v>17</v>
      </c>
      <c r="CR17" s="1">
        <f t="shared" si="15"/>
        <v>12</v>
      </c>
      <c r="CS17" s="4" t="str" cm="1">
        <f t="array" ref="CS17">IFERROR(INDEX($CI$4:$CO$4,_xlfn.AGGREGATE(15,6,COLUMN($CI$4:$CO$4)-COLUMN($CH$1)/($CI$17:$CO$17=MAX($CI$17:$CO$17)),COLUMNS($CO$4:CO4))),"")</f>
        <v/>
      </c>
      <c r="CT17" s="4" t="str" cm="1">
        <f t="array" ref="CT17">IFERROR(INDEX($CI$4:$CO$4,_xlfn.AGGREGATE(15,6,COLUMN($CI$4:$CO$4)-COLUMN($CH$1)/($CI$17:$CO$17=MAX($CI$17:$CO$17)),COLUMNS($CO$4:CP4))),"")</f>
        <v/>
      </c>
      <c r="CU17" s="4" t="str" cm="1">
        <f t="array" ref="CU17">IFERROR(INDEX($CI$4:$CO$4,_xlfn.AGGREGATE(15,6,COLUMN($CI$4:$CO$4)-COLUMN($CH$1)/($CI$17:$CO$17=MAX($CI$17:$CO$17)),COLUMNS($CO$4:CQ4))),"")</f>
        <v/>
      </c>
      <c r="CV17" s="4" t="str" cm="1">
        <f t="array" ref="CV17">IFERROR(INDEX($CI$4:$CO$4,_xlfn.AGGREGATE(15,6,COLUMN($CI$4:$CO$4)-COLUMN($CH$1)/($CI$17:$CO$17=MAX($CI$17:$CO$17)),COLUMNS($CO$4:CR4))),"")</f>
        <v/>
      </c>
      <c r="CW17" s="1" t="str">
        <f t="shared" ca="1" si="9"/>
        <v/>
      </c>
      <c r="DA17" s="1" t="str">
        <f t="shared" ca="1" si="10"/>
        <v>R</v>
      </c>
      <c r="DB17" s="1" t="str">
        <f t="shared" ca="1" si="14"/>
        <v/>
      </c>
      <c r="DD17" s="4" t="str">
        <f>IFERROR(VLOOKUP(CS17,General!R:S,2,FALSE),"")</f>
        <v/>
      </c>
      <c r="DE17" s="4" t="str">
        <f>IFERROR(VLOOKUP(CT17,General!R:S,2,FALSE),"")</f>
        <v/>
      </c>
      <c r="DF17" s="4" t="str">
        <f>IFERROR(VLOOKUP(CU17,General!R:S,2,FALSE),"")</f>
        <v/>
      </c>
      <c r="DG17" s="4" t="str">
        <f>IFERROR(VLOOKUP(CV17,General!R:S,2,FALSE),"")</f>
        <v/>
      </c>
      <c r="DH17" s="4">
        <f ca="1">IF(CS17="",-1,COUNTIF(INDIRECT(DD17&amp;$CQ$10):INDIRECT(DD17&amp;CQ17),"Y"))</f>
        <v>-1</v>
      </c>
      <c r="DI17" s="4">
        <f ca="1">IF(CT17="",-1,COUNTIF(INDIRECT(DE17&amp;$CQ$10):INDIRECT(DE17&amp;CQ17),"Y"))</f>
        <v>-1</v>
      </c>
      <c r="DJ17" s="4">
        <f ca="1">IF(CU17="",-1,COUNTIF(INDIRECT(DF17&amp;$CQ$10):INDIRECT(DF17&amp;CQ17),"Y"))</f>
        <v>-1</v>
      </c>
      <c r="DK17" s="4">
        <f ca="1">IF(CV17="",-1,COUNTIF(INDIRECT(DG17&amp;$CQ$10):INDIRECT(DG17&amp;CQ17),"Y"))</f>
        <v>-1</v>
      </c>
      <c r="DL17" s="4" t="str" cm="1">
        <f t="array" aca="1" ref="DL17" ca="1">IFERROR(INDEX($CS$17:$CV$17,_xlfn.AGGREGATE(15,6,COLUMN($CS$17:$CV$17)-COLUMN($CR$17)/($DH$17:$DK$17=MAX($DH$17:$DK$17)),COLUMNS($CS$17:CS17))),"")</f>
        <v/>
      </c>
      <c r="DM17" s="4" t="str" cm="1">
        <f t="array" aca="1" ref="DM17" ca="1">IFERROR(INDEX($CS$17:$CV$17,_xlfn.AGGREGATE(15,6,COLUMN($CS$17:$CV$17)-COLUMN($CR$17)/($DH$17:$DK$17=MAX($DH$17:$DK$17)),COLUMNS($CS$17:CT17))),"")</f>
        <v/>
      </c>
      <c r="DN17" s="4" t="str" cm="1">
        <f t="array" aca="1" ref="DN17" ca="1">IFERROR(INDEX($CS$17:$CV$17,_xlfn.AGGREGATE(15,6,COLUMN($CS$17:$CV$17)-COLUMN($CR$17)/($DH$17:$DK$17=MAX($DH$17:$DK$17)),COLUMNS($CS$17:CU17))),"")</f>
        <v/>
      </c>
      <c r="DO17" s="4" t="str" cm="1">
        <f t="array" aca="1" ref="DO17" ca="1">IFERROR(INDEX($CS$17:$CV$17,_xlfn.AGGREGATE(15,6,COLUMN($CS$17:$CV$17)-COLUMN($CR$17)/($DH$17:$DK$17=MAX($DH$17:$DK$17)),COLUMNS($CS$17:CV17))),"")</f>
        <v/>
      </c>
      <c r="DP17" s="1">
        <f t="shared" ca="1" si="11"/>
        <v>4</v>
      </c>
      <c r="DQ17" s="73">
        <f t="shared" ca="1" si="12"/>
        <v>0</v>
      </c>
      <c r="DR17" s="4" t="str">
        <f t="shared" ca="1" si="13"/>
        <v/>
      </c>
      <c r="DS17" s="1" t="str">
        <f t="shared" si="7"/>
        <v>F17</v>
      </c>
      <c r="DV17" s="161" t="str">
        <f ca="1">'Hedge-All-18'!B17</f>
        <v>B1</v>
      </c>
      <c r="DW17" s="162" t="str">
        <f ca="1">'Hedge-All-18'!C17</f>
        <v/>
      </c>
      <c r="DX17" s="163" t="str">
        <f ca="1">'Hedge-All-18'!D17</f>
        <v/>
      </c>
      <c r="DY17" s="164" t="str">
        <f ca="1">'Hedge-All-18'!E17</f>
        <v>XB</v>
      </c>
      <c r="DZ17" s="165" t="str">
        <f ca="1">'Hedge-All-18'!F17</f>
        <v>L</v>
      </c>
      <c r="EA17" s="139"/>
      <c r="EB17" s="166" t="str">
        <f ca="1">'Hedge-All-18'!H17</f>
        <v xml:space="preserve">D3 </v>
      </c>
      <c r="EC17" s="163" t="str">
        <f ca="1">'Hedge-All-18'!I17</f>
        <v>B</v>
      </c>
      <c r="ED17" s="164" t="str">
        <f ca="1">'Hedge-All-18'!J17</f>
        <v/>
      </c>
      <c r="EE17" s="165" t="str">
        <f ca="1">'Hedge-All-18'!K17</f>
        <v>W</v>
      </c>
      <c r="EF17" s="139"/>
      <c r="EG17" s="139"/>
      <c r="EH17" s="139"/>
      <c r="EI17" s="161" t="str">
        <f ca="1">'Hedge-All-18'!O17</f>
        <v xml:space="preserve">L4O </v>
      </c>
      <c r="EJ17" s="163" t="str">
        <f ca="1">'Hedge-All-18'!P17</f>
        <v/>
      </c>
      <c r="EK17" s="164" t="str">
        <f ca="1">'Hedge-All-18'!Q17</f>
        <v>XB</v>
      </c>
      <c r="EL17" s="167" t="str">
        <f ca="1">'Hedge-All-18'!R17</f>
        <v>L</v>
      </c>
      <c r="EM17" s="167">
        <f ca="1">'Hedge-All-18'!S17</f>
        <v>-21</v>
      </c>
      <c r="EN17" s="168" t="str">
        <f ca="1">'Hedge-All-18'!T17</f>
        <v/>
      </c>
      <c r="EO17" s="167">
        <f ca="1">'Hedge-All-18'!U17</f>
        <v>-14</v>
      </c>
      <c r="EP17" s="169" t="str">
        <f ca="1">'Hedge-All-18'!V17</f>
        <v/>
      </c>
      <c r="EQ17" s="1" t="str">
        <f t="shared" ca="1" si="8"/>
        <v>N</v>
      </c>
    </row>
    <row r="18" spans="1:147" ht="26.25" customHeight="1" thickBot="1">
      <c r="A18" s="1">
        <v>9</v>
      </c>
      <c r="B18" s="36" t="e">
        <f>#REF!</f>
        <v>#REF!</v>
      </c>
      <c r="C18" s="23" t="e">
        <f>#REF!</f>
        <v>#REF!</v>
      </c>
      <c r="D18" s="23" t="e">
        <f>#REF!</f>
        <v>#REF!</v>
      </c>
      <c r="E18" s="23" t="e">
        <f>#REF!</f>
        <v>#REF!</v>
      </c>
      <c r="F18" s="23" t="e">
        <f>IF(AH18="","",IF(#REF!="W","Y",IF(#REF!="L","N","")))</f>
        <v>#REF!</v>
      </c>
      <c r="G18" s="23" t="e">
        <f>#REF!</f>
        <v>#REF!</v>
      </c>
      <c r="H18" s="23" t="e">
        <f>#REF!</f>
        <v>#REF!</v>
      </c>
      <c r="I18" s="37" t="e">
        <f>#REF!</f>
        <v>#REF!</v>
      </c>
      <c r="J18" s="53"/>
      <c r="K18" s="53"/>
      <c r="L18" s="36" t="e">
        <f>#REF!</f>
        <v>#REF!</v>
      </c>
      <c r="M18" s="23" t="e">
        <f>#REF!</f>
        <v>#REF!</v>
      </c>
      <c r="N18" s="23" t="e">
        <f>#REF!</f>
        <v>#REF!</v>
      </c>
      <c r="O18" s="23" t="e">
        <f>#REF!</f>
        <v>#REF!</v>
      </c>
      <c r="P18" s="23" t="e">
        <f>IF(AH18="","",IF(#REF!="W","Y",IF(#REF!="L","N","")))</f>
        <v>#REF!</v>
      </c>
      <c r="Q18" s="23" t="e">
        <f>#REF!</f>
        <v>#REF!</v>
      </c>
      <c r="R18" s="23" t="e">
        <f>#REF!</f>
        <v>#REF!</v>
      </c>
      <c r="S18" s="37" t="e">
        <f>#REF!</f>
        <v>#REF!</v>
      </c>
      <c r="T18" s="53"/>
      <c r="U18" s="185"/>
      <c r="V18" s="285" t="str">
        <f ca="1">'Hedge-All-18'!B18</f>
        <v>P4</v>
      </c>
      <c r="W18" s="23" t="str">
        <f ca="1">'Hedge-All-18'!C18</f>
        <v/>
      </c>
      <c r="X18" s="23" t="str">
        <f ca="1">'Hedge-All-18'!H18</f>
        <v/>
      </c>
      <c r="Y18" s="23" t="str">
        <f ca="1">'Hedge-All-18'!O18</f>
        <v>R</v>
      </c>
      <c r="Z18" s="23" t="str">
        <f ca="1">IF(AH18="","",IF('Hedge-All-18'!X18="W","Y",IF('Hedge-All-18'!X18="L","N","")))</f>
        <v>N</v>
      </c>
      <c r="AA18" s="23">
        <f ca="1">'Hedge-All-18'!AM18</f>
        <v>-10</v>
      </c>
      <c r="AB18" s="23">
        <f ca="1">'Hedge-All-18'!S18</f>
        <v>-25</v>
      </c>
      <c r="AC18" s="37">
        <f ca="1">'Hedge-All-18'!U18</f>
        <v>-18</v>
      </c>
      <c r="AD18" s="53"/>
      <c r="AE18" s="53"/>
      <c r="AF18" s="53"/>
      <c r="AG18" s="53"/>
      <c r="AH18" s="187" t="s">
        <v>6</v>
      </c>
      <c r="AI18" s="105"/>
      <c r="AJ18" s="102" t="e" cm="1">
        <f t="array" aca="1" ref="AJ18" ca="1">IF(AH17="","",INDIRECT(VLOOKUP(DB18,General!X:Y,2,FALSE)&amp;CQ18))</f>
        <v>#N/A</v>
      </c>
      <c r="AK18" s="68" t="str">
        <f t="shared" ca="1" si="4"/>
        <v>R</v>
      </c>
      <c r="AL18" s="68" t="e">
        <f ca="1">IF(AH17="","",VLOOKUP(DB18,General!U:V,2,FALSE))</f>
        <v>#N/A</v>
      </c>
      <c r="AM18" s="62" t="e" cm="1">
        <f t="array" aca="1" ref="AM18" ca="1">IF(AH17="","",INDIRECT(DB18&amp;CQ18))</f>
        <v>#REF!</v>
      </c>
      <c r="AN18" s="23" t="e">
        <f t="shared" ca="1" si="0"/>
        <v>#REF!</v>
      </c>
      <c r="AO18" s="23" t="e">
        <f t="shared" ca="1" si="5"/>
        <v>#REF!</v>
      </c>
      <c r="AP18" s="37" t="e">
        <f t="shared" ca="1" si="1"/>
        <v>#REF!</v>
      </c>
      <c r="AQ18" s="53"/>
      <c r="AR18" s="53"/>
      <c r="AS18" s="53"/>
      <c r="AT18" s="33" t="e">
        <f>#REF!</f>
        <v>#REF!</v>
      </c>
      <c r="AU18" s="34" t="e">
        <f>#REF!</f>
        <v>#REF!</v>
      </c>
      <c r="AV18" s="34" t="e">
        <f>#REF!</f>
        <v>#REF!</v>
      </c>
      <c r="AW18" s="34" t="e">
        <f>#REF!</f>
        <v>#REF!</v>
      </c>
      <c r="AX18" s="34" t="e">
        <f>IF(AH18="","",IF(#REF!="W","Y",IF(#REF!="L","N","")))</f>
        <v>#REF!</v>
      </c>
      <c r="AY18" s="34" t="e">
        <f>#REF!</f>
        <v>#REF!</v>
      </c>
      <c r="AZ18" s="34" t="e">
        <f>#REF!</f>
        <v>#REF!</v>
      </c>
      <c r="BA18" s="35" t="e">
        <f>#REF!</f>
        <v>#REF!</v>
      </c>
      <c r="BB18" s="53"/>
      <c r="BC18" s="53"/>
      <c r="BD18" s="33" t="e">
        <f>#REF!</f>
        <v>#REF!</v>
      </c>
      <c r="BE18" s="34" t="e">
        <f>#REF!</f>
        <v>#REF!</v>
      </c>
      <c r="BF18" s="34" t="e">
        <f>#REF!</f>
        <v>#REF!</v>
      </c>
      <c r="BG18" s="34" t="e">
        <f>#REF!</f>
        <v>#REF!</v>
      </c>
      <c r="BH18" s="34" t="e">
        <f>IF(AH18="","",IF(#REF!="W","Y",IF(#REF!="L","N","")))</f>
        <v>#REF!</v>
      </c>
      <c r="BI18" s="34" t="e">
        <f>#REF!</f>
        <v>#REF!</v>
      </c>
      <c r="BJ18" s="34" t="e">
        <f>#REF!</f>
        <v>#REF!</v>
      </c>
      <c r="BK18" s="35" t="e">
        <f>#REF!</f>
        <v>#REF!</v>
      </c>
      <c r="BL18" s="53"/>
      <c r="BM18" s="53"/>
      <c r="BN18" s="33" t="e">
        <f>#REF!</f>
        <v>#REF!</v>
      </c>
      <c r="BO18" s="34" t="e">
        <f>#REF!</f>
        <v>#REF!</v>
      </c>
      <c r="BP18" s="34" t="e">
        <f>#REF!</f>
        <v>#REF!</v>
      </c>
      <c r="BQ18" s="34" t="e">
        <f>#REF!</f>
        <v>#REF!</v>
      </c>
      <c r="BR18" s="34" t="e">
        <f>IF(AH18="","",IF(#REF!="W","Y",IF(#REF!="L","N","")))</f>
        <v>#REF!</v>
      </c>
      <c r="BS18" s="34" t="e">
        <f>#REF!</f>
        <v>#REF!</v>
      </c>
      <c r="BT18" s="34" t="e">
        <f>#REF!</f>
        <v>#REF!</v>
      </c>
      <c r="BU18" s="35" t="e">
        <f>#REF!</f>
        <v>#REF!</v>
      </c>
      <c r="BV18" s="53"/>
      <c r="BW18" s="53"/>
      <c r="BX18" s="36" t="e">
        <f>#REF!</f>
        <v>#REF!</v>
      </c>
      <c r="BY18" s="23" t="e">
        <f>#REF!</f>
        <v>#REF!</v>
      </c>
      <c r="BZ18" s="23" t="e">
        <f>#REF!</f>
        <v>#REF!</v>
      </c>
      <c r="CA18" s="23" t="e">
        <f>#REF!</f>
        <v>#REF!</v>
      </c>
      <c r="CB18" s="23" t="e">
        <f>IF(AH18="","",IF(#REF!="W","Y",IF(#REF!="L","N","")))</f>
        <v>#REF!</v>
      </c>
      <c r="CC18" s="23" t="e">
        <f>#REF!</f>
        <v>#REF!</v>
      </c>
      <c r="CD18" s="23" t="e">
        <f>#REF!</f>
        <v>#REF!</v>
      </c>
      <c r="CE18" s="37" t="e">
        <f>#REF!</f>
        <v>#REF!</v>
      </c>
      <c r="CF18" s="53"/>
      <c r="CG18" s="53"/>
      <c r="CH18" s="1" t="e">
        <f ca="1">IF(AN18="",0,IFERROR(VLOOKUP(AN13&amp;AN14&amp;AN15&amp;AN16&amp;AN17&amp;AN18,General!I:J,2,FALSE),0))+AO17</f>
        <v>#REF!</v>
      </c>
      <c r="CI18" s="1">
        <v>-100</v>
      </c>
      <c r="CJ18" s="1" t="e">
        <f t="shared" si="2"/>
        <v>#REF!</v>
      </c>
      <c r="CK18" s="1">
        <v>-100</v>
      </c>
      <c r="CL18" s="1">
        <v>-100</v>
      </c>
      <c r="CM18" s="1">
        <v>-100</v>
      </c>
      <c r="CN18" s="1">
        <v>-100</v>
      </c>
      <c r="CP18" s="1" t="e">
        <f t="shared" si="3"/>
        <v>#REF!</v>
      </c>
      <c r="CQ18" s="1">
        <v>18</v>
      </c>
      <c r="CR18" s="1">
        <f t="shared" si="15"/>
        <v>13</v>
      </c>
      <c r="CS18" s="4" t="str" cm="1">
        <f t="array" ref="CS18">IFERROR(INDEX($CI$4:$CO$4,_xlfn.AGGREGATE(15,6,COLUMN($CI$4:$CO$4)-COLUMN($CH$1)/($CI$18:$CO$18=MAX($CI$18:$CO$18)),COLUMNS($CO$4:CO4))),"")</f>
        <v/>
      </c>
      <c r="CT18" s="4" t="str" cm="1">
        <f t="array" ref="CT18">IFERROR(INDEX($CI$4:$CO$4,_xlfn.AGGREGATE(15,6,COLUMN($CI$4:$CO$4)-COLUMN($CH$1)/($CI$18:$CO$18=MAX($CI$18:$CO$18)),COLUMNS($CO$4:CP4))),"")</f>
        <v/>
      </c>
      <c r="CU18" s="4" t="str" cm="1">
        <f t="array" ref="CU18">IFERROR(INDEX($CI$4:$CO$4,_xlfn.AGGREGATE(15,6,COLUMN($CI$4:$CO$4)-COLUMN($CH$1)/($CI$18:$CO$18=MAX($CI$18:$CO$18)),COLUMNS($CO$4:CQ4))),"")</f>
        <v/>
      </c>
      <c r="CV18" s="4" t="str" cm="1">
        <f t="array" ref="CV18">IFERROR(INDEX($CI$4:$CO$4,_xlfn.AGGREGATE(15,6,COLUMN($CI$4:$CO$4)-COLUMN($CH$1)/($CI$18:$CO$18=MAX($CI$18:$CO$18)),COLUMNS($CO$4:CR4))),"")</f>
        <v/>
      </c>
      <c r="CW18" s="1" t="str">
        <f t="shared" ca="1" si="9"/>
        <v/>
      </c>
      <c r="CX18" s="1" t="str" cm="1">
        <f t="array" ref="CX18">IFERROR(INDEX($CS$19:$CV$19,_xlfn.AGGREGATE(15,6,COLUMN($CS$19:$CV$19)-COLUMN($CR$19)/($CS$18:$CV$18=MAX($CS$18:$CV$18)),COLUMNS($CS$19:CT19))),"")</f>
        <v/>
      </c>
      <c r="CY18" s="1" t="str" cm="1">
        <f t="array" ref="CY18">IFERROR(INDEX($CS$19:$CV$19,_xlfn.AGGREGATE(15,6,COLUMN($CS$19:$CV$19)-COLUMN($CR$19)/($CS$18:$CV$18=MAX($CS$18:$CV$18)),COLUMNS($CS$19:CU19))),"")</f>
        <v/>
      </c>
      <c r="CZ18" s="1" t="str" cm="1">
        <f t="array" ref="CZ18">IFERROR(INDEX($CS$19:$CV$19,_xlfn.AGGREGATE(15,6,COLUMN($CS$19:$CV$19)-COLUMN($CR$19)/($CS$18:$CV$18=MAX($CS$18:$CV$18)),COLUMNS($CS$19:CV19))),"")</f>
        <v/>
      </c>
      <c r="DA18" s="1" t="str">
        <f t="shared" ca="1" si="10"/>
        <v>R</v>
      </c>
      <c r="DB18" s="1" t="str">
        <f t="shared" ca="1" si="14"/>
        <v/>
      </c>
      <c r="DD18" s="4" t="str">
        <f>IFERROR(VLOOKUP(CS18,General!R:S,2,FALSE),"")</f>
        <v/>
      </c>
      <c r="DE18" s="4" t="str">
        <f>IFERROR(VLOOKUP(CT18,General!R:S,2,FALSE),"")</f>
        <v/>
      </c>
      <c r="DF18" s="4" t="str">
        <f>IFERROR(VLOOKUP(CU18,General!R:S,2,FALSE),"")</f>
        <v/>
      </c>
      <c r="DG18" s="4" t="str">
        <f>IFERROR(VLOOKUP(CV18,General!R:S,2,FALSE),"")</f>
        <v/>
      </c>
      <c r="DH18" s="4">
        <f ca="1">IF(CS18="",-1,COUNTIF(INDIRECT(DD18&amp;$CQ$10):INDIRECT(DD18&amp;CQ18),"Y"))</f>
        <v>-1</v>
      </c>
      <c r="DI18" s="4">
        <f ca="1">IF(CT18="",-1,COUNTIF(INDIRECT(DE18&amp;$CQ$10):INDIRECT(DE18&amp;CQ18),"Y"))</f>
        <v>-1</v>
      </c>
      <c r="DJ18" s="4">
        <f ca="1">IF(CU18="",-1,COUNTIF(INDIRECT(DF18&amp;$CQ$10):INDIRECT(DF18&amp;CQ18),"Y"))</f>
        <v>-1</v>
      </c>
      <c r="DK18" s="4">
        <f ca="1">IF(CV18="",-1,COUNTIF(INDIRECT(DG18&amp;$CQ$10):INDIRECT(DG18&amp;CQ18),"Y"))</f>
        <v>-1</v>
      </c>
      <c r="DL18" s="4" t="str" cm="1">
        <f t="array" aca="1" ref="DL18" ca="1">IFERROR(INDEX($CS$18:$CV$18,_xlfn.AGGREGATE(15,6,COLUMN($CS$18:$CV$18)-COLUMN($CR$18)/($DH$18:$DK$18=MAX($DH$18:$DK$18)),COLUMNS($CS$18:CS18))),"")</f>
        <v/>
      </c>
      <c r="DM18" s="4" t="str" cm="1">
        <f t="array" aca="1" ref="DM18" ca="1">IFERROR(INDEX($CS$18:$CV$18,_xlfn.AGGREGATE(15,6,COLUMN($CS$18:$CV$18)-COLUMN($CR$18)/($DH$18:$DK$18=MAX($DH$18:$DK$18)),COLUMNS($CS$18:CT18))),"")</f>
        <v/>
      </c>
      <c r="DN18" s="4" t="str" cm="1">
        <f t="array" aca="1" ref="DN18" ca="1">IFERROR(INDEX($CS$18:$CV$18,_xlfn.AGGREGATE(15,6,COLUMN($CS$18:$CV$18)-COLUMN($CR$18)/($DH$18:$DK$18=MAX($DH$18:$DK$18)),COLUMNS($CS$18:CU18))),"")</f>
        <v/>
      </c>
      <c r="DO18" s="4" t="str" cm="1">
        <f t="array" aca="1" ref="DO18" ca="1">IFERROR(INDEX($CS$18:$CV$18,_xlfn.AGGREGATE(15,6,COLUMN($CS$18:$CV$18)-COLUMN($CR$18)/($DH$18:$DK$18=MAX($DH$18:$DK$18)),COLUMNS($CS$18:CV18))),"")</f>
        <v/>
      </c>
      <c r="DP18" s="1">
        <f t="shared" ca="1" si="11"/>
        <v>4</v>
      </c>
      <c r="DQ18" s="73">
        <f t="shared" ca="1" si="12"/>
        <v>0</v>
      </c>
      <c r="DR18" s="4" t="str">
        <f t="shared" ca="1" si="13"/>
        <v/>
      </c>
      <c r="DS18" s="1" t="str">
        <f t="shared" si="7"/>
        <v>F18</v>
      </c>
      <c r="DV18" s="161" t="str">
        <f ca="1">'Hedge-All-18'!B18</f>
        <v>P4</v>
      </c>
      <c r="DW18" s="162" t="str">
        <f ca="1">'Hedge-All-18'!C18</f>
        <v/>
      </c>
      <c r="DX18" s="163" t="str">
        <f ca="1">'Hedge-All-18'!D18</f>
        <v>B</v>
      </c>
      <c r="DY18" s="164" t="str">
        <f ca="1">'Hedge-All-18'!E18</f>
        <v/>
      </c>
      <c r="DZ18" s="165" t="str">
        <f ca="1">'Hedge-All-18'!F18</f>
        <v>L</v>
      </c>
      <c r="EA18" s="139"/>
      <c r="EB18" s="166" t="str">
        <f ca="1">'Hedge-All-18'!H18</f>
        <v/>
      </c>
      <c r="EC18" s="163" t="str">
        <f ca="1">'Hedge-All-18'!I18</f>
        <v>L4</v>
      </c>
      <c r="ED18" s="164" t="str">
        <f ca="1">'Hedge-All-18'!J18</f>
        <v/>
      </c>
      <c r="EE18" s="165" t="str">
        <f ca="1">'Hedge-All-18'!K18</f>
        <v>L</v>
      </c>
      <c r="EF18" s="139"/>
      <c r="EG18" s="139"/>
      <c r="EH18" s="139"/>
      <c r="EI18" s="161" t="str">
        <f ca="1">'Hedge-All-18'!O18</f>
        <v>R</v>
      </c>
      <c r="EJ18" s="163" t="str">
        <f ca="1">'Hedge-All-18'!P18</f>
        <v/>
      </c>
      <c r="EK18" s="164" t="str">
        <f ca="1">'Hedge-All-18'!Q18</f>
        <v>B</v>
      </c>
      <c r="EL18" s="167" t="str">
        <f ca="1">'Hedge-All-18'!R18</f>
        <v>W</v>
      </c>
      <c r="EM18" s="167">
        <f ca="1">'Hedge-All-18'!S18</f>
        <v>-25</v>
      </c>
      <c r="EN18" s="168" t="str">
        <f ca="1">'Hedge-All-18'!T18</f>
        <v/>
      </c>
      <c r="EO18" s="167">
        <f ca="1">'Hedge-All-18'!U18</f>
        <v>-18</v>
      </c>
      <c r="EP18" s="169" t="str">
        <f ca="1">'Hedge-All-18'!V18</f>
        <v/>
      </c>
      <c r="EQ18" s="1" t="str">
        <f t="shared" ca="1" si="8"/>
        <v>N</v>
      </c>
    </row>
    <row r="19" spans="1:147" ht="26.25" customHeight="1" thickBot="1">
      <c r="A19" s="1">
        <v>10</v>
      </c>
      <c r="B19" s="38" t="e">
        <f>#REF!</f>
        <v>#REF!</v>
      </c>
      <c r="C19" s="39" t="e">
        <f>#REF!</f>
        <v>#REF!</v>
      </c>
      <c r="D19" s="39" t="e">
        <f>#REF!</f>
        <v>#REF!</v>
      </c>
      <c r="E19" s="39" t="e">
        <f>#REF!</f>
        <v>#REF!</v>
      </c>
      <c r="F19" s="39" t="e">
        <f>IF(AH19="","",IF(#REF!="W","Y",IF(#REF!="L","N","")))</f>
        <v>#REF!</v>
      </c>
      <c r="G19" s="39" t="e">
        <f>#REF!</f>
        <v>#REF!</v>
      </c>
      <c r="H19" s="39" t="e">
        <f>#REF!</f>
        <v>#REF!</v>
      </c>
      <c r="I19" s="40" t="e">
        <f>#REF!</f>
        <v>#REF!</v>
      </c>
      <c r="J19" s="53"/>
      <c r="K19" s="53"/>
      <c r="L19" s="38" t="e">
        <f>#REF!</f>
        <v>#REF!</v>
      </c>
      <c r="M19" s="39" t="e">
        <f>#REF!</f>
        <v>#REF!</v>
      </c>
      <c r="N19" s="39" t="e">
        <f>#REF!</f>
        <v>#REF!</v>
      </c>
      <c r="O19" s="39" t="e">
        <f>#REF!</f>
        <v>#REF!</v>
      </c>
      <c r="P19" s="39" t="e">
        <f>IF(AH19="","",IF(#REF!="W","Y",IF(#REF!="L","N","")))</f>
        <v>#REF!</v>
      </c>
      <c r="Q19" s="39" t="e">
        <f>#REF!</f>
        <v>#REF!</v>
      </c>
      <c r="R19" s="39" t="e">
        <f>#REF!</f>
        <v>#REF!</v>
      </c>
      <c r="S19" s="40" t="e">
        <f>#REF!</f>
        <v>#REF!</v>
      </c>
      <c r="T19" s="53"/>
      <c r="U19" s="185"/>
      <c r="V19" s="286" t="str">
        <f ca="1">'Hedge-All-18'!B19</f>
        <v>P4</v>
      </c>
      <c r="W19" s="39" t="str">
        <f ca="1">'Hedge-All-18'!C19</f>
        <v xml:space="preserve">L3O </v>
      </c>
      <c r="X19" s="39" t="str">
        <f ca="1">'Hedge-All-18'!H19</f>
        <v xml:space="preserve">L4O </v>
      </c>
      <c r="Y19" s="39" t="str">
        <f ca="1">'Hedge-All-18'!O19</f>
        <v>AWB</v>
      </c>
      <c r="Z19" s="39" t="str">
        <f ca="1">IF(AH19="","",IF('Hedge-All-18'!X19="W","Y",IF('Hedge-All-18'!X19="L","N","")))</f>
        <v>Y</v>
      </c>
      <c r="AA19" s="39">
        <f ca="1">'Hedge-All-18'!AM19</f>
        <v>-9</v>
      </c>
      <c r="AB19" s="39">
        <f ca="1">'Hedge-All-18'!S19</f>
        <v>-21</v>
      </c>
      <c r="AC19" s="40">
        <f ca="1">'Hedge-All-18'!U19</f>
        <v>-14</v>
      </c>
      <c r="AD19" s="53"/>
      <c r="AE19" s="53"/>
      <c r="AF19" s="53"/>
      <c r="AG19" s="53"/>
      <c r="AH19" s="188" t="s">
        <v>750</v>
      </c>
      <c r="AI19" s="105"/>
      <c r="AJ19" s="103" t="e" cm="1">
        <f t="array" aca="1" ref="AJ19" ca="1">IF(AH18="","",INDIRECT(VLOOKUP(DB19,General!X:Y,2,FALSE)&amp;CQ19))</f>
        <v>#N/A</v>
      </c>
      <c r="AK19" s="69" t="str">
        <f t="shared" ca="1" si="4"/>
        <v>R</v>
      </c>
      <c r="AL19" s="69" t="e">
        <f ca="1">IF(AH18="","",VLOOKUP(DB19,General!U:V,2,FALSE))</f>
        <v>#N/A</v>
      </c>
      <c r="AM19" s="65" t="e" cm="1">
        <f t="array" aca="1" ref="AM19" ca="1">IF(AH18="","",INDIRECT(DB19&amp;CQ19))</f>
        <v>#REF!</v>
      </c>
      <c r="AN19" s="39" t="e">
        <f t="shared" ca="1" si="0"/>
        <v>#REF!</v>
      </c>
      <c r="AO19" s="39" t="e">
        <f t="shared" ca="1" si="5"/>
        <v>#REF!</v>
      </c>
      <c r="AP19" s="40" t="e">
        <f t="shared" ca="1" si="1"/>
        <v>#REF!</v>
      </c>
      <c r="AQ19" s="53"/>
      <c r="AR19" s="53"/>
      <c r="AS19" s="53"/>
      <c r="AT19" s="33" t="e">
        <f>#REF!</f>
        <v>#REF!</v>
      </c>
      <c r="AU19" s="34" t="e">
        <f>#REF!</f>
        <v>#REF!</v>
      </c>
      <c r="AV19" s="34" t="e">
        <f>#REF!</f>
        <v>#REF!</v>
      </c>
      <c r="AW19" s="34" t="e">
        <f>#REF!</f>
        <v>#REF!</v>
      </c>
      <c r="AX19" s="34" t="e">
        <f>IF(AH19="","",IF(#REF!="W","Y",IF(#REF!="L","N","")))</f>
        <v>#REF!</v>
      </c>
      <c r="AY19" s="34" t="e">
        <f>#REF!</f>
        <v>#REF!</v>
      </c>
      <c r="AZ19" s="34" t="e">
        <f>#REF!</f>
        <v>#REF!</v>
      </c>
      <c r="BA19" s="35" t="e">
        <f>#REF!</f>
        <v>#REF!</v>
      </c>
      <c r="BB19" s="53"/>
      <c r="BC19" s="53"/>
      <c r="BD19" s="33" t="e">
        <f>#REF!</f>
        <v>#REF!</v>
      </c>
      <c r="BE19" s="34" t="e">
        <f>#REF!</f>
        <v>#REF!</v>
      </c>
      <c r="BF19" s="34" t="e">
        <f>#REF!</f>
        <v>#REF!</v>
      </c>
      <c r="BG19" s="34" t="e">
        <f>#REF!</f>
        <v>#REF!</v>
      </c>
      <c r="BH19" s="34" t="e">
        <f>IF(AH19="","",IF(#REF!="W","Y",IF(#REF!="L","N","")))</f>
        <v>#REF!</v>
      </c>
      <c r="BI19" s="34" t="e">
        <f>#REF!</f>
        <v>#REF!</v>
      </c>
      <c r="BJ19" s="34" t="e">
        <f>#REF!</f>
        <v>#REF!</v>
      </c>
      <c r="BK19" s="35" t="e">
        <f>#REF!</f>
        <v>#REF!</v>
      </c>
      <c r="BL19" s="53"/>
      <c r="BM19" s="53"/>
      <c r="BN19" s="33" t="e">
        <f>#REF!</f>
        <v>#REF!</v>
      </c>
      <c r="BO19" s="34" t="e">
        <f>#REF!</f>
        <v>#REF!</v>
      </c>
      <c r="BP19" s="34" t="e">
        <f>#REF!</f>
        <v>#REF!</v>
      </c>
      <c r="BQ19" s="34" t="e">
        <f>#REF!</f>
        <v>#REF!</v>
      </c>
      <c r="BR19" s="34" t="e">
        <f>IF(AH19="","",IF(#REF!="W","Y",IF(#REF!="L","N","")))</f>
        <v>#REF!</v>
      </c>
      <c r="BS19" s="34" t="e">
        <f>#REF!</f>
        <v>#REF!</v>
      </c>
      <c r="BT19" s="34" t="e">
        <f>#REF!</f>
        <v>#REF!</v>
      </c>
      <c r="BU19" s="35" t="e">
        <f>#REF!</f>
        <v>#REF!</v>
      </c>
      <c r="BV19" s="53"/>
      <c r="BW19" s="53"/>
      <c r="BX19" s="38" t="e">
        <f>#REF!</f>
        <v>#REF!</v>
      </c>
      <c r="BY19" s="39" t="e">
        <f>#REF!</f>
        <v>#REF!</v>
      </c>
      <c r="BZ19" s="39" t="e">
        <f>#REF!</f>
        <v>#REF!</v>
      </c>
      <c r="CA19" s="39" t="e">
        <f>#REF!</f>
        <v>#REF!</v>
      </c>
      <c r="CB19" s="39" t="e">
        <f>IF(AH19="","",IF(#REF!="W","Y",IF(#REF!="L","N","")))</f>
        <v>#REF!</v>
      </c>
      <c r="CC19" s="39" t="e">
        <f>#REF!</f>
        <v>#REF!</v>
      </c>
      <c r="CD19" s="39" t="e">
        <f>#REF!</f>
        <v>#REF!</v>
      </c>
      <c r="CE19" s="40" t="e">
        <f>#REF!</f>
        <v>#REF!</v>
      </c>
      <c r="CF19" s="53"/>
      <c r="CG19" s="53"/>
      <c r="CH19" s="1" t="e">
        <f ca="1">IF(AN19="",0,IFERROR(VLOOKUP(AN14&amp;AN15&amp;AN16&amp;AN17&amp;AN18&amp;AN19,General!I:J,2,FALSE),0))+AO18</f>
        <v>#REF!</v>
      </c>
      <c r="CI19" s="1">
        <v>-100</v>
      </c>
      <c r="CJ19" s="1" t="e">
        <f t="shared" si="2"/>
        <v>#REF!</v>
      </c>
      <c r="CK19" s="1">
        <v>-100</v>
      </c>
      <c r="CL19" s="1">
        <v>-100</v>
      </c>
      <c r="CM19" s="1">
        <v>-100</v>
      </c>
      <c r="CN19" s="1">
        <v>-100</v>
      </c>
      <c r="CP19" s="1" t="e">
        <f t="shared" si="3"/>
        <v>#REF!</v>
      </c>
      <c r="CQ19" s="1">
        <v>19</v>
      </c>
      <c r="CR19" s="1">
        <f t="shared" si="15"/>
        <v>14</v>
      </c>
      <c r="CS19" s="4" t="str" cm="1">
        <f t="array" ref="CS19">IFERROR(INDEX($CI$4:$CO$4,_xlfn.AGGREGATE(15,6,COLUMN($CI$4:$CO$4)-COLUMN($CH$1)/($CI$19:$CO$19=MAX($CI$19:$CO$19)),COLUMNS($CO$4:CO4))),"")</f>
        <v/>
      </c>
      <c r="CT19" s="4" t="str" cm="1">
        <f t="array" ref="CT19">IFERROR(INDEX($CI$4:$CO$4,_xlfn.AGGREGATE(15,6,COLUMN($CI$4:$CO$4)-COLUMN($CH$1)/($CI$19:$CO$19=MAX($CI$19:$CO$19)),COLUMNS($CO$4:CP4))),"")</f>
        <v/>
      </c>
      <c r="CU19" s="4" t="str" cm="1">
        <f t="array" ref="CU19">IFERROR(INDEX($CI$4:$CO$4,_xlfn.AGGREGATE(15,6,COLUMN($CI$4:$CO$4)-COLUMN($CH$1)/($CI$19:$CO$19=MAX($CI$19:$CO$19)),COLUMNS($CO$4:CQ4))),"")</f>
        <v/>
      </c>
      <c r="CV19" s="4" t="str" cm="1">
        <f t="array" ref="CV19">IFERROR(INDEX($CI$4:$CO$4,_xlfn.AGGREGATE(15,6,COLUMN($CI$4:$CO$4)-COLUMN($CH$1)/($CI$19:$CO$19=MAX($CI$19:$CO$19)),COLUMNS($CO$4:CR4))),"")</f>
        <v/>
      </c>
      <c r="CW19" s="1" t="str">
        <f t="shared" ca="1" si="9"/>
        <v/>
      </c>
      <c r="DA19" s="1" t="str">
        <f t="shared" ca="1" si="10"/>
        <v>R</v>
      </c>
      <c r="DB19" s="1" t="str">
        <f t="shared" ca="1" si="14"/>
        <v/>
      </c>
      <c r="DD19" s="4" t="str">
        <f>IFERROR(VLOOKUP(CS19,General!R:S,2,FALSE),"")</f>
        <v/>
      </c>
      <c r="DE19" s="4" t="str">
        <f>IFERROR(VLOOKUP(CT19,General!R:S,2,FALSE),"")</f>
        <v/>
      </c>
      <c r="DF19" s="4" t="str">
        <f>IFERROR(VLOOKUP(CU19,General!R:S,2,FALSE),"")</f>
        <v/>
      </c>
      <c r="DG19" s="4" t="str">
        <f>IFERROR(VLOOKUP(CV19,General!R:S,2,FALSE),"")</f>
        <v/>
      </c>
      <c r="DH19" s="4">
        <f ca="1">IF(CS19="",-1,COUNTIF(INDIRECT(DD19&amp;$CQ$10):INDIRECT(DD19&amp;CQ19),"Y"))</f>
        <v>-1</v>
      </c>
      <c r="DI19" s="4">
        <f ca="1">IF(CT19="",-1,COUNTIF(INDIRECT(DE19&amp;$CQ$10):INDIRECT(DE19&amp;CQ19),"Y"))</f>
        <v>-1</v>
      </c>
      <c r="DJ19" s="4">
        <f ca="1">IF(CU19="",-1,COUNTIF(INDIRECT(DF19&amp;$CQ$10):INDIRECT(DF19&amp;CQ19),"Y"))</f>
        <v>-1</v>
      </c>
      <c r="DK19" s="4">
        <f ca="1">IF(CV19="",-1,COUNTIF(INDIRECT(DG19&amp;$CQ$10):INDIRECT(DG19&amp;CQ19),"Y"))</f>
        <v>-1</v>
      </c>
      <c r="DL19" s="4" t="str" cm="1">
        <f t="array" aca="1" ref="DL19" ca="1">IFERROR(INDEX($CS$19:$CV$19,_xlfn.AGGREGATE(15,6,COLUMN($CS$19:$CV$19)-COLUMN($CR$19)/($DH$19:$DK$19=MAX($DH$19:$DK$19)),COLUMNS($CS$19:CS19))),"")</f>
        <v/>
      </c>
      <c r="DM19" s="4" t="str" cm="1">
        <f t="array" aca="1" ref="DM19" ca="1">IFERROR(INDEX($CS$19:$CV$19,_xlfn.AGGREGATE(15,6,COLUMN($CS$19:$CV$19)-COLUMN($CR$19)/($DH$19:$DK$19=MAX($DH$19:$DK$19)),COLUMNS($CS$19:CT19))),"")</f>
        <v/>
      </c>
      <c r="DN19" s="4" t="str" cm="1">
        <f t="array" aca="1" ref="DN19" ca="1">IFERROR(INDEX($CS$19:$CV$19,_xlfn.AGGREGATE(15,6,COLUMN($CS$19:$CV$19)-COLUMN($CR$19)/($DH$19:$DK$19=MAX($DH$19:$DK$19)),COLUMNS($CS$19:CU19))),"")</f>
        <v/>
      </c>
      <c r="DO19" s="4" t="str" cm="1">
        <f t="array" aca="1" ref="DO19" ca="1">IFERROR(INDEX($CS$19:$CV$19,_xlfn.AGGREGATE(15,6,COLUMN($CS$19:$CV$19)-COLUMN($CR$19)/($DH$19:$DK$19=MAX($DH$19:$DK$19)),COLUMNS($CS$19:CV19))),"")</f>
        <v/>
      </c>
      <c r="DP19" s="1">
        <f t="shared" ca="1" si="11"/>
        <v>4</v>
      </c>
      <c r="DQ19" s="73">
        <f t="shared" ca="1" si="12"/>
        <v>0</v>
      </c>
      <c r="DR19" s="4" t="str">
        <f t="shared" ca="1" si="13"/>
        <v/>
      </c>
      <c r="DS19" s="1" t="str">
        <f t="shared" si="7"/>
        <v>F19</v>
      </c>
      <c r="DV19" s="170" t="str">
        <f ca="1">'Hedge-All-18'!B19</f>
        <v>P4</v>
      </c>
      <c r="DW19" s="171" t="str">
        <f ca="1">'Hedge-All-18'!C19</f>
        <v xml:space="preserve">L3O </v>
      </c>
      <c r="DX19" s="172" t="str">
        <f ca="1">'Hedge-All-18'!D19</f>
        <v>F2</v>
      </c>
      <c r="DY19" s="173" t="str">
        <f ca="1">'Hedge-All-18'!E19</f>
        <v/>
      </c>
      <c r="DZ19" s="174" t="str">
        <f ca="1">'Hedge-All-18'!F19</f>
        <v>W</v>
      </c>
      <c r="EA19" s="139"/>
      <c r="EB19" s="175" t="str">
        <f ca="1">'Hedge-All-18'!H19</f>
        <v xml:space="preserve">L4O </v>
      </c>
      <c r="EC19" s="172" t="str">
        <f ca="1">'Hedge-All-18'!I19</f>
        <v/>
      </c>
      <c r="ED19" s="173" t="str">
        <f ca="1">'Hedge-All-18'!J19</f>
        <v>F2</v>
      </c>
      <c r="EE19" s="174" t="str">
        <f ca="1">'Hedge-All-18'!K19</f>
        <v>L</v>
      </c>
      <c r="EF19" s="139"/>
      <c r="EG19" s="139"/>
      <c r="EH19" s="139"/>
      <c r="EI19" s="170" t="str">
        <f ca="1">'Hedge-All-18'!O19</f>
        <v>AWB</v>
      </c>
      <c r="EJ19" s="172" t="str">
        <f ca="1">'Hedge-All-18'!P19</f>
        <v>L4</v>
      </c>
      <c r="EK19" s="173" t="str">
        <f ca="1">'Hedge-All-18'!Q19</f>
        <v/>
      </c>
      <c r="EL19" s="176" t="str">
        <f ca="1">'Hedge-All-18'!R19</f>
        <v>W</v>
      </c>
      <c r="EM19" s="176">
        <f ca="1">'Hedge-All-18'!S19</f>
        <v>-21</v>
      </c>
      <c r="EN19" s="177" t="str">
        <f ca="1">'Hedge-All-18'!T19</f>
        <v/>
      </c>
      <c r="EO19" s="176">
        <f ca="1">'Hedge-All-18'!U19</f>
        <v>-14</v>
      </c>
      <c r="EP19" s="178" t="str">
        <f ca="1">'Hedge-All-18'!V19</f>
        <v/>
      </c>
      <c r="EQ19" s="1" t="str">
        <f t="shared" ca="1" si="8"/>
        <v>N</v>
      </c>
    </row>
    <row r="20" spans="1:147" ht="26.25" customHeight="1" thickBot="1">
      <c r="A20" s="1">
        <v>11</v>
      </c>
      <c r="B20" s="33" t="e">
        <f>#REF!</f>
        <v>#REF!</v>
      </c>
      <c r="C20" s="34" t="e">
        <f>#REF!</f>
        <v>#REF!</v>
      </c>
      <c r="D20" s="34" t="e">
        <f>#REF!</f>
        <v>#REF!</v>
      </c>
      <c r="E20" s="34" t="e">
        <f>#REF!</f>
        <v>#REF!</v>
      </c>
      <c r="F20" s="34" t="e">
        <f>IF(AH20="","",IF(#REF!="W","Y",IF(#REF!="L","N","")))</f>
        <v>#REF!</v>
      </c>
      <c r="G20" s="34" t="e">
        <f>#REF!</f>
        <v>#REF!</v>
      </c>
      <c r="H20" s="34" t="e">
        <f>#REF!</f>
        <v>#REF!</v>
      </c>
      <c r="I20" s="35" t="e">
        <f>#REF!</f>
        <v>#REF!</v>
      </c>
      <c r="J20" s="53"/>
      <c r="K20" s="53"/>
      <c r="L20" s="33" t="e">
        <f>#REF!</f>
        <v>#REF!</v>
      </c>
      <c r="M20" s="34" t="e">
        <f>#REF!</f>
        <v>#REF!</v>
      </c>
      <c r="N20" s="34" t="e">
        <f>#REF!</f>
        <v>#REF!</v>
      </c>
      <c r="O20" s="34" t="e">
        <f>#REF!</f>
        <v>#REF!</v>
      </c>
      <c r="P20" s="34" t="e">
        <f>IF(AH20="","",IF(#REF!="W","Y",IF(#REF!="L","N","")))</f>
        <v>#REF!</v>
      </c>
      <c r="Q20" s="34" t="e">
        <f>#REF!</f>
        <v>#REF!</v>
      </c>
      <c r="R20" s="34" t="e">
        <f>#REF!</f>
        <v>#REF!</v>
      </c>
      <c r="S20" s="35" t="e">
        <f>#REF!</f>
        <v>#REF!</v>
      </c>
      <c r="T20" s="53"/>
      <c r="U20" s="185"/>
      <c r="V20" s="184" t="str">
        <f ca="1">'Hedge-All-18'!B20</f>
        <v>P1</v>
      </c>
      <c r="W20" s="34" t="str">
        <f ca="1">'Hedge-All-18'!C20</f>
        <v/>
      </c>
      <c r="X20" s="34" t="str">
        <f ca="1">'Hedge-All-18'!H20</f>
        <v>R</v>
      </c>
      <c r="Y20" s="34" t="str">
        <f ca="1">'Hedge-All-18'!O20</f>
        <v/>
      </c>
      <c r="Z20" s="34" t="str">
        <f ca="1">IF(AH20="","",IF('Hedge-All-18'!X20="W","Y",IF('Hedge-All-18'!X20="L","N","")))</f>
        <v>N</v>
      </c>
      <c r="AA20" s="34">
        <f ca="1">'Hedge-All-18'!AM20</f>
        <v>-10</v>
      </c>
      <c r="AB20" s="34">
        <f ca="1">'Hedge-All-18'!S20</f>
        <v>-22</v>
      </c>
      <c r="AC20" s="35">
        <f ca="1">'Hedge-All-18'!U20</f>
        <v>-15</v>
      </c>
      <c r="AD20" s="53"/>
      <c r="AE20" s="53"/>
      <c r="AF20" s="53"/>
      <c r="AG20" s="53"/>
      <c r="AH20" s="186" t="s">
        <v>6</v>
      </c>
      <c r="AI20" s="105"/>
      <c r="AJ20" s="107" t="e" cm="1">
        <f t="array" aca="1" ref="AJ20" ca="1">IF(AH19="","",INDIRECT(VLOOKUP(DB20,General!X:Y,2,FALSE)&amp;CQ20))</f>
        <v>#N/A</v>
      </c>
      <c r="AK20" s="63" t="str">
        <f t="shared" ca="1" si="4"/>
        <v>R</v>
      </c>
      <c r="AL20" s="63" t="e">
        <f ca="1">IF(AH19="","",VLOOKUP(DB20,General!U:V,2,FALSE))</f>
        <v>#N/A</v>
      </c>
      <c r="AM20" s="64" t="e" cm="1">
        <f t="array" aca="1" ref="AM20" ca="1">IF(AH19="","",INDIRECT(DB20&amp;CQ20))</f>
        <v>#REF!</v>
      </c>
      <c r="AN20" s="34" t="e">
        <f t="shared" ca="1" si="0"/>
        <v>#REF!</v>
      </c>
      <c r="AO20" s="34" t="e">
        <f t="shared" ca="1" si="5"/>
        <v>#REF!</v>
      </c>
      <c r="AP20" s="35" t="e">
        <f t="shared" ca="1" si="1"/>
        <v>#REF!</v>
      </c>
      <c r="AQ20" s="53"/>
      <c r="AR20" s="53"/>
      <c r="AS20" s="53"/>
      <c r="AT20" s="33" t="e">
        <f>#REF!</f>
        <v>#REF!</v>
      </c>
      <c r="AU20" s="34" t="e">
        <f>#REF!</f>
        <v>#REF!</v>
      </c>
      <c r="AV20" s="34" t="e">
        <f>#REF!</f>
        <v>#REF!</v>
      </c>
      <c r="AW20" s="34" t="e">
        <f>#REF!</f>
        <v>#REF!</v>
      </c>
      <c r="AX20" s="34" t="e">
        <f>IF(AH20="","",IF(#REF!="W","Y",IF(#REF!="L","N","")))</f>
        <v>#REF!</v>
      </c>
      <c r="AY20" s="34" t="e">
        <f>#REF!</f>
        <v>#REF!</v>
      </c>
      <c r="AZ20" s="34" t="e">
        <f>#REF!</f>
        <v>#REF!</v>
      </c>
      <c r="BA20" s="35" t="e">
        <f>#REF!</f>
        <v>#REF!</v>
      </c>
      <c r="BB20" s="53"/>
      <c r="BC20" s="53"/>
      <c r="BD20" s="33" t="e">
        <f>#REF!</f>
        <v>#REF!</v>
      </c>
      <c r="BE20" s="34" t="e">
        <f>#REF!</f>
        <v>#REF!</v>
      </c>
      <c r="BF20" s="34" t="e">
        <f>#REF!</f>
        <v>#REF!</v>
      </c>
      <c r="BG20" s="34" t="e">
        <f>#REF!</f>
        <v>#REF!</v>
      </c>
      <c r="BH20" s="34" t="e">
        <f>IF(AH20="","",IF(#REF!="W","Y",IF(#REF!="L","N","")))</f>
        <v>#REF!</v>
      </c>
      <c r="BI20" s="34" t="e">
        <f>#REF!</f>
        <v>#REF!</v>
      </c>
      <c r="BJ20" s="34" t="e">
        <f>#REF!</f>
        <v>#REF!</v>
      </c>
      <c r="BK20" s="35" t="e">
        <f>#REF!</f>
        <v>#REF!</v>
      </c>
      <c r="BL20" s="53"/>
      <c r="BM20" s="53"/>
      <c r="BN20" s="33" t="e">
        <f>#REF!</f>
        <v>#REF!</v>
      </c>
      <c r="BO20" s="34" t="e">
        <f>#REF!</f>
        <v>#REF!</v>
      </c>
      <c r="BP20" s="34" t="e">
        <f>#REF!</f>
        <v>#REF!</v>
      </c>
      <c r="BQ20" s="34" t="e">
        <f>#REF!</f>
        <v>#REF!</v>
      </c>
      <c r="BR20" s="34" t="e">
        <f>IF(AH20="","",IF(#REF!="W","Y",IF(#REF!="L","N","")))</f>
        <v>#REF!</v>
      </c>
      <c r="BS20" s="34" t="e">
        <f>#REF!</f>
        <v>#REF!</v>
      </c>
      <c r="BT20" s="34" t="e">
        <f>#REF!</f>
        <v>#REF!</v>
      </c>
      <c r="BU20" s="35" t="e">
        <f>#REF!</f>
        <v>#REF!</v>
      </c>
      <c r="BV20" s="53"/>
      <c r="BW20" s="53"/>
      <c r="BX20" s="33" t="e">
        <f>#REF!</f>
        <v>#REF!</v>
      </c>
      <c r="BY20" s="34" t="e">
        <f>#REF!</f>
        <v>#REF!</v>
      </c>
      <c r="BZ20" s="34" t="e">
        <f>#REF!</f>
        <v>#REF!</v>
      </c>
      <c r="CA20" s="34" t="e">
        <f>#REF!</f>
        <v>#REF!</v>
      </c>
      <c r="CB20" s="34" t="e">
        <f>IF(AH20="","",IF(#REF!="W","Y",IF(#REF!="L","N","")))</f>
        <v>#REF!</v>
      </c>
      <c r="CC20" s="34" t="e">
        <f>#REF!</f>
        <v>#REF!</v>
      </c>
      <c r="CD20" s="34" t="e">
        <f>#REF!</f>
        <v>#REF!</v>
      </c>
      <c r="CE20" s="35" t="e">
        <f>#REF!</f>
        <v>#REF!</v>
      </c>
      <c r="CF20" s="53"/>
      <c r="CG20" s="53"/>
      <c r="CH20" s="1" t="e">
        <f ca="1">IF(AN20="",0,IFERROR(VLOOKUP(AN15&amp;AN16&amp;AN17&amp;AN18&amp;AN19&amp;AN20,General!I:J,2,FALSE),0))+AO19</f>
        <v>#REF!</v>
      </c>
      <c r="CI20" s="1">
        <v>-100</v>
      </c>
      <c r="CJ20" s="1" t="e">
        <f t="shared" si="2"/>
        <v>#REF!</v>
      </c>
      <c r="CK20" s="1">
        <v>-100</v>
      </c>
      <c r="CL20" s="1">
        <v>-100</v>
      </c>
      <c r="CM20" s="1">
        <v>-100</v>
      </c>
      <c r="CN20" s="1">
        <v>-100</v>
      </c>
      <c r="CP20" s="1" t="str">
        <f t="shared" ref="CP20" ca="1" si="16">CW19</f>
        <v/>
      </c>
      <c r="CQ20" s="1">
        <v>20</v>
      </c>
      <c r="CR20" s="1">
        <f t="shared" si="15"/>
        <v>15</v>
      </c>
      <c r="CS20" s="4" t="str" cm="1">
        <f t="array" ref="CS20">IFERROR(INDEX($CI$4:$CO$4,_xlfn.AGGREGATE(15,6,COLUMN($CI$4:$CO$4)-COLUMN($CH$1)/($CI$20:$CO$20=MAX($CI$20:$CO$20)),COLUMNS($CO$4:CO4))),"")</f>
        <v/>
      </c>
      <c r="CT20" s="4" t="str" cm="1">
        <f t="array" ref="CT20">IFERROR(INDEX($CI$4:$CO$4,_xlfn.AGGREGATE(15,6,COLUMN($CI$4:$CO$4)-COLUMN($CH$1)/($CI$20:$CO$20=MAX($CI$20:$CO$20)),COLUMNS($CO$4:CP4))),"")</f>
        <v/>
      </c>
      <c r="CU20" s="4" t="str" cm="1">
        <f t="array" ref="CU20">IFERROR(INDEX($CI$4:$CO$4,_xlfn.AGGREGATE(15,6,COLUMN($CI$4:$CO$4)-COLUMN($CH$1)/($CI$20:$CO$20=MAX($CI$20:$CO$20)),COLUMNS($CO$4:CQ4))),"")</f>
        <v/>
      </c>
      <c r="CV20" s="4" t="str" cm="1">
        <f t="array" ref="CV20">IFERROR(INDEX($CI$4:$CO$4,_xlfn.AGGREGATE(15,6,COLUMN($CI$4:$CO$4)-COLUMN($CH$1)/($CI$20:$CO$20=MAX($CI$20:$CO$20)),COLUMNS($CO$4:CR4))),"")</f>
        <v/>
      </c>
      <c r="CW20" s="1" t="str">
        <f t="shared" ca="1" si="9"/>
        <v/>
      </c>
      <c r="DA20" s="1" t="str">
        <f t="shared" ca="1" si="10"/>
        <v>R</v>
      </c>
      <c r="DB20" s="1" t="str">
        <f t="shared" ca="1" si="14"/>
        <v/>
      </c>
      <c r="DD20" s="4" t="str">
        <f>IFERROR(VLOOKUP(CS20,General!R:S,2,FALSE),"")</f>
        <v/>
      </c>
      <c r="DE20" s="4" t="str">
        <f>IFERROR(VLOOKUP(CT20,General!R:S,2,FALSE),"")</f>
        <v/>
      </c>
      <c r="DF20" s="4" t="str">
        <f>IFERROR(VLOOKUP(CU20,General!R:S,2,FALSE),"")</f>
        <v/>
      </c>
      <c r="DG20" s="4" t="str">
        <f>IFERROR(VLOOKUP(CV20,General!R:S,2,FALSE),"")</f>
        <v/>
      </c>
      <c r="DH20" s="4">
        <f ca="1">IF(CS20="",-1,COUNTIF(INDIRECT(DD20&amp;$CQ$10):INDIRECT(DD20&amp;CQ20),"Y"))</f>
        <v>-1</v>
      </c>
      <c r="DI20" s="4">
        <f ca="1">IF(CT20="",-1,COUNTIF(INDIRECT(DE20&amp;$CQ$10):INDIRECT(DE20&amp;CQ20),"Y"))</f>
        <v>-1</v>
      </c>
      <c r="DJ20" s="4">
        <f ca="1">IF(CU20="",-1,COUNTIF(INDIRECT(DF20&amp;$CQ$10):INDIRECT(DF20&amp;CQ20),"Y"))</f>
        <v>-1</v>
      </c>
      <c r="DK20" s="4">
        <f ca="1">IF(CV20="",-1,COUNTIF(INDIRECT(DG20&amp;$CQ$10):INDIRECT(DG20&amp;CQ20),"Y"))</f>
        <v>-1</v>
      </c>
      <c r="DL20" s="4" t="str" cm="1">
        <f t="array" aca="1" ref="DL20" ca="1">IFERROR(INDEX($CS$20:$CV$20,_xlfn.AGGREGATE(15,6,COLUMN($CS$20:$CV$20)-COLUMN($CR$20)/($DH$20:$DK$20=MAX($DH$20:$DK$20)),COLUMNS($CS$20:CS20))),"")</f>
        <v/>
      </c>
      <c r="DM20" s="4" t="str" cm="1">
        <f t="array" aca="1" ref="DM20" ca="1">IFERROR(INDEX($CS$20:$CV$20,_xlfn.AGGREGATE(15,6,COLUMN($CS$20:$CV$20)-COLUMN($CR$20)/($DH$20:$DK$20=MAX($DH$20:$DK$20)),COLUMNS($CS$20:CT20))),"")</f>
        <v/>
      </c>
      <c r="DN20" s="4" t="str" cm="1">
        <f t="array" aca="1" ref="DN20" ca="1">IFERROR(INDEX($CS$20:$CV$20,_xlfn.AGGREGATE(15,6,COLUMN($CS$20:$CV$20)-COLUMN($CR$20)/($DH$20:$DK$20=MAX($DH$20:$DK$20)),COLUMNS($CS$20:CU20))),"")</f>
        <v/>
      </c>
      <c r="DO20" s="4" t="str" cm="1">
        <f t="array" aca="1" ref="DO20" ca="1">IFERROR(INDEX($CS$20:$CV$20,_xlfn.AGGREGATE(15,6,COLUMN($CS$20:$CV$20)-COLUMN($CR$20)/($DH$20:$DK$20=MAX($DH$20:$DK$20)),COLUMNS($CS$20:CV20))),"")</f>
        <v/>
      </c>
      <c r="DP20" s="1">
        <f t="shared" ca="1" si="11"/>
        <v>4</v>
      </c>
      <c r="DQ20" s="73">
        <f t="shared" ca="1" si="12"/>
        <v>0</v>
      </c>
      <c r="DR20" s="4" t="str">
        <f t="shared" ca="1" si="13"/>
        <v/>
      </c>
      <c r="DS20" s="1" t="str">
        <f t="shared" si="7"/>
        <v>F20</v>
      </c>
      <c r="DV20" s="152" t="str">
        <f ca="1">'Hedge-All-18'!B20</f>
        <v>P1</v>
      </c>
      <c r="DW20" s="153" t="str">
        <f ca="1">'Hedge-All-18'!C20</f>
        <v/>
      </c>
      <c r="DX20" s="154" t="str">
        <f ca="1">'Hedge-All-18'!D20</f>
        <v/>
      </c>
      <c r="DY20" s="155" t="str">
        <f ca="1">'Hedge-All-18'!E20</f>
        <v>B</v>
      </c>
      <c r="DZ20" s="156" t="str">
        <f ca="1">'Hedge-All-18'!F20</f>
        <v>W</v>
      </c>
      <c r="EA20" s="139"/>
      <c r="EB20" s="157" t="str">
        <f ca="1">'Hedge-All-18'!H20</f>
        <v>R</v>
      </c>
      <c r="EC20" s="154" t="str">
        <f ca="1">'Hedge-All-18'!I20</f>
        <v>F3</v>
      </c>
      <c r="ED20" s="155" t="str">
        <f ca="1">'Hedge-All-18'!J20</f>
        <v/>
      </c>
      <c r="EE20" s="156" t="str">
        <f ca="1">'Hedge-All-18'!K20</f>
        <v>L</v>
      </c>
      <c r="EF20" s="139"/>
      <c r="EG20" s="139"/>
      <c r="EH20" s="139"/>
      <c r="EI20" s="152" t="str">
        <f ca="1">'Hedge-All-18'!O20</f>
        <v/>
      </c>
      <c r="EJ20" s="154" t="str">
        <f ca="1">'Hedge-All-18'!P20</f>
        <v/>
      </c>
      <c r="EK20" s="155" t="str">
        <f ca="1">'Hedge-All-18'!Q20</f>
        <v>B</v>
      </c>
      <c r="EL20" s="158" t="str">
        <f ca="1">'Hedge-All-18'!R20</f>
        <v>W</v>
      </c>
      <c r="EM20" s="158">
        <f ca="1">'Hedge-All-18'!S20</f>
        <v>-22</v>
      </c>
      <c r="EN20" s="159" t="str">
        <f ca="1">'Hedge-All-18'!T20</f>
        <v/>
      </c>
      <c r="EO20" s="158">
        <f ca="1">'Hedge-All-18'!U20</f>
        <v>-15</v>
      </c>
      <c r="EP20" s="160" t="str">
        <f ca="1">'Hedge-All-18'!V20</f>
        <v/>
      </c>
      <c r="EQ20" s="1" t="str">
        <f t="shared" ca="1" si="8"/>
        <v>N</v>
      </c>
    </row>
    <row r="21" spans="1:147" ht="26.25" customHeight="1" thickBot="1">
      <c r="A21" s="1">
        <v>12</v>
      </c>
      <c r="B21" s="36" t="e">
        <f>#REF!</f>
        <v>#REF!</v>
      </c>
      <c r="C21" s="23" t="e">
        <f>#REF!</f>
        <v>#REF!</v>
      </c>
      <c r="D21" s="23" t="e">
        <f>#REF!</f>
        <v>#REF!</v>
      </c>
      <c r="E21" s="23" t="e">
        <f>#REF!</f>
        <v>#REF!</v>
      </c>
      <c r="F21" s="23" t="e">
        <f>IF(AH21="","",IF(#REF!="W","Y",IF(#REF!="L","N","")))</f>
        <v>#REF!</v>
      </c>
      <c r="G21" s="23" t="e">
        <f>#REF!</f>
        <v>#REF!</v>
      </c>
      <c r="H21" s="23" t="e">
        <f>#REF!</f>
        <v>#REF!</v>
      </c>
      <c r="I21" s="37" t="e">
        <f>#REF!</f>
        <v>#REF!</v>
      </c>
      <c r="J21" s="53"/>
      <c r="K21" s="53"/>
      <c r="L21" s="36" t="e">
        <f>#REF!</f>
        <v>#REF!</v>
      </c>
      <c r="M21" s="23" t="e">
        <f>#REF!</f>
        <v>#REF!</v>
      </c>
      <c r="N21" s="23" t="e">
        <f>#REF!</f>
        <v>#REF!</v>
      </c>
      <c r="O21" s="23" t="e">
        <f>#REF!</f>
        <v>#REF!</v>
      </c>
      <c r="P21" s="23" t="e">
        <f>IF(AH21="","",IF(#REF!="W","Y",IF(#REF!="L","N","")))</f>
        <v>#REF!</v>
      </c>
      <c r="Q21" s="23" t="e">
        <f>#REF!</f>
        <v>#REF!</v>
      </c>
      <c r="R21" s="23" t="e">
        <f>#REF!</f>
        <v>#REF!</v>
      </c>
      <c r="S21" s="37" t="e">
        <f>#REF!</f>
        <v>#REF!</v>
      </c>
      <c r="T21" s="53"/>
      <c r="U21" s="185"/>
      <c r="V21" s="285" t="str">
        <f ca="1">'Hedge-All-18'!B21</f>
        <v>P10</v>
      </c>
      <c r="W21" s="23" t="str">
        <f ca="1">'Hedge-All-18'!C21</f>
        <v/>
      </c>
      <c r="X21" s="23" t="str">
        <f ca="1">'Hedge-All-18'!H21</f>
        <v>AWB</v>
      </c>
      <c r="Y21" s="23" t="str">
        <f ca="1">'Hedge-All-18'!O21</f>
        <v>R</v>
      </c>
      <c r="Z21" s="23" t="str">
        <f ca="1">IF(AH21="","",IF('Hedge-All-18'!X21="W","Y",IF('Hedge-All-18'!X21="L","N","")))</f>
        <v>N</v>
      </c>
      <c r="AA21" s="23">
        <f ca="1">'Hedge-All-18'!AM21</f>
        <v>-10</v>
      </c>
      <c r="AB21" s="23">
        <f ca="1">'Hedge-All-18'!S21</f>
        <v>-32</v>
      </c>
      <c r="AC21" s="37">
        <f ca="1">'Hedge-All-18'!U21</f>
        <v>-25</v>
      </c>
      <c r="AD21" s="53"/>
      <c r="AE21" s="53"/>
      <c r="AF21" s="53"/>
      <c r="AG21" s="53"/>
      <c r="AH21" s="187" t="s">
        <v>6</v>
      </c>
      <c r="AI21" s="105"/>
      <c r="AJ21" s="102" t="e" cm="1">
        <f t="array" aca="1" ref="AJ21" ca="1">IF(AH20="","",INDIRECT(VLOOKUP(DB21,General!X:Y,2,FALSE)&amp;CQ21))</f>
        <v>#N/A</v>
      </c>
      <c r="AK21" s="68" t="str">
        <f t="shared" ca="1" si="4"/>
        <v>R</v>
      </c>
      <c r="AL21" s="68" t="e">
        <f ca="1">IF(AH20="","",VLOOKUP(DB21,General!U:V,2,FALSE))</f>
        <v>#N/A</v>
      </c>
      <c r="AM21" s="62" t="e" cm="1">
        <f t="array" aca="1" ref="AM21" ca="1">IF(AH20="","",INDIRECT(DB21&amp;CQ21))</f>
        <v>#REF!</v>
      </c>
      <c r="AN21" s="23" t="e">
        <f t="shared" ca="1" si="0"/>
        <v>#REF!</v>
      </c>
      <c r="AO21" s="23" t="e">
        <f t="shared" ca="1" si="5"/>
        <v>#REF!</v>
      </c>
      <c r="AP21" s="37" t="e">
        <f t="shared" ca="1" si="1"/>
        <v>#REF!</v>
      </c>
      <c r="AQ21" s="53"/>
      <c r="AR21" s="53"/>
      <c r="AS21" s="53"/>
      <c r="AT21" s="33" t="e">
        <f>#REF!</f>
        <v>#REF!</v>
      </c>
      <c r="AU21" s="34" t="e">
        <f>#REF!</f>
        <v>#REF!</v>
      </c>
      <c r="AV21" s="34" t="e">
        <f>#REF!</f>
        <v>#REF!</v>
      </c>
      <c r="AW21" s="34" t="e">
        <f>#REF!</f>
        <v>#REF!</v>
      </c>
      <c r="AX21" s="34" t="e">
        <f>IF(AH21="","",IF(#REF!="W","Y",IF(#REF!="L","N","")))</f>
        <v>#REF!</v>
      </c>
      <c r="AY21" s="34" t="e">
        <f>#REF!</f>
        <v>#REF!</v>
      </c>
      <c r="AZ21" s="34" t="e">
        <f>#REF!</f>
        <v>#REF!</v>
      </c>
      <c r="BA21" s="35" t="e">
        <f>#REF!</f>
        <v>#REF!</v>
      </c>
      <c r="BB21" s="53"/>
      <c r="BC21" s="53"/>
      <c r="BD21" s="33" t="e">
        <f>#REF!</f>
        <v>#REF!</v>
      </c>
      <c r="BE21" s="34" t="e">
        <f>#REF!</f>
        <v>#REF!</v>
      </c>
      <c r="BF21" s="34" t="e">
        <f>#REF!</f>
        <v>#REF!</v>
      </c>
      <c r="BG21" s="34" t="e">
        <f>#REF!</f>
        <v>#REF!</v>
      </c>
      <c r="BH21" s="34" t="e">
        <f>IF(AH21="","",IF(#REF!="W","Y",IF(#REF!="L","N","")))</f>
        <v>#REF!</v>
      </c>
      <c r="BI21" s="34" t="e">
        <f>#REF!</f>
        <v>#REF!</v>
      </c>
      <c r="BJ21" s="34" t="e">
        <f>#REF!</f>
        <v>#REF!</v>
      </c>
      <c r="BK21" s="35" t="e">
        <f>#REF!</f>
        <v>#REF!</v>
      </c>
      <c r="BL21" s="53"/>
      <c r="BM21" s="53"/>
      <c r="BN21" s="33" t="e">
        <f>#REF!</f>
        <v>#REF!</v>
      </c>
      <c r="BO21" s="34" t="e">
        <f>#REF!</f>
        <v>#REF!</v>
      </c>
      <c r="BP21" s="34" t="e">
        <f>#REF!</f>
        <v>#REF!</v>
      </c>
      <c r="BQ21" s="34" t="e">
        <f>#REF!</f>
        <v>#REF!</v>
      </c>
      <c r="BR21" s="34" t="e">
        <f>IF(AH21="","",IF(#REF!="W","Y",IF(#REF!="L","N","")))</f>
        <v>#REF!</v>
      </c>
      <c r="BS21" s="34" t="e">
        <f>#REF!</f>
        <v>#REF!</v>
      </c>
      <c r="BT21" s="34" t="e">
        <f>#REF!</f>
        <v>#REF!</v>
      </c>
      <c r="BU21" s="35" t="e">
        <f>#REF!</f>
        <v>#REF!</v>
      </c>
      <c r="BV21" s="53"/>
      <c r="BW21" s="53"/>
      <c r="BX21" s="36" t="e">
        <f>#REF!</f>
        <v>#REF!</v>
      </c>
      <c r="BY21" s="23" t="e">
        <f>#REF!</f>
        <v>#REF!</v>
      </c>
      <c r="BZ21" s="23" t="e">
        <f>#REF!</f>
        <v>#REF!</v>
      </c>
      <c r="CA21" s="23" t="e">
        <f>#REF!</f>
        <v>#REF!</v>
      </c>
      <c r="CB21" s="23" t="e">
        <f>IF(AH21="","",IF(#REF!="W","Y",IF(#REF!="L","N","")))</f>
        <v>#REF!</v>
      </c>
      <c r="CC21" s="23" t="e">
        <f>#REF!</f>
        <v>#REF!</v>
      </c>
      <c r="CD21" s="23" t="e">
        <f>#REF!</f>
        <v>#REF!</v>
      </c>
      <c r="CE21" s="37" t="e">
        <f>#REF!</f>
        <v>#REF!</v>
      </c>
      <c r="CF21" s="53"/>
      <c r="CG21" s="53"/>
      <c r="CH21" s="1" t="e">
        <f ca="1">IF(AN21="",0,IFERROR(VLOOKUP(AN16&amp;AN17&amp;AN18&amp;AN19&amp;AN20&amp;AN21,General!I:J,2,FALSE),0))+AO20</f>
        <v>#REF!</v>
      </c>
      <c r="CI21" s="1">
        <v>-100</v>
      </c>
      <c r="CJ21" s="1" t="e">
        <f t="shared" si="2"/>
        <v>#REF!</v>
      </c>
      <c r="CK21" s="1">
        <v>-100</v>
      </c>
      <c r="CL21" s="1">
        <v>-100</v>
      </c>
      <c r="CM21" s="1">
        <v>-100</v>
      </c>
      <c r="CN21" s="1">
        <v>-100</v>
      </c>
      <c r="CP21" s="1" t="str">
        <f t="shared" ref="CP21:CP23" ca="1" si="17">CP20</f>
        <v/>
      </c>
      <c r="CQ21" s="1">
        <v>21</v>
      </c>
      <c r="CR21" s="1">
        <f t="shared" si="15"/>
        <v>16</v>
      </c>
      <c r="CS21" s="4" t="str" cm="1">
        <f t="array" ref="CS21">IFERROR(INDEX($CI$4:$CO$4,_xlfn.AGGREGATE(15,6,COLUMN($CI$4:$CO$4)-COLUMN($CH$1)/($CI$21:$CO$21=MAX($CI$21:$CO$21)),COLUMNS($CO$4:CO4))),"")</f>
        <v/>
      </c>
      <c r="CT21" s="4" t="str" cm="1">
        <f t="array" ref="CT21">IFERROR(INDEX($CI$4:$CO$4,_xlfn.AGGREGATE(15,6,COLUMN($CI$4:$CO$4)-COLUMN($CH$1)/($CI$21:$CO$21=MAX($CI$21:$CO$21)),COLUMNS($CO$4:CP4))),"")</f>
        <v/>
      </c>
      <c r="CU21" s="4" t="str" cm="1">
        <f t="array" ref="CU21">IFERROR(INDEX($CI$4:$CO$4,_xlfn.AGGREGATE(15,6,COLUMN($CI$4:$CO$4)-COLUMN($CH$1)/($CI$21:$CO$21=MAX($CI$21:$CO$21)),COLUMNS($CO$4:CQ4))),"")</f>
        <v/>
      </c>
      <c r="CV21" s="4" t="str" cm="1">
        <f t="array" ref="CV21">IFERROR(INDEX($CI$4:$CO$4,_xlfn.AGGREGATE(15,6,COLUMN($CI$4:$CO$4)-COLUMN($CH$1)/($CI$21:$CO$21=MAX($CI$21:$CO$21)),COLUMNS($CO$4:CR4))),"")</f>
        <v/>
      </c>
      <c r="CW21" s="1" t="str">
        <f t="shared" ca="1" si="9"/>
        <v/>
      </c>
      <c r="DA21" s="1" t="str">
        <f t="shared" ca="1" si="10"/>
        <v>R</v>
      </c>
      <c r="DB21" s="1" t="str">
        <f t="shared" ca="1" si="14"/>
        <v/>
      </c>
      <c r="DC21" s="1">
        <f>IF(DC16=4,1,DC16+1)</f>
        <v>3</v>
      </c>
      <c r="DD21" s="4" t="str">
        <f>IFERROR(VLOOKUP(CS21,General!R:S,2,FALSE),"")</f>
        <v/>
      </c>
      <c r="DE21" s="4" t="str">
        <f>IFERROR(VLOOKUP(CT21,General!R:S,2,FALSE),"")</f>
        <v/>
      </c>
      <c r="DF21" s="4" t="str">
        <f>IFERROR(VLOOKUP(CU21,General!R:S,2,FALSE),"")</f>
        <v/>
      </c>
      <c r="DG21" s="4" t="str">
        <f>IFERROR(VLOOKUP(CV21,General!R:S,2,FALSE),"")</f>
        <v/>
      </c>
      <c r="DH21" s="4">
        <f ca="1">IF(CS21="",-1,COUNTIF(INDIRECT(DD21&amp;$CQ$10):INDIRECT(DD21&amp;CQ21),"Y"))</f>
        <v>-1</v>
      </c>
      <c r="DI21" s="4">
        <f ca="1">IF(CT21="",-1,COUNTIF(INDIRECT(DE21&amp;$CQ$10):INDIRECT(DE21&amp;CQ21),"Y"))</f>
        <v>-1</v>
      </c>
      <c r="DJ21" s="4">
        <f ca="1">IF(CU21="",-1,COUNTIF(INDIRECT(DF21&amp;$CQ$10):INDIRECT(DF21&amp;CQ21),"Y"))</f>
        <v>-1</v>
      </c>
      <c r="DK21" s="4">
        <f ca="1">IF(CV21="",-1,COUNTIF(INDIRECT(DG21&amp;$CQ$10):INDIRECT(DG21&amp;CQ21),"Y"))</f>
        <v>-1</v>
      </c>
      <c r="DL21" s="4" t="str" cm="1">
        <f t="array" aca="1" ref="DL21" ca="1">IFERROR(INDEX($CS$21:$CV$21,_xlfn.AGGREGATE(15,6,COLUMN($CS$21:$CV$21)-COLUMN($CR$21)/($DH$21:$DK$21=MAX($DH$21:$DK$21)),COLUMNS($CS$21:CS21))),"")</f>
        <v/>
      </c>
      <c r="DM21" s="4" t="str" cm="1">
        <f t="array" aca="1" ref="DM21" ca="1">IFERROR(INDEX($CS$21:$CV$21,_xlfn.AGGREGATE(15,6,COLUMN($CS$21:$CV$21)-COLUMN($CR$21)/($DH$21:$DK$21=MAX($DH$21:$DK$21)),COLUMNS($CS$21:CT21))),"")</f>
        <v/>
      </c>
      <c r="DN21" s="4" t="str" cm="1">
        <f t="array" aca="1" ref="DN21" ca="1">IFERROR(INDEX($CS$21:$CV$21,_xlfn.AGGREGATE(15,6,COLUMN($CS$21:$CV$21)-COLUMN($CR$21)/($DH$21:$DK$21=MAX($DH$21:$DK$21)),COLUMNS($CS$21:CU21))),"")</f>
        <v/>
      </c>
      <c r="DO21" s="4" t="str" cm="1">
        <f t="array" aca="1" ref="DO21" ca="1">IFERROR(INDEX($CS$21:$CV$21,_xlfn.AGGREGATE(15,6,COLUMN($CS$21:$CV$21)-COLUMN($CR$21)/($DH$21:$DK$21=MAX($DH$21:$DK$21)),COLUMNS($CS$21:CV21))),"")</f>
        <v/>
      </c>
      <c r="DP21" s="1">
        <f t="shared" ca="1" si="11"/>
        <v>4</v>
      </c>
      <c r="DQ21" s="73">
        <f t="shared" ca="1" si="12"/>
        <v>3</v>
      </c>
      <c r="DR21" s="4" t="str">
        <f t="shared" ca="1" si="13"/>
        <v/>
      </c>
      <c r="DS21" s="1" t="str">
        <f t="shared" si="7"/>
        <v>F21</v>
      </c>
      <c r="DV21" s="161" t="str">
        <f ca="1">'Hedge-All-18'!B21</f>
        <v>P10</v>
      </c>
      <c r="DW21" s="162" t="str">
        <f ca="1">'Hedge-All-18'!C21</f>
        <v/>
      </c>
      <c r="DX21" s="163" t="str">
        <f ca="1">'Hedge-All-18'!D21</f>
        <v>L4</v>
      </c>
      <c r="DY21" s="164" t="str">
        <f ca="1">'Hedge-All-18'!E21</f>
        <v/>
      </c>
      <c r="DZ21" s="165" t="str">
        <f ca="1">'Hedge-All-18'!F21</f>
        <v>L</v>
      </c>
      <c r="EA21" s="139"/>
      <c r="EB21" s="166" t="str">
        <f ca="1">'Hedge-All-18'!H21</f>
        <v>AWB</v>
      </c>
      <c r="EC21" s="163" t="str">
        <f ca="1">'Hedge-All-18'!I21</f>
        <v>XF2</v>
      </c>
      <c r="ED21" s="164" t="str">
        <f ca="1">'Hedge-All-18'!J21</f>
        <v/>
      </c>
      <c r="EE21" s="165" t="str">
        <f ca="1">'Hedge-All-18'!K21</f>
        <v>L</v>
      </c>
      <c r="EF21" s="139"/>
      <c r="EG21" s="139"/>
      <c r="EH21" s="139"/>
      <c r="EI21" s="161" t="str">
        <f ca="1">'Hedge-All-18'!O21</f>
        <v>R</v>
      </c>
      <c r="EJ21" s="163" t="str">
        <f ca="1">'Hedge-All-18'!P21</f>
        <v>L4</v>
      </c>
      <c r="EK21" s="164" t="str">
        <f ca="1">'Hedge-All-18'!Q21</f>
        <v/>
      </c>
      <c r="EL21" s="167" t="str">
        <f ca="1">'Hedge-All-18'!R21</f>
        <v>L</v>
      </c>
      <c r="EM21" s="167">
        <f ca="1">'Hedge-All-18'!S21</f>
        <v>-32</v>
      </c>
      <c r="EN21" s="168" t="str">
        <f ca="1">'Hedge-All-18'!T21</f>
        <v/>
      </c>
      <c r="EO21" s="167">
        <f ca="1">'Hedge-All-18'!U21</f>
        <v>-25</v>
      </c>
      <c r="EP21" s="169" t="str">
        <f ca="1">'Hedge-All-18'!V21</f>
        <v/>
      </c>
      <c r="EQ21" s="1" t="str">
        <f t="shared" ca="1" si="8"/>
        <v>N</v>
      </c>
    </row>
    <row r="22" spans="1:147" ht="26.25" customHeight="1" thickBot="1">
      <c r="A22" s="1">
        <v>13</v>
      </c>
      <c r="B22" s="36" t="e">
        <f>#REF!</f>
        <v>#REF!</v>
      </c>
      <c r="C22" s="23" t="e">
        <f>#REF!</f>
        <v>#REF!</v>
      </c>
      <c r="D22" s="23" t="e">
        <f>#REF!</f>
        <v>#REF!</v>
      </c>
      <c r="E22" s="23" t="e">
        <f>#REF!</f>
        <v>#REF!</v>
      </c>
      <c r="F22" s="23" t="e">
        <f>IF(AH22="","",IF(#REF!="W","Y",IF(#REF!="L","N","")))</f>
        <v>#REF!</v>
      </c>
      <c r="G22" s="23" t="e">
        <f>#REF!</f>
        <v>#REF!</v>
      </c>
      <c r="H22" s="23" t="e">
        <f>#REF!</f>
        <v>#REF!</v>
      </c>
      <c r="I22" s="37" t="e">
        <f>#REF!</f>
        <v>#REF!</v>
      </c>
      <c r="J22" s="53"/>
      <c r="K22" s="53"/>
      <c r="L22" s="36" t="e">
        <f>#REF!</f>
        <v>#REF!</v>
      </c>
      <c r="M22" s="23" t="e">
        <f>#REF!</f>
        <v>#REF!</v>
      </c>
      <c r="N22" s="23" t="e">
        <f>#REF!</f>
        <v>#REF!</v>
      </c>
      <c r="O22" s="23" t="e">
        <f>#REF!</f>
        <v>#REF!</v>
      </c>
      <c r="P22" s="23" t="e">
        <f>IF(AH22="","",IF(#REF!="W","Y",IF(#REF!="L","N","")))</f>
        <v>#REF!</v>
      </c>
      <c r="Q22" s="23" t="e">
        <f>#REF!</f>
        <v>#REF!</v>
      </c>
      <c r="R22" s="23" t="e">
        <f>#REF!</f>
        <v>#REF!</v>
      </c>
      <c r="S22" s="37" t="e">
        <f>#REF!</f>
        <v>#REF!</v>
      </c>
      <c r="T22" s="53"/>
      <c r="U22" s="185"/>
      <c r="V22" s="285" t="str">
        <f ca="1">'Hedge-All-18'!B22</f>
        <v>B5</v>
      </c>
      <c r="W22" s="23" t="str">
        <f ca="1">'Hedge-All-18'!C22</f>
        <v/>
      </c>
      <c r="X22" s="23" t="str">
        <f ca="1">'Hedge-All-18'!H22</f>
        <v/>
      </c>
      <c r="Y22" s="23" t="str">
        <f ca="1">'Hedge-All-18'!O22</f>
        <v>M1</v>
      </c>
      <c r="Z22" s="23" t="str">
        <f ca="1">IF(AH22="","",IF('Hedge-All-18'!X22="W","Y",IF('Hedge-All-18'!X22="L","N","")))</f>
        <v>N</v>
      </c>
      <c r="AA22" s="23">
        <f ca="1">'Hedge-All-18'!AM22</f>
        <v>-10</v>
      </c>
      <c r="AB22" s="23">
        <f ca="1">'Hedge-All-18'!S22</f>
        <v>-37</v>
      </c>
      <c r="AC22" s="37">
        <f ca="1">'Hedge-All-18'!U22</f>
        <v>-30</v>
      </c>
      <c r="AD22" s="53"/>
      <c r="AE22" s="53"/>
      <c r="AF22" s="53"/>
      <c r="AG22" s="53"/>
      <c r="AH22" s="187" t="s">
        <v>5</v>
      </c>
      <c r="AI22" s="105"/>
      <c r="AJ22" s="102" t="e" cm="1">
        <f t="array" aca="1" ref="AJ22" ca="1">IF(AH21="","",INDIRECT(VLOOKUP(DB22,General!X:Y,2,FALSE)&amp;CQ22))</f>
        <v>#N/A</v>
      </c>
      <c r="AK22" s="68" t="str">
        <f t="shared" ca="1" si="4"/>
        <v>R</v>
      </c>
      <c r="AL22" s="68" t="e">
        <f ca="1">IF(AH21="","",VLOOKUP(DB22,General!U:V,2,FALSE))</f>
        <v>#N/A</v>
      </c>
      <c r="AM22" s="62" t="e" cm="1">
        <f t="array" aca="1" ref="AM22" ca="1">IF(AH21="","",INDIRECT(DB22&amp;CQ22))</f>
        <v>#REF!</v>
      </c>
      <c r="AN22" s="23" t="e">
        <f t="shared" ca="1" si="0"/>
        <v>#REF!</v>
      </c>
      <c r="AO22" s="23" t="e">
        <f t="shared" ca="1" si="5"/>
        <v>#REF!</v>
      </c>
      <c r="AP22" s="37" t="e">
        <f t="shared" ca="1" si="1"/>
        <v>#REF!</v>
      </c>
      <c r="AQ22" s="53"/>
      <c r="AR22" s="53"/>
      <c r="AS22" s="53"/>
      <c r="AT22" s="33" t="e">
        <f>#REF!</f>
        <v>#REF!</v>
      </c>
      <c r="AU22" s="34" t="e">
        <f>#REF!</f>
        <v>#REF!</v>
      </c>
      <c r="AV22" s="34" t="e">
        <f>#REF!</f>
        <v>#REF!</v>
      </c>
      <c r="AW22" s="34" t="e">
        <f>#REF!</f>
        <v>#REF!</v>
      </c>
      <c r="AX22" s="34" t="e">
        <f>IF(AH22="","",IF(#REF!="W","Y",IF(#REF!="L","N","")))</f>
        <v>#REF!</v>
      </c>
      <c r="AY22" s="34" t="e">
        <f>#REF!</f>
        <v>#REF!</v>
      </c>
      <c r="AZ22" s="34" t="e">
        <f>#REF!</f>
        <v>#REF!</v>
      </c>
      <c r="BA22" s="35" t="e">
        <f>#REF!</f>
        <v>#REF!</v>
      </c>
      <c r="BB22" s="53"/>
      <c r="BC22" s="53"/>
      <c r="BD22" s="33" t="e">
        <f>#REF!</f>
        <v>#REF!</v>
      </c>
      <c r="BE22" s="34" t="e">
        <f>#REF!</f>
        <v>#REF!</v>
      </c>
      <c r="BF22" s="34" t="e">
        <f>#REF!</f>
        <v>#REF!</v>
      </c>
      <c r="BG22" s="34" t="e">
        <f>#REF!</f>
        <v>#REF!</v>
      </c>
      <c r="BH22" s="34" t="e">
        <f>IF(AH22="","",IF(#REF!="W","Y",IF(#REF!="L","N","")))</f>
        <v>#REF!</v>
      </c>
      <c r="BI22" s="34" t="e">
        <f>#REF!</f>
        <v>#REF!</v>
      </c>
      <c r="BJ22" s="34" t="e">
        <f>#REF!</f>
        <v>#REF!</v>
      </c>
      <c r="BK22" s="35" t="e">
        <f>#REF!</f>
        <v>#REF!</v>
      </c>
      <c r="BL22" s="53"/>
      <c r="BM22" s="53"/>
      <c r="BN22" s="33" t="e">
        <f>#REF!</f>
        <v>#REF!</v>
      </c>
      <c r="BO22" s="34" t="e">
        <f>#REF!</f>
        <v>#REF!</v>
      </c>
      <c r="BP22" s="34" t="e">
        <f>#REF!</f>
        <v>#REF!</v>
      </c>
      <c r="BQ22" s="34" t="e">
        <f>#REF!</f>
        <v>#REF!</v>
      </c>
      <c r="BR22" s="34" t="e">
        <f>IF(AH22="","",IF(#REF!="W","Y",IF(#REF!="L","N","")))</f>
        <v>#REF!</v>
      </c>
      <c r="BS22" s="34" t="e">
        <f>#REF!</f>
        <v>#REF!</v>
      </c>
      <c r="BT22" s="34" t="e">
        <f>#REF!</f>
        <v>#REF!</v>
      </c>
      <c r="BU22" s="35" t="e">
        <f>#REF!</f>
        <v>#REF!</v>
      </c>
      <c r="BV22" s="53"/>
      <c r="BW22" s="53"/>
      <c r="BX22" s="36" t="e">
        <f>#REF!</f>
        <v>#REF!</v>
      </c>
      <c r="BY22" s="23" t="e">
        <f>#REF!</f>
        <v>#REF!</v>
      </c>
      <c r="BZ22" s="23" t="e">
        <f>#REF!</f>
        <v>#REF!</v>
      </c>
      <c r="CA22" s="23" t="e">
        <f>#REF!</f>
        <v>#REF!</v>
      </c>
      <c r="CB22" s="23" t="e">
        <f>IF(AH22="","",IF(#REF!="W","Y",IF(#REF!="L","N","")))</f>
        <v>#REF!</v>
      </c>
      <c r="CC22" s="23" t="e">
        <f>#REF!</f>
        <v>#REF!</v>
      </c>
      <c r="CD22" s="23" t="e">
        <f>#REF!</f>
        <v>#REF!</v>
      </c>
      <c r="CE22" s="37" t="e">
        <f>#REF!</f>
        <v>#REF!</v>
      </c>
      <c r="CF22" s="53"/>
      <c r="CG22" s="53"/>
      <c r="CH22" s="1" t="e">
        <f ca="1">IF(AN22="",0,IFERROR(VLOOKUP(AN17&amp;AN18&amp;AN19&amp;AN20&amp;AN21&amp;AN22,General!I:J,2,FALSE),0))+AO21</f>
        <v>#REF!</v>
      </c>
      <c r="CI22" s="1">
        <v>-100</v>
      </c>
      <c r="CJ22" s="1" t="e">
        <f t="shared" si="2"/>
        <v>#REF!</v>
      </c>
      <c r="CK22" s="1">
        <v>-100</v>
      </c>
      <c r="CL22" s="1">
        <v>-100</v>
      </c>
      <c r="CM22" s="1">
        <v>-100</v>
      </c>
      <c r="CN22" s="1">
        <v>-100</v>
      </c>
      <c r="CP22" s="1" t="str">
        <f t="shared" ca="1" si="17"/>
        <v/>
      </c>
      <c r="CQ22" s="1">
        <v>22</v>
      </c>
      <c r="CR22" s="1">
        <f t="shared" si="15"/>
        <v>17</v>
      </c>
      <c r="CS22" s="4" t="str" cm="1">
        <f t="array" ref="CS22">IFERROR(INDEX($CI$4:$CO$4,_xlfn.AGGREGATE(15,6,COLUMN($CI$4:$CO$4)-COLUMN($CH$1)/($CI$22:$CO$22=MAX($CI$22:$CO$22)),COLUMNS($CO$4:CO4))),"")</f>
        <v/>
      </c>
      <c r="CT22" s="4" t="str" cm="1">
        <f t="array" ref="CT22">IFERROR(INDEX($CI$4:$CO$4,_xlfn.AGGREGATE(15,6,COLUMN($CI$4:$CO$4)-COLUMN($CH$1)/($CI$22:$CO$22=MAX($CI$22:$CO$22)),COLUMNS($CO$4:CP4))),"")</f>
        <v/>
      </c>
      <c r="CU22" s="4" t="str" cm="1">
        <f t="array" ref="CU22">IFERROR(INDEX($CI$4:$CO$4,_xlfn.AGGREGATE(15,6,COLUMN($CI$4:$CO$4)-COLUMN($CH$1)/($CI$22:$CO$22=MAX($CI$22:$CO$22)),COLUMNS($CO$4:CQ4))),"")</f>
        <v/>
      </c>
      <c r="CV22" s="4" t="str" cm="1">
        <f t="array" ref="CV22">IFERROR(INDEX($CI$4:$CO$4,_xlfn.AGGREGATE(15,6,COLUMN($CI$4:$CO$4)-COLUMN($CH$1)/($CI$22:$CO$22=MAX($CI$22:$CO$22)),COLUMNS($CO$4:CR4))),"")</f>
        <v/>
      </c>
      <c r="CW22" s="1" t="str">
        <f t="shared" ca="1" si="9"/>
        <v/>
      </c>
      <c r="DA22" s="1" t="str">
        <f t="shared" ca="1" si="10"/>
        <v>R</v>
      </c>
      <c r="DB22" s="1" t="str">
        <f t="shared" ca="1" si="14"/>
        <v/>
      </c>
      <c r="DD22" s="4" t="str">
        <f>IFERROR(VLOOKUP(CS22,General!R:S,2,FALSE),"")</f>
        <v/>
      </c>
      <c r="DE22" s="4" t="str">
        <f>IFERROR(VLOOKUP(CT22,General!R:S,2,FALSE),"")</f>
        <v/>
      </c>
      <c r="DF22" s="4" t="str">
        <f>IFERROR(VLOOKUP(CU22,General!R:S,2,FALSE),"")</f>
        <v/>
      </c>
      <c r="DG22" s="4" t="str">
        <f>IFERROR(VLOOKUP(CV22,General!R:S,2,FALSE),"")</f>
        <v/>
      </c>
      <c r="DH22" s="4">
        <f ca="1">IF(CS22="",-1,COUNTIF(INDIRECT(DD22&amp;$CQ$10):INDIRECT(DD22&amp;CQ22),"Y"))</f>
        <v>-1</v>
      </c>
      <c r="DI22" s="4">
        <f ca="1">IF(CT22="",-1,COUNTIF(INDIRECT(DE22&amp;$CQ$10):INDIRECT(DE22&amp;CQ22),"Y"))</f>
        <v>-1</v>
      </c>
      <c r="DJ22" s="4">
        <f ca="1">IF(CU22="",-1,COUNTIF(INDIRECT(DF22&amp;$CQ$10):INDIRECT(DF22&amp;CQ22),"Y"))</f>
        <v>-1</v>
      </c>
      <c r="DK22" s="4">
        <f ca="1">IF(CV22="",-1,COUNTIF(INDIRECT(DG22&amp;$CQ$10):INDIRECT(DG22&amp;CQ22),"Y"))</f>
        <v>-1</v>
      </c>
      <c r="DL22" s="4" t="str" cm="1">
        <f t="array" aca="1" ref="DL22" ca="1">IFERROR(INDEX($CS$22:$CV$22,_xlfn.AGGREGATE(15,6,COLUMN($CS$22:$CV$22)-COLUMN($CR$22)/($DH$22:$DK$22=MAX($DH$22:$DK$22)),COLUMNS($CS$22:CS22))),"")</f>
        <v/>
      </c>
      <c r="DM22" s="4" t="str" cm="1">
        <f t="array" aca="1" ref="DM22" ca="1">IFERROR(INDEX($CS$22:$CV$22,_xlfn.AGGREGATE(15,6,COLUMN($CS$22:$CV$22)-COLUMN($CR$22)/($DH$22:$DK$22=MAX($DH$22:$DK$22)),COLUMNS($CS$22:CT22))),"")</f>
        <v/>
      </c>
      <c r="DN22" s="4" t="str" cm="1">
        <f t="array" aca="1" ref="DN22" ca="1">IFERROR(INDEX($CS$22:$CV$22,_xlfn.AGGREGATE(15,6,COLUMN($CS$22:$CV$22)-COLUMN($CR$22)/($DH$22:$DK$22=MAX($DH$22:$DK$22)),COLUMNS($CS$22:CU22))),"")</f>
        <v/>
      </c>
      <c r="DO22" s="4" t="str" cm="1">
        <f t="array" aca="1" ref="DO22" ca="1">IFERROR(INDEX($CS$22:$CV$22,_xlfn.AGGREGATE(15,6,COLUMN($CS$22:$CV$22)-COLUMN($CR$22)/($DH$22:$DK$22=MAX($DH$22:$DK$22)),COLUMNS($CS$22:CV22))),"")</f>
        <v/>
      </c>
      <c r="DP22" s="1">
        <f t="shared" ca="1" si="11"/>
        <v>4</v>
      </c>
      <c r="DQ22" s="73">
        <f t="shared" ca="1" si="12"/>
        <v>0</v>
      </c>
      <c r="DR22" s="4" t="str">
        <f t="shared" ca="1" si="13"/>
        <v/>
      </c>
      <c r="DS22" s="1" t="str">
        <f t="shared" si="7"/>
        <v>F22</v>
      </c>
      <c r="DV22" s="161" t="str">
        <f ca="1">'Hedge-All-18'!B22</f>
        <v>B5</v>
      </c>
      <c r="DW22" s="162" t="str">
        <f ca="1">'Hedge-All-18'!C22</f>
        <v/>
      </c>
      <c r="DX22" s="163" t="str">
        <f ca="1">'Hedge-All-18'!D22</f>
        <v/>
      </c>
      <c r="DY22" s="164" t="str">
        <f ca="1">'Hedge-All-18'!E22</f>
        <v>F2</v>
      </c>
      <c r="DZ22" s="165" t="str">
        <f ca="1">'Hedge-All-18'!F22</f>
        <v>L</v>
      </c>
      <c r="EA22" s="139"/>
      <c r="EB22" s="166" t="str">
        <f ca="1">'Hedge-All-18'!H22</f>
        <v/>
      </c>
      <c r="EC22" s="163" t="str">
        <f ca="1">'Hedge-All-18'!I22</f>
        <v/>
      </c>
      <c r="ED22" s="164" t="str">
        <f ca="1">'Hedge-All-18'!J22</f>
        <v>XB</v>
      </c>
      <c r="EE22" s="165" t="str">
        <f ca="1">'Hedge-All-18'!K22</f>
        <v>L</v>
      </c>
      <c r="EF22" s="139"/>
      <c r="EG22" s="139"/>
      <c r="EH22" s="139"/>
      <c r="EI22" s="161" t="str">
        <f ca="1">'Hedge-All-18'!O22</f>
        <v>M1</v>
      </c>
      <c r="EJ22" s="163" t="str">
        <f ca="1">'Hedge-All-18'!P22</f>
        <v/>
      </c>
      <c r="EK22" s="164" t="str">
        <f ca="1">'Hedge-All-18'!Q22</f>
        <v>F2</v>
      </c>
      <c r="EL22" s="167" t="str">
        <f ca="1">'Hedge-All-18'!R22</f>
        <v>L</v>
      </c>
      <c r="EM22" s="167">
        <f ca="1">'Hedge-All-18'!S22</f>
        <v>-37</v>
      </c>
      <c r="EN22" s="168" t="str">
        <f ca="1">'Hedge-All-18'!T22</f>
        <v/>
      </c>
      <c r="EO22" s="167">
        <f ca="1">'Hedge-All-18'!U22</f>
        <v>-30</v>
      </c>
      <c r="EP22" s="169" t="str">
        <f ca="1">'Hedge-All-18'!V22</f>
        <v/>
      </c>
      <c r="EQ22" s="1" t="str">
        <f t="shared" ca="1" si="8"/>
        <v>N</v>
      </c>
    </row>
    <row r="23" spans="1:147" ht="26.25" customHeight="1" thickBot="1">
      <c r="A23" s="1">
        <v>14</v>
      </c>
      <c r="B23" s="36" t="e">
        <f>#REF!</f>
        <v>#REF!</v>
      </c>
      <c r="C23" s="23" t="e">
        <f>#REF!</f>
        <v>#REF!</v>
      </c>
      <c r="D23" s="23" t="e">
        <f>#REF!</f>
        <v>#REF!</v>
      </c>
      <c r="E23" s="23" t="e">
        <f>#REF!</f>
        <v>#REF!</v>
      </c>
      <c r="F23" s="23" t="e">
        <f>IF(AH23="","",IF(#REF!="W","Y",IF(#REF!="L","N","")))</f>
        <v>#REF!</v>
      </c>
      <c r="G23" s="23" t="e">
        <f>#REF!</f>
        <v>#REF!</v>
      </c>
      <c r="H23" s="23" t="e">
        <f>#REF!</f>
        <v>#REF!</v>
      </c>
      <c r="I23" s="37" t="e">
        <f>#REF!</f>
        <v>#REF!</v>
      </c>
      <c r="J23" s="53"/>
      <c r="K23" s="53"/>
      <c r="L23" s="36" t="e">
        <f>#REF!</f>
        <v>#REF!</v>
      </c>
      <c r="M23" s="23" t="e">
        <f>#REF!</f>
        <v>#REF!</v>
      </c>
      <c r="N23" s="23" t="e">
        <f>#REF!</f>
        <v>#REF!</v>
      </c>
      <c r="O23" s="23" t="e">
        <f>#REF!</f>
        <v>#REF!</v>
      </c>
      <c r="P23" s="23" t="e">
        <f>IF(AH23="","",IF(#REF!="W","Y",IF(#REF!="L","N","")))</f>
        <v>#REF!</v>
      </c>
      <c r="Q23" s="23" t="e">
        <f>#REF!</f>
        <v>#REF!</v>
      </c>
      <c r="R23" s="23" t="e">
        <f>#REF!</f>
        <v>#REF!</v>
      </c>
      <c r="S23" s="37" t="e">
        <f>#REF!</f>
        <v>#REF!</v>
      </c>
      <c r="T23" s="53"/>
      <c r="U23" s="185"/>
      <c r="V23" s="285" t="str">
        <f ca="1">'Hedge-All-18'!B23</f>
        <v>P1</v>
      </c>
      <c r="W23" s="23" t="str">
        <f ca="1">'Hedge-All-18'!C23</f>
        <v/>
      </c>
      <c r="X23" s="23" t="str">
        <f ca="1">'Hedge-All-18'!H23</f>
        <v/>
      </c>
      <c r="Y23" s="23" t="str">
        <f ca="1">'Hedge-All-18'!O23</f>
        <v/>
      </c>
      <c r="Z23" s="23" t="str">
        <f ca="1">IF(AH23="","",IF('Hedge-All-18'!X23="W","Y",IF('Hedge-All-18'!X23="L","N","")))</f>
        <v>Y</v>
      </c>
      <c r="AA23" s="23">
        <f ca="1">'Hedge-All-18'!AM23</f>
        <v>-9</v>
      </c>
      <c r="AB23" s="23">
        <f ca="1">'Hedge-All-18'!S23</f>
        <v>-36</v>
      </c>
      <c r="AC23" s="37">
        <f ca="1">'Hedge-All-18'!U23</f>
        <v>-29</v>
      </c>
      <c r="AD23" s="53"/>
      <c r="AE23" s="53"/>
      <c r="AF23" s="53"/>
      <c r="AG23" s="53"/>
      <c r="AH23" s="187" t="s">
        <v>5</v>
      </c>
      <c r="AI23" s="105"/>
      <c r="AJ23" s="102" t="e" cm="1">
        <f t="array" aca="1" ref="AJ23" ca="1">IF(AH22="","",INDIRECT(VLOOKUP(DB23,General!X:Y,2,FALSE)&amp;CQ23))</f>
        <v>#N/A</v>
      </c>
      <c r="AK23" s="68" t="str">
        <f t="shared" ca="1" si="4"/>
        <v>R</v>
      </c>
      <c r="AL23" s="68" t="e">
        <f ca="1">IF(AH22="","",VLOOKUP(DB23,General!U:V,2,FALSE))</f>
        <v>#N/A</v>
      </c>
      <c r="AM23" s="62" t="e" cm="1">
        <f t="array" aca="1" ref="AM23" ca="1">IF(AH22="","",INDIRECT(DB23&amp;CQ23))</f>
        <v>#REF!</v>
      </c>
      <c r="AN23" s="23" t="e">
        <f t="shared" ca="1" si="0"/>
        <v>#REF!</v>
      </c>
      <c r="AO23" s="23" t="e">
        <f t="shared" ca="1" si="5"/>
        <v>#REF!</v>
      </c>
      <c r="AP23" s="37" t="e">
        <f t="shared" ca="1" si="1"/>
        <v>#REF!</v>
      </c>
      <c r="AQ23" s="53"/>
      <c r="AR23" s="53"/>
      <c r="AS23" s="53"/>
      <c r="AT23" s="33" t="e">
        <f>#REF!</f>
        <v>#REF!</v>
      </c>
      <c r="AU23" s="34" t="e">
        <f>#REF!</f>
        <v>#REF!</v>
      </c>
      <c r="AV23" s="34" t="e">
        <f>#REF!</f>
        <v>#REF!</v>
      </c>
      <c r="AW23" s="34" t="e">
        <f>#REF!</f>
        <v>#REF!</v>
      </c>
      <c r="AX23" s="34" t="e">
        <f>IF(AH23="","",IF(#REF!="W","Y",IF(#REF!="L","N","")))</f>
        <v>#REF!</v>
      </c>
      <c r="AY23" s="34" t="e">
        <f>#REF!</f>
        <v>#REF!</v>
      </c>
      <c r="AZ23" s="34" t="e">
        <f>#REF!</f>
        <v>#REF!</v>
      </c>
      <c r="BA23" s="35" t="e">
        <f>#REF!</f>
        <v>#REF!</v>
      </c>
      <c r="BB23" s="53"/>
      <c r="BC23" s="53"/>
      <c r="BD23" s="33" t="e">
        <f>#REF!</f>
        <v>#REF!</v>
      </c>
      <c r="BE23" s="34" t="e">
        <f>#REF!</f>
        <v>#REF!</v>
      </c>
      <c r="BF23" s="34" t="e">
        <f>#REF!</f>
        <v>#REF!</v>
      </c>
      <c r="BG23" s="34" t="e">
        <f>#REF!</f>
        <v>#REF!</v>
      </c>
      <c r="BH23" s="34" t="e">
        <f>IF(AH23="","",IF(#REF!="W","Y",IF(#REF!="L","N","")))</f>
        <v>#REF!</v>
      </c>
      <c r="BI23" s="34" t="e">
        <f>#REF!</f>
        <v>#REF!</v>
      </c>
      <c r="BJ23" s="34" t="e">
        <f>#REF!</f>
        <v>#REF!</v>
      </c>
      <c r="BK23" s="35" t="e">
        <f>#REF!</f>
        <v>#REF!</v>
      </c>
      <c r="BL23" s="53"/>
      <c r="BM23" s="53"/>
      <c r="BN23" s="33" t="e">
        <f>#REF!</f>
        <v>#REF!</v>
      </c>
      <c r="BO23" s="34" t="e">
        <f>#REF!</f>
        <v>#REF!</v>
      </c>
      <c r="BP23" s="34" t="e">
        <f>#REF!</f>
        <v>#REF!</v>
      </c>
      <c r="BQ23" s="34" t="e">
        <f>#REF!</f>
        <v>#REF!</v>
      </c>
      <c r="BR23" s="34" t="e">
        <f>IF(AH23="","",IF(#REF!="W","Y",IF(#REF!="L","N","")))</f>
        <v>#REF!</v>
      </c>
      <c r="BS23" s="34" t="e">
        <f>#REF!</f>
        <v>#REF!</v>
      </c>
      <c r="BT23" s="34" t="e">
        <f>#REF!</f>
        <v>#REF!</v>
      </c>
      <c r="BU23" s="35" t="e">
        <f>#REF!</f>
        <v>#REF!</v>
      </c>
      <c r="BV23" s="53"/>
      <c r="BW23" s="53"/>
      <c r="BX23" s="36" t="e">
        <f>#REF!</f>
        <v>#REF!</v>
      </c>
      <c r="BY23" s="23" t="e">
        <f>#REF!</f>
        <v>#REF!</v>
      </c>
      <c r="BZ23" s="23" t="e">
        <f>#REF!</f>
        <v>#REF!</v>
      </c>
      <c r="CA23" s="23" t="e">
        <f>#REF!</f>
        <v>#REF!</v>
      </c>
      <c r="CB23" s="23" t="e">
        <f>IF(AH23="","",IF(#REF!="W","Y",IF(#REF!="L","N","")))</f>
        <v>#REF!</v>
      </c>
      <c r="CC23" s="23" t="e">
        <f>#REF!</f>
        <v>#REF!</v>
      </c>
      <c r="CD23" s="23" t="e">
        <f>#REF!</f>
        <v>#REF!</v>
      </c>
      <c r="CE23" s="37" t="e">
        <f>#REF!</f>
        <v>#REF!</v>
      </c>
      <c r="CF23" s="53"/>
      <c r="CG23" s="53"/>
      <c r="CH23" s="1" t="e">
        <f ca="1">IF(AN23="",0,IFERROR(VLOOKUP(AN18&amp;AN19&amp;AN20&amp;AN21&amp;AN22&amp;AN23,General!I:J,2,FALSE),0))+AO22</f>
        <v>#REF!</v>
      </c>
      <c r="CI23" s="1">
        <v>-100</v>
      </c>
      <c r="CJ23" s="1" t="e">
        <f t="shared" si="2"/>
        <v>#REF!</v>
      </c>
      <c r="CK23" s="1">
        <v>-100</v>
      </c>
      <c r="CL23" s="1">
        <v>-100</v>
      </c>
      <c r="CM23" s="1">
        <v>-100</v>
      </c>
      <c r="CN23" s="1">
        <v>-100</v>
      </c>
      <c r="CP23" s="1" t="str">
        <f t="shared" ca="1" si="17"/>
        <v/>
      </c>
      <c r="CQ23" s="1">
        <v>23</v>
      </c>
      <c r="CR23" s="1">
        <f t="shared" si="15"/>
        <v>18</v>
      </c>
      <c r="CS23" s="4" t="str" cm="1">
        <f t="array" ref="CS23">IFERROR(INDEX($CI$4:$CO$4,_xlfn.AGGREGATE(15,6,COLUMN($CI$4:$CO$4)-COLUMN($CH$1)/($CI$23:$CO$23=MAX($CI$23:$CO$23)),COLUMNS($CO$4:CO4))),"")</f>
        <v/>
      </c>
      <c r="CT23" s="4" t="str" cm="1">
        <f t="array" ref="CT23">IFERROR(INDEX($CI$4:$CO$4,_xlfn.AGGREGATE(15,6,COLUMN($CI$4:$CO$4)-COLUMN($CH$1)/($CI$23:$CO$23=MAX($CI$23:$CO$23)),COLUMNS($CO$4:CP4))),"")</f>
        <v/>
      </c>
      <c r="CU23" s="4" t="str" cm="1">
        <f t="array" ref="CU23">IFERROR(INDEX($CI$4:$CO$4,_xlfn.AGGREGATE(15,6,COLUMN($CI$4:$CO$4)-COLUMN($CH$1)/($CI$23:$CO$23=MAX($CI$23:$CO$23)),COLUMNS($CO$4:CQ4))),"")</f>
        <v/>
      </c>
      <c r="CV23" s="4" t="str" cm="1">
        <f t="array" ref="CV23">IFERROR(INDEX($CI$4:$CO$4,_xlfn.AGGREGATE(15,6,COLUMN($CI$4:$CO$4)-COLUMN($CH$1)/($CI$23:$CO$23=MAX($CI$23:$CO$23)),COLUMNS($CO$4:CR4))),"")</f>
        <v/>
      </c>
      <c r="CW23" s="1" t="str">
        <f t="shared" ca="1" si="9"/>
        <v/>
      </c>
      <c r="CX23" s="1" t="str" cm="1">
        <f t="array" ref="CX23">IFERROR(INDEX($CS$24:$CV$24,_xlfn.AGGREGATE(15,6,COLUMN($CS$24:$CV$24)-COLUMN($CR$24)/($CS$23:$CV$23=MAX($CS$23:$CV$23)),COLUMNS($CS$24:CT24))),"")</f>
        <v/>
      </c>
      <c r="CY23" s="1" t="str" cm="1">
        <f t="array" ref="CY23">IFERROR(INDEX($CS$24:$CV$24,_xlfn.AGGREGATE(15,6,COLUMN($CS$24:$CV$24)-COLUMN($CR$24)/($CS$23:$CV$23=MAX($CS$23:$CV$23)),COLUMNS($CS$24:CU24))),"")</f>
        <v/>
      </c>
      <c r="CZ23" s="1" t="str" cm="1">
        <f t="array" ref="CZ23">IFERROR(INDEX($CS$24:$CV$24,_xlfn.AGGREGATE(15,6,COLUMN($CS$24:$CV$24)-COLUMN($CR$24)/($CS$23:$CV$23=MAX($CS$23:$CV$23)),COLUMNS($CS$24:CV24))),"")</f>
        <v/>
      </c>
      <c r="DA23" s="1" t="str">
        <f t="shared" ca="1" si="10"/>
        <v>R</v>
      </c>
      <c r="DB23" s="1" t="str">
        <f t="shared" ca="1" si="14"/>
        <v/>
      </c>
      <c r="DD23" s="4" t="str">
        <f>IFERROR(VLOOKUP(CS23,General!R:S,2,FALSE),"")</f>
        <v/>
      </c>
      <c r="DE23" s="4" t="str">
        <f>IFERROR(VLOOKUP(CT23,General!R:S,2,FALSE),"")</f>
        <v/>
      </c>
      <c r="DF23" s="4" t="str">
        <f>IFERROR(VLOOKUP(CU23,General!R:S,2,FALSE),"")</f>
        <v/>
      </c>
      <c r="DG23" s="4" t="str">
        <f>IFERROR(VLOOKUP(CV23,General!R:S,2,FALSE),"")</f>
        <v/>
      </c>
      <c r="DH23" s="4">
        <f ca="1">IF(CS23="",-1,COUNTIF(INDIRECT(DD23&amp;$CQ$10):INDIRECT(DD23&amp;CQ23),"Y"))</f>
        <v>-1</v>
      </c>
      <c r="DI23" s="4">
        <f ca="1">IF(CT23="",-1,COUNTIF(INDIRECT(DE23&amp;$CQ$10):INDIRECT(DE23&amp;CQ23),"Y"))</f>
        <v>-1</v>
      </c>
      <c r="DJ23" s="4">
        <f ca="1">IF(CU23="",-1,COUNTIF(INDIRECT(DF23&amp;$CQ$10):INDIRECT(DF23&amp;CQ23),"Y"))</f>
        <v>-1</v>
      </c>
      <c r="DK23" s="4">
        <f ca="1">IF(CV23="",-1,COUNTIF(INDIRECT(DG23&amp;$CQ$10):INDIRECT(DG23&amp;CQ23),"Y"))</f>
        <v>-1</v>
      </c>
      <c r="DL23" s="4" t="str" cm="1">
        <f t="array" aca="1" ref="DL23" ca="1">IFERROR(INDEX($CS$23:$CV$23,_xlfn.AGGREGATE(15,6,COLUMN($CS$23:$CV$23)-COLUMN($CR$23)/($DH$23:$DK$23=MAX($DH$23:$DK$23)),COLUMNS($CS$23:CS23))),"")</f>
        <v/>
      </c>
      <c r="DM23" s="4" t="str" cm="1">
        <f t="array" aca="1" ref="DM23" ca="1">IFERROR(INDEX($CS$23:$CV$23,_xlfn.AGGREGATE(15,6,COLUMN($CS$23:$CV$23)-COLUMN($CR$23)/($DH$23:$DK$23=MAX($DH$23:$DK$23)),COLUMNS($CS$23:CT23))),"")</f>
        <v/>
      </c>
      <c r="DN23" s="4" t="str" cm="1">
        <f t="array" aca="1" ref="DN23" ca="1">IFERROR(INDEX($CS$23:$CV$23,_xlfn.AGGREGATE(15,6,COLUMN($CS$23:$CV$23)-COLUMN($CR$23)/($DH$23:$DK$23=MAX($DH$23:$DK$23)),COLUMNS($CS$23:CU23))),"")</f>
        <v/>
      </c>
      <c r="DO23" s="4" t="str" cm="1">
        <f t="array" aca="1" ref="DO23" ca="1">IFERROR(INDEX($CS$23:$CV$23,_xlfn.AGGREGATE(15,6,COLUMN($CS$23:$CV$23)-COLUMN($CR$23)/($DH$23:$DK$23=MAX($DH$23:$DK$23)),COLUMNS($CS$23:CV23))),"")</f>
        <v/>
      </c>
      <c r="DP23" s="1">
        <f t="shared" ca="1" si="11"/>
        <v>4</v>
      </c>
      <c r="DQ23" s="73">
        <f t="shared" ca="1" si="12"/>
        <v>0</v>
      </c>
      <c r="DR23" s="4" t="str">
        <f t="shared" ca="1" si="13"/>
        <v/>
      </c>
      <c r="DS23" s="1" t="str">
        <f t="shared" si="7"/>
        <v>F23</v>
      </c>
      <c r="DV23" s="161" t="str">
        <f ca="1">'Hedge-All-18'!B23</f>
        <v>P1</v>
      </c>
      <c r="DW23" s="162" t="str">
        <f ca="1">'Hedge-All-18'!C23</f>
        <v/>
      </c>
      <c r="DX23" s="163" t="str">
        <f ca="1">'Hedge-All-18'!D23</f>
        <v>F3</v>
      </c>
      <c r="DY23" s="164" t="str">
        <f ca="1">'Hedge-All-18'!E23</f>
        <v/>
      </c>
      <c r="DZ23" s="165" t="str">
        <f ca="1">'Hedge-All-18'!F23</f>
        <v>W</v>
      </c>
      <c r="EA23" s="139"/>
      <c r="EB23" s="166" t="str">
        <f ca="1">'Hedge-All-18'!H23</f>
        <v/>
      </c>
      <c r="EC23" s="163" t="str">
        <f ca="1">'Hedge-All-18'!I23</f>
        <v>B</v>
      </c>
      <c r="ED23" s="164" t="str">
        <f ca="1">'Hedge-All-18'!J23</f>
        <v/>
      </c>
      <c r="EE23" s="165" t="str">
        <f ca="1">'Hedge-All-18'!K23</f>
        <v>W</v>
      </c>
      <c r="EF23" s="139"/>
      <c r="EG23" s="139"/>
      <c r="EH23" s="139"/>
      <c r="EI23" s="161" t="str">
        <f ca="1">'Hedge-All-18'!O23</f>
        <v/>
      </c>
      <c r="EJ23" s="163" t="str">
        <f ca="1">'Hedge-All-18'!P23</f>
        <v/>
      </c>
      <c r="EK23" s="164" t="str">
        <f ca="1">'Hedge-All-18'!Q23</f>
        <v>F3</v>
      </c>
      <c r="EL23" s="167" t="str">
        <f ca="1">'Hedge-All-18'!R23</f>
        <v>L</v>
      </c>
      <c r="EM23" s="167">
        <f ca="1">'Hedge-All-18'!S23</f>
        <v>-36</v>
      </c>
      <c r="EN23" s="168" t="str">
        <f ca="1">'Hedge-All-18'!T23</f>
        <v/>
      </c>
      <c r="EO23" s="167">
        <f ca="1">'Hedge-All-18'!U23</f>
        <v>-29</v>
      </c>
      <c r="EP23" s="169" t="str">
        <f ca="1">'Hedge-All-18'!V23</f>
        <v/>
      </c>
      <c r="EQ23" s="1" t="str">
        <f t="shared" ca="1" si="8"/>
        <v>N</v>
      </c>
    </row>
    <row r="24" spans="1:147" ht="26.25" customHeight="1" thickBot="1">
      <c r="A24" s="1">
        <v>15</v>
      </c>
      <c r="B24" s="38" t="e">
        <f>#REF!</f>
        <v>#REF!</v>
      </c>
      <c r="C24" s="39" t="e">
        <f>#REF!</f>
        <v>#REF!</v>
      </c>
      <c r="D24" s="39" t="e">
        <f>#REF!</f>
        <v>#REF!</v>
      </c>
      <c r="E24" s="39" t="e">
        <f>#REF!</f>
        <v>#REF!</v>
      </c>
      <c r="F24" s="39" t="e">
        <f>IF(AH24="","",IF(#REF!="W","Y",IF(#REF!="L","N","")))</f>
        <v>#REF!</v>
      </c>
      <c r="G24" s="39" t="e">
        <f>#REF!</f>
        <v>#REF!</v>
      </c>
      <c r="H24" s="39" t="e">
        <f>#REF!</f>
        <v>#REF!</v>
      </c>
      <c r="I24" s="40" t="e">
        <f>#REF!</f>
        <v>#REF!</v>
      </c>
      <c r="J24" s="53"/>
      <c r="K24" s="53"/>
      <c r="L24" s="38" t="e">
        <f>#REF!</f>
        <v>#REF!</v>
      </c>
      <c r="M24" s="39" t="e">
        <f>#REF!</f>
        <v>#REF!</v>
      </c>
      <c r="N24" s="39" t="e">
        <f>#REF!</f>
        <v>#REF!</v>
      </c>
      <c r="O24" s="39" t="e">
        <f>#REF!</f>
        <v>#REF!</v>
      </c>
      <c r="P24" s="39" t="e">
        <f>IF(AH24="","",IF(#REF!="W","Y",IF(#REF!="L","N","")))</f>
        <v>#REF!</v>
      </c>
      <c r="Q24" s="39" t="e">
        <f>#REF!</f>
        <v>#REF!</v>
      </c>
      <c r="R24" s="39" t="e">
        <f>#REF!</f>
        <v>#REF!</v>
      </c>
      <c r="S24" s="40" t="e">
        <f>#REF!</f>
        <v>#REF!</v>
      </c>
      <c r="T24" s="53"/>
      <c r="U24" s="185"/>
      <c r="V24" s="286" t="str">
        <f ca="1">'Hedge-All-18'!B24</f>
        <v>B4</v>
      </c>
      <c r="W24" s="39" t="str">
        <f ca="1">'Hedge-All-18'!C24</f>
        <v/>
      </c>
      <c r="X24" s="39" t="str">
        <f ca="1">'Hedge-All-18'!H24</f>
        <v/>
      </c>
      <c r="Y24" s="39" t="str">
        <f ca="1">'Hedge-All-18'!O24</f>
        <v>C</v>
      </c>
      <c r="Z24" s="39" t="str">
        <f ca="1">IF(AH24="","",IF('Hedge-All-18'!X24="W","Y",IF('Hedge-All-18'!X24="L","N","")))</f>
        <v>N</v>
      </c>
      <c r="AA24" s="39">
        <f ca="1">'Hedge-All-18'!AM24</f>
        <v>-10</v>
      </c>
      <c r="AB24" s="39">
        <f ca="1">'Hedge-All-18'!S24</f>
        <v>-40</v>
      </c>
      <c r="AC24" s="40">
        <f ca="1">'Hedge-All-18'!U24</f>
        <v>-33</v>
      </c>
      <c r="AD24" s="53"/>
      <c r="AE24" s="53"/>
      <c r="AF24" s="53"/>
      <c r="AG24" s="53"/>
      <c r="AH24" s="188" t="s">
        <v>5</v>
      </c>
      <c r="AI24" s="105"/>
      <c r="AJ24" s="103" t="e" cm="1">
        <f t="array" aca="1" ref="AJ24" ca="1">IF(AH23="","",INDIRECT(VLOOKUP(DB24,General!X:Y,2,FALSE)&amp;CQ24))</f>
        <v>#N/A</v>
      </c>
      <c r="AK24" s="69" t="str">
        <f t="shared" ca="1" si="4"/>
        <v>R</v>
      </c>
      <c r="AL24" s="69" t="e">
        <f ca="1">IF(AH23="","",VLOOKUP(DB24,General!U:V,2,FALSE))</f>
        <v>#N/A</v>
      </c>
      <c r="AM24" s="65" t="e" cm="1">
        <f t="array" aca="1" ref="AM24" ca="1">IF(AH23="","",INDIRECT(DB24&amp;CQ24))</f>
        <v>#REF!</v>
      </c>
      <c r="AN24" s="39" t="e">
        <f t="shared" ca="1" si="0"/>
        <v>#REF!</v>
      </c>
      <c r="AO24" s="39" t="e">
        <f t="shared" ca="1" si="5"/>
        <v>#REF!</v>
      </c>
      <c r="AP24" s="40" t="e">
        <f t="shared" ca="1" si="1"/>
        <v>#REF!</v>
      </c>
      <c r="AQ24" s="53"/>
      <c r="AR24" s="53"/>
      <c r="AS24" s="53"/>
      <c r="AT24" s="33" t="e">
        <f>#REF!</f>
        <v>#REF!</v>
      </c>
      <c r="AU24" s="34" t="e">
        <f>#REF!</f>
        <v>#REF!</v>
      </c>
      <c r="AV24" s="34" t="e">
        <f>#REF!</f>
        <v>#REF!</v>
      </c>
      <c r="AW24" s="34" t="e">
        <f>#REF!</f>
        <v>#REF!</v>
      </c>
      <c r="AX24" s="34" t="e">
        <f>IF(AH24="","",IF(#REF!="W","Y",IF(#REF!="L","N","")))</f>
        <v>#REF!</v>
      </c>
      <c r="AY24" s="34" t="e">
        <f>#REF!</f>
        <v>#REF!</v>
      </c>
      <c r="AZ24" s="34" t="e">
        <f>#REF!</f>
        <v>#REF!</v>
      </c>
      <c r="BA24" s="35" t="e">
        <f>#REF!</f>
        <v>#REF!</v>
      </c>
      <c r="BB24" s="53"/>
      <c r="BC24" s="53"/>
      <c r="BD24" s="33" t="e">
        <f>#REF!</f>
        <v>#REF!</v>
      </c>
      <c r="BE24" s="34" t="e">
        <f>#REF!</f>
        <v>#REF!</v>
      </c>
      <c r="BF24" s="34" t="e">
        <f>#REF!</f>
        <v>#REF!</v>
      </c>
      <c r="BG24" s="34" t="e">
        <f>#REF!</f>
        <v>#REF!</v>
      </c>
      <c r="BH24" s="34" t="e">
        <f>IF(AH24="","",IF(#REF!="W","Y",IF(#REF!="L","N","")))</f>
        <v>#REF!</v>
      </c>
      <c r="BI24" s="34" t="e">
        <f>#REF!</f>
        <v>#REF!</v>
      </c>
      <c r="BJ24" s="34" t="e">
        <f>#REF!</f>
        <v>#REF!</v>
      </c>
      <c r="BK24" s="35" t="e">
        <f>#REF!</f>
        <v>#REF!</v>
      </c>
      <c r="BL24" s="53"/>
      <c r="BM24" s="53"/>
      <c r="BN24" s="33" t="e">
        <f>#REF!</f>
        <v>#REF!</v>
      </c>
      <c r="BO24" s="34" t="e">
        <f>#REF!</f>
        <v>#REF!</v>
      </c>
      <c r="BP24" s="34" t="e">
        <f>#REF!</f>
        <v>#REF!</v>
      </c>
      <c r="BQ24" s="34" t="e">
        <f>#REF!</f>
        <v>#REF!</v>
      </c>
      <c r="BR24" s="34" t="e">
        <f>IF(AH24="","",IF(#REF!="W","Y",IF(#REF!="L","N","")))</f>
        <v>#REF!</v>
      </c>
      <c r="BS24" s="34" t="e">
        <f>#REF!</f>
        <v>#REF!</v>
      </c>
      <c r="BT24" s="34" t="e">
        <f>#REF!</f>
        <v>#REF!</v>
      </c>
      <c r="BU24" s="35" t="e">
        <f>#REF!</f>
        <v>#REF!</v>
      </c>
      <c r="BV24" s="53"/>
      <c r="BW24" s="53"/>
      <c r="BX24" s="38" t="e">
        <f>#REF!</f>
        <v>#REF!</v>
      </c>
      <c r="BY24" s="39" t="e">
        <f>#REF!</f>
        <v>#REF!</v>
      </c>
      <c r="BZ24" s="39" t="e">
        <f>#REF!</f>
        <v>#REF!</v>
      </c>
      <c r="CA24" s="39" t="e">
        <f>#REF!</f>
        <v>#REF!</v>
      </c>
      <c r="CB24" s="39" t="e">
        <f>IF(AH24="","",IF(#REF!="W","Y",IF(#REF!="L","N","")))</f>
        <v>#REF!</v>
      </c>
      <c r="CC24" s="39" t="e">
        <f>#REF!</f>
        <v>#REF!</v>
      </c>
      <c r="CD24" s="39" t="e">
        <f>#REF!</f>
        <v>#REF!</v>
      </c>
      <c r="CE24" s="40" t="e">
        <f>#REF!</f>
        <v>#REF!</v>
      </c>
      <c r="CF24" s="53"/>
      <c r="CG24" s="53"/>
      <c r="CH24" s="1" t="e">
        <f ca="1">IF(AN24="",0,IFERROR(VLOOKUP(AN19&amp;AN20&amp;AN21&amp;AN22&amp;AN23&amp;AN24,General!I:J,2,FALSE),0))+AO23</f>
        <v>#REF!</v>
      </c>
      <c r="CI24" s="1">
        <v>-100</v>
      </c>
      <c r="CJ24" s="1" t="e">
        <f t="shared" si="2"/>
        <v>#REF!</v>
      </c>
      <c r="CK24" s="1">
        <v>-100</v>
      </c>
      <c r="CL24" s="1">
        <v>-100</v>
      </c>
      <c r="CM24" s="1">
        <v>-100</v>
      </c>
      <c r="CN24" s="1">
        <v>-100</v>
      </c>
      <c r="CP24" s="1" t="e">
        <f>IF(AH24="","",INDEX($CI$4:$CO$4,MATCH(MAX(CI24:CO24),CI24:CO24,0)))</f>
        <v>#REF!</v>
      </c>
      <c r="CQ24" s="1">
        <v>24</v>
      </c>
      <c r="CR24" s="1">
        <f t="shared" si="15"/>
        <v>19</v>
      </c>
      <c r="CS24" s="4" t="str" cm="1">
        <f t="array" ref="CS24">IFERROR(INDEX($CI$4:$CO$4,_xlfn.AGGREGATE(15,6,COLUMN($CI$4:$CO$4)-COLUMN($CH$1)/($CI$24:$CO$24=MAX($CI$24:$CO$24)),COLUMNS($CO$4:CO4))),"")</f>
        <v/>
      </c>
      <c r="CT24" s="4" t="str" cm="1">
        <f t="array" ref="CT24">IFERROR(INDEX($CI$4:$CO$4,_xlfn.AGGREGATE(15,6,COLUMN($CI$4:$CO$4)-COLUMN($CH$1)/($CI$24:$CO$24=MAX($CI$24:$CO$24)),COLUMNS($CO$4:CP4))),"")</f>
        <v/>
      </c>
      <c r="CU24" s="4" t="str" cm="1">
        <f t="array" ref="CU24">IFERROR(INDEX($CI$4:$CO$4,_xlfn.AGGREGATE(15,6,COLUMN($CI$4:$CO$4)-COLUMN($CH$1)/($CI$24:$CO$24=MAX($CI$24:$CO$24)),COLUMNS($CO$4:CQ4))),"")</f>
        <v/>
      </c>
      <c r="CV24" s="4" t="str" cm="1">
        <f t="array" ref="CV24">IFERROR(INDEX($CI$4:$CO$4,_xlfn.AGGREGATE(15,6,COLUMN($CI$4:$CO$4)-COLUMN($CH$1)/($CI$24:$CO$24=MAX($CI$24:$CO$24)),COLUMNS($CO$4:CR4))),"")</f>
        <v/>
      </c>
      <c r="CW24" s="1" t="str">
        <f t="shared" ca="1" si="9"/>
        <v/>
      </c>
      <c r="DA24" s="1" t="str">
        <f t="shared" ca="1" si="10"/>
        <v>R</v>
      </c>
      <c r="DB24" s="1" t="str">
        <f t="shared" ca="1" si="14"/>
        <v/>
      </c>
      <c r="DD24" s="4" t="str">
        <f>IFERROR(VLOOKUP(CS24,General!R:S,2,FALSE),"")</f>
        <v/>
      </c>
      <c r="DE24" s="4" t="str">
        <f>IFERROR(VLOOKUP(CT24,General!R:S,2,FALSE),"")</f>
        <v/>
      </c>
      <c r="DF24" s="4" t="str">
        <f>IFERROR(VLOOKUP(CU24,General!R:S,2,FALSE),"")</f>
        <v/>
      </c>
      <c r="DG24" s="4" t="str">
        <f>IFERROR(VLOOKUP(CV24,General!R:S,2,FALSE),"")</f>
        <v/>
      </c>
      <c r="DH24" s="4">
        <f ca="1">IF(CS24="",-1,COUNTIF(INDIRECT(DD24&amp;$CQ$10):INDIRECT(DD24&amp;CQ24),"Y"))</f>
        <v>-1</v>
      </c>
      <c r="DI24" s="4">
        <f ca="1">IF(CT24="",-1,COUNTIF(INDIRECT(DE24&amp;$CQ$10):INDIRECT(DE24&amp;CQ24),"Y"))</f>
        <v>-1</v>
      </c>
      <c r="DJ24" s="4">
        <f ca="1">IF(CU24="",-1,COUNTIF(INDIRECT(DF24&amp;$CQ$10):INDIRECT(DF24&amp;CQ24),"Y"))</f>
        <v>-1</v>
      </c>
      <c r="DK24" s="4">
        <f ca="1">IF(CV24="",-1,COUNTIF(INDIRECT(DG24&amp;$CQ$10):INDIRECT(DG24&amp;CQ24),"Y"))</f>
        <v>-1</v>
      </c>
      <c r="DL24" s="4" t="str" cm="1">
        <f t="array" aca="1" ref="DL24" ca="1">IFERROR(INDEX($CS$24:$CV$24,_xlfn.AGGREGATE(15,6,COLUMN($CS$24:$CV$24)-COLUMN($CR$24)/($DH$24:$DK$24=MAX($DH$24:$DK$24)),COLUMNS($CS$24:CS24))),"")</f>
        <v/>
      </c>
      <c r="DM24" s="4" t="str" cm="1">
        <f t="array" aca="1" ref="DM24" ca="1">IFERROR(INDEX($CS$24:$CV$24,_xlfn.AGGREGATE(15,6,COLUMN($CS$24:$CV$24)-COLUMN($CR$24)/($DH$24:$DK$24=MAX($DH$24:$DK$24)),COLUMNS($CS$24:CT24))),"")</f>
        <v/>
      </c>
      <c r="DN24" s="4" t="str" cm="1">
        <f t="array" aca="1" ref="DN24" ca="1">IFERROR(INDEX($CS$24:$CV$24,_xlfn.AGGREGATE(15,6,COLUMN($CS$24:$CV$24)-COLUMN($CR$24)/($DH$24:$DK$24=MAX($DH$24:$DK$24)),COLUMNS($CS$24:CU24))),"")</f>
        <v/>
      </c>
      <c r="DO24" s="4" t="str" cm="1">
        <f t="array" aca="1" ref="DO24" ca="1">IFERROR(INDEX($CS$24:$CV$24,_xlfn.AGGREGATE(15,6,COLUMN($CS$24:$CV$24)-COLUMN($CR$24)/($DH$24:$DK$24=MAX($DH$24:$DK$24)),COLUMNS($CS$24:CV24))),"")</f>
        <v/>
      </c>
      <c r="DP24" s="1">
        <f t="shared" ca="1" si="11"/>
        <v>4</v>
      </c>
      <c r="DQ24" s="73">
        <f t="shared" ca="1" si="12"/>
        <v>0</v>
      </c>
      <c r="DR24" s="4" t="str">
        <f t="shared" ca="1" si="13"/>
        <v/>
      </c>
      <c r="DS24" s="1" t="str">
        <f t="shared" si="7"/>
        <v>F24</v>
      </c>
      <c r="DV24" s="170" t="str">
        <f ca="1">'Hedge-All-18'!B24</f>
        <v>B4</v>
      </c>
      <c r="DW24" s="171" t="str">
        <f ca="1">'Hedge-All-18'!C24</f>
        <v/>
      </c>
      <c r="DX24" s="172" t="str">
        <f ca="1">'Hedge-All-18'!D24</f>
        <v>F2</v>
      </c>
      <c r="DY24" s="173" t="str">
        <f ca="1">'Hedge-All-18'!E24</f>
        <v/>
      </c>
      <c r="DZ24" s="174" t="str">
        <f ca="1">'Hedge-All-18'!F24</f>
        <v>W</v>
      </c>
      <c r="EA24" s="139"/>
      <c r="EB24" s="175" t="str">
        <f ca="1">'Hedge-All-18'!H24</f>
        <v/>
      </c>
      <c r="EC24" s="172" t="str">
        <f ca="1">'Hedge-All-18'!I24</f>
        <v/>
      </c>
      <c r="ED24" s="173" t="str">
        <f ca="1">'Hedge-All-18'!J24</f>
        <v>L4</v>
      </c>
      <c r="EE24" s="174" t="str">
        <f ca="1">'Hedge-All-18'!K24</f>
        <v>L</v>
      </c>
      <c r="EF24" s="139"/>
      <c r="EG24" s="139"/>
      <c r="EH24" s="139"/>
      <c r="EI24" s="170" t="str">
        <f ca="1">'Hedge-All-18'!O24</f>
        <v>C</v>
      </c>
      <c r="EJ24" s="172" t="str">
        <f ca="1">'Hedge-All-18'!P24</f>
        <v/>
      </c>
      <c r="EK24" s="173" t="str">
        <f ca="1">'Hedge-All-18'!Q24</f>
        <v>XF2</v>
      </c>
      <c r="EL24" s="176" t="str">
        <f ca="1">'Hedge-All-18'!R24</f>
        <v>L</v>
      </c>
      <c r="EM24" s="176">
        <f ca="1">'Hedge-All-18'!S24</f>
        <v>-40</v>
      </c>
      <c r="EN24" s="177" t="str">
        <f ca="1">'Hedge-All-18'!T24</f>
        <v/>
      </c>
      <c r="EO24" s="176">
        <f ca="1">'Hedge-All-18'!U24</f>
        <v>-33</v>
      </c>
      <c r="EP24" s="178" t="str">
        <f ca="1">'Hedge-All-18'!V24</f>
        <v/>
      </c>
      <c r="EQ24" s="1" t="str">
        <f t="shared" ca="1" si="8"/>
        <v>N</v>
      </c>
    </row>
    <row r="25" spans="1:147" ht="26.25" customHeight="1" thickBot="1">
      <c r="A25" s="1">
        <v>16</v>
      </c>
      <c r="B25" s="33" t="e">
        <f>#REF!</f>
        <v>#REF!</v>
      </c>
      <c r="C25" s="34" t="e">
        <f>#REF!</f>
        <v>#REF!</v>
      </c>
      <c r="D25" s="34" t="e">
        <f>#REF!</f>
        <v>#REF!</v>
      </c>
      <c r="E25" s="34" t="e">
        <f>#REF!</f>
        <v>#REF!</v>
      </c>
      <c r="F25" s="34" t="e">
        <f>IF(AH25="","",IF(#REF!="W","Y",IF(#REF!="L","N","")))</f>
        <v>#REF!</v>
      </c>
      <c r="G25" s="34" t="e">
        <f>#REF!</f>
        <v>#REF!</v>
      </c>
      <c r="H25" s="34" t="e">
        <f>#REF!</f>
        <v>#REF!</v>
      </c>
      <c r="I25" s="35" t="e">
        <f>#REF!</f>
        <v>#REF!</v>
      </c>
      <c r="J25" s="53"/>
      <c r="K25" s="53"/>
      <c r="L25" s="33" t="e">
        <f>#REF!</f>
        <v>#REF!</v>
      </c>
      <c r="M25" s="34" t="e">
        <f>#REF!</f>
        <v>#REF!</v>
      </c>
      <c r="N25" s="34" t="e">
        <f>#REF!</f>
        <v>#REF!</v>
      </c>
      <c r="O25" s="34" t="e">
        <f>#REF!</f>
        <v>#REF!</v>
      </c>
      <c r="P25" s="34" t="e">
        <f>IF(AH25="","",IF(#REF!="W","Y",IF(#REF!="L","N","")))</f>
        <v>#REF!</v>
      </c>
      <c r="Q25" s="34" t="e">
        <f>#REF!</f>
        <v>#REF!</v>
      </c>
      <c r="R25" s="34" t="e">
        <f>#REF!</f>
        <v>#REF!</v>
      </c>
      <c r="S25" s="35" t="e">
        <f>#REF!</f>
        <v>#REF!</v>
      </c>
      <c r="T25" s="53"/>
      <c r="U25" s="185"/>
      <c r="V25" s="184" t="str">
        <f ca="1">'Hedge-All-18'!B25</f>
        <v>B4</v>
      </c>
      <c r="W25" s="34" t="str">
        <f ca="1">'Hedge-All-18'!C25</f>
        <v/>
      </c>
      <c r="X25" s="34" t="str">
        <f ca="1">'Hedge-All-18'!H25</f>
        <v>C</v>
      </c>
      <c r="Y25" s="34" t="str">
        <f ca="1">'Hedge-All-18'!O25</f>
        <v xml:space="preserve">F5 </v>
      </c>
      <c r="Z25" s="34" t="str">
        <f ca="1">IF(AH25="","",IF('Hedge-All-18'!X25="W","Y",IF('Hedge-All-18'!X25="L","N","")))</f>
        <v>N</v>
      </c>
      <c r="AA25" s="34">
        <f ca="1">'Hedge-All-18'!AM25</f>
        <v>-10</v>
      </c>
      <c r="AB25" s="34">
        <f ca="1">'Hedge-All-18'!S25</f>
        <v>-44</v>
      </c>
      <c r="AC25" s="35">
        <f ca="1">'Hedge-All-18'!U25</f>
        <v>-37</v>
      </c>
      <c r="AD25" s="53"/>
      <c r="AE25" s="53"/>
      <c r="AF25" s="53"/>
      <c r="AG25" s="53"/>
      <c r="AH25" s="186" t="s">
        <v>5</v>
      </c>
      <c r="AI25" s="105"/>
      <c r="AJ25" s="107" t="e" cm="1">
        <f t="array" aca="1" ref="AJ25" ca="1">IF(AH24="","",INDIRECT(VLOOKUP(DB25,General!X:Y,2,FALSE)&amp;CQ25))</f>
        <v>#N/A</v>
      </c>
      <c r="AK25" s="63" t="str">
        <f t="shared" ca="1" si="4"/>
        <v>R</v>
      </c>
      <c r="AL25" s="63" t="e">
        <f ca="1">IF(AH24="","",VLOOKUP(DB25,General!U:V,2,FALSE))</f>
        <v>#N/A</v>
      </c>
      <c r="AM25" s="64" t="e" cm="1">
        <f t="array" aca="1" ref="AM25" ca="1">IF(AH24="","",INDIRECT(DB25&amp;CQ25))</f>
        <v>#REF!</v>
      </c>
      <c r="AN25" s="34" t="e">
        <f t="shared" ca="1" si="0"/>
        <v>#REF!</v>
      </c>
      <c r="AO25" s="34" t="e">
        <f t="shared" ca="1" si="5"/>
        <v>#REF!</v>
      </c>
      <c r="AP25" s="35" t="e">
        <f t="shared" ca="1" si="1"/>
        <v>#REF!</v>
      </c>
      <c r="AQ25" s="53"/>
      <c r="AR25" s="53"/>
      <c r="AS25" s="53"/>
      <c r="AT25" s="33" t="e">
        <f>#REF!</f>
        <v>#REF!</v>
      </c>
      <c r="AU25" s="34" t="e">
        <f>#REF!</f>
        <v>#REF!</v>
      </c>
      <c r="AV25" s="34" t="e">
        <f>#REF!</f>
        <v>#REF!</v>
      </c>
      <c r="AW25" s="34" t="e">
        <f>#REF!</f>
        <v>#REF!</v>
      </c>
      <c r="AX25" s="34" t="e">
        <f>IF(AH25="","",IF(#REF!="W","Y",IF(#REF!="L","N","")))</f>
        <v>#REF!</v>
      </c>
      <c r="AY25" s="34" t="e">
        <f>#REF!</f>
        <v>#REF!</v>
      </c>
      <c r="AZ25" s="34" t="e">
        <f>#REF!</f>
        <v>#REF!</v>
      </c>
      <c r="BA25" s="35" t="e">
        <f>#REF!</f>
        <v>#REF!</v>
      </c>
      <c r="BB25" s="53"/>
      <c r="BC25" s="53"/>
      <c r="BD25" s="33" t="e">
        <f>#REF!</f>
        <v>#REF!</v>
      </c>
      <c r="BE25" s="34" t="e">
        <f>#REF!</f>
        <v>#REF!</v>
      </c>
      <c r="BF25" s="34" t="e">
        <f>#REF!</f>
        <v>#REF!</v>
      </c>
      <c r="BG25" s="34" t="e">
        <f>#REF!</f>
        <v>#REF!</v>
      </c>
      <c r="BH25" s="34" t="e">
        <f>IF(AH25="","",IF(#REF!="W","Y",IF(#REF!="L","N","")))</f>
        <v>#REF!</v>
      </c>
      <c r="BI25" s="34" t="e">
        <f>#REF!</f>
        <v>#REF!</v>
      </c>
      <c r="BJ25" s="34" t="e">
        <f>#REF!</f>
        <v>#REF!</v>
      </c>
      <c r="BK25" s="35" t="e">
        <f>#REF!</f>
        <v>#REF!</v>
      </c>
      <c r="BL25" s="53"/>
      <c r="BM25" s="53"/>
      <c r="BN25" s="33" t="e">
        <f>#REF!</f>
        <v>#REF!</v>
      </c>
      <c r="BO25" s="34" t="e">
        <f>#REF!</f>
        <v>#REF!</v>
      </c>
      <c r="BP25" s="34" t="e">
        <f>#REF!</f>
        <v>#REF!</v>
      </c>
      <c r="BQ25" s="34" t="e">
        <f>#REF!</f>
        <v>#REF!</v>
      </c>
      <c r="BR25" s="34" t="e">
        <f>IF(AH25="","",IF(#REF!="W","Y",IF(#REF!="L","N","")))</f>
        <v>#REF!</v>
      </c>
      <c r="BS25" s="34" t="e">
        <f>#REF!</f>
        <v>#REF!</v>
      </c>
      <c r="BT25" s="34" t="e">
        <f>#REF!</f>
        <v>#REF!</v>
      </c>
      <c r="BU25" s="35" t="e">
        <f>#REF!</f>
        <v>#REF!</v>
      </c>
      <c r="BV25" s="53"/>
      <c r="BW25" s="53"/>
      <c r="BX25" s="33" t="e">
        <f>#REF!</f>
        <v>#REF!</v>
      </c>
      <c r="BY25" s="34" t="e">
        <f>#REF!</f>
        <v>#REF!</v>
      </c>
      <c r="BZ25" s="34" t="e">
        <f>#REF!</f>
        <v>#REF!</v>
      </c>
      <c r="CA25" s="34" t="e">
        <f>#REF!</f>
        <v>#REF!</v>
      </c>
      <c r="CB25" s="34" t="e">
        <f>IF(AH25="","",IF(#REF!="W","Y",IF(#REF!="L","N","")))</f>
        <v>#REF!</v>
      </c>
      <c r="CC25" s="34" t="e">
        <f>#REF!</f>
        <v>#REF!</v>
      </c>
      <c r="CD25" s="34" t="e">
        <f>#REF!</f>
        <v>#REF!</v>
      </c>
      <c r="CE25" s="35" t="e">
        <f>#REF!</f>
        <v>#REF!</v>
      </c>
      <c r="CF25" s="53"/>
      <c r="CG25" s="53"/>
      <c r="CH25" s="1" t="e">
        <f ca="1">IF(AN25="",0,IFERROR(VLOOKUP(AN20&amp;AN21&amp;AN22&amp;AN23&amp;AN24&amp;AN25,General!I:J,2,FALSE),0))+AO24</f>
        <v>#REF!</v>
      </c>
      <c r="CI25" s="1">
        <v>-100</v>
      </c>
      <c r="CJ25" s="1" t="e">
        <f t="shared" si="2"/>
        <v>#REF!</v>
      </c>
      <c r="CK25" s="1">
        <v>-100</v>
      </c>
      <c r="CL25" s="1">
        <v>-100</v>
      </c>
      <c r="CM25" s="1">
        <v>-100</v>
      </c>
      <c r="CN25" s="1">
        <v>-100</v>
      </c>
      <c r="CP25" s="1" t="str">
        <f t="shared" ref="CP25" ca="1" si="18">CW24</f>
        <v/>
      </c>
      <c r="CQ25" s="1">
        <v>25</v>
      </c>
      <c r="CR25" s="1">
        <f t="shared" si="15"/>
        <v>20</v>
      </c>
      <c r="CS25" s="4" t="str" cm="1">
        <f t="array" ref="CS25">IFERROR(INDEX($CI$4:$CO$4,_xlfn.AGGREGATE(15,6,COLUMN($CI$4:$CO$4)-COLUMN($CH$1)/($CI$25:$CO$25=MAX($CI$25:$CO$25)),COLUMNS($CO$4:CO4))),"")</f>
        <v/>
      </c>
      <c r="CT25" s="4" t="str" cm="1">
        <f t="array" ref="CT25">IFERROR(INDEX($CI$4:$CO$4,_xlfn.AGGREGATE(15,6,COLUMN($CI$4:$CO$4)-COLUMN($CH$1)/($CI$25:$CO$25=MAX($CI$25:$CO$25)),COLUMNS($CO$4:CP4))),"")</f>
        <v/>
      </c>
      <c r="CU25" s="4" t="str" cm="1">
        <f t="array" ref="CU25">IFERROR(INDEX($CI$4:$CO$4,_xlfn.AGGREGATE(15,6,COLUMN($CI$4:$CO$4)-COLUMN($CH$1)/($CI$25:$CO$25=MAX($CI$25:$CO$25)),COLUMNS($CO$4:CQ4))),"")</f>
        <v/>
      </c>
      <c r="CV25" s="4" t="str" cm="1">
        <f t="array" ref="CV25">IFERROR(INDEX($CI$4:$CO$4,_xlfn.AGGREGATE(15,6,COLUMN($CI$4:$CO$4)-COLUMN($CH$1)/($CI$25:$CO$25=MAX($CI$25:$CO$25)),COLUMNS($CO$4:CR4))),"")</f>
        <v/>
      </c>
      <c r="CW25" s="1" t="str">
        <f t="shared" ca="1" si="9"/>
        <v/>
      </c>
      <c r="DA25" s="1" t="str">
        <f t="shared" ca="1" si="10"/>
        <v>R</v>
      </c>
      <c r="DB25" s="1" t="str">
        <f t="shared" ca="1" si="14"/>
        <v/>
      </c>
      <c r="DD25" s="4" t="str">
        <f>IFERROR(VLOOKUP(CS25,General!R:S,2,FALSE),"")</f>
        <v/>
      </c>
      <c r="DE25" s="4" t="str">
        <f>IFERROR(VLOOKUP(CT25,General!R:S,2,FALSE),"")</f>
        <v/>
      </c>
      <c r="DF25" s="4" t="str">
        <f>IFERROR(VLOOKUP(CU25,General!R:S,2,FALSE),"")</f>
        <v/>
      </c>
      <c r="DG25" s="4" t="str">
        <f>IFERROR(VLOOKUP(CV25,General!R:S,2,FALSE),"")</f>
        <v/>
      </c>
      <c r="DH25" s="4">
        <f ca="1">IF(CS25="",-1,COUNTIF(INDIRECT(DD25&amp;$CQ$10):INDIRECT(DD25&amp;CQ25),"Y"))</f>
        <v>-1</v>
      </c>
      <c r="DI25" s="4">
        <f ca="1">IF(CT25="",-1,COUNTIF(INDIRECT(DE25&amp;$CQ$10):INDIRECT(DE25&amp;CQ25),"Y"))</f>
        <v>-1</v>
      </c>
      <c r="DJ25" s="4">
        <f ca="1">IF(CU25="",-1,COUNTIF(INDIRECT(DF25&amp;$CQ$10):INDIRECT(DF25&amp;CQ25),"Y"))</f>
        <v>-1</v>
      </c>
      <c r="DK25" s="4">
        <f ca="1">IF(CV25="",-1,COUNTIF(INDIRECT(DG25&amp;$CQ$10):INDIRECT(DG25&amp;CQ25),"Y"))</f>
        <v>-1</v>
      </c>
      <c r="DL25" s="4" t="str" cm="1">
        <f t="array" aca="1" ref="DL25" ca="1">IFERROR(INDEX($CS$25:$CV$25,_xlfn.AGGREGATE(15,6,COLUMN($CS$25:$CV$25)-COLUMN($CR$25)/($DH$25:$DK$25=MAX($DH$25:$DK$25)),COLUMNS($CS$25:CS25))),"")</f>
        <v/>
      </c>
      <c r="DM25" s="4" t="str" cm="1">
        <f t="array" aca="1" ref="DM25" ca="1">IFERROR(INDEX($CS$25:$CV$25,_xlfn.AGGREGATE(15,6,COLUMN($CS$25:$CV$25)-COLUMN($CR$25)/($DH$25:$DK$25=MAX($DH$25:$DK$25)),COLUMNS($CS$25:CT25))),"")</f>
        <v/>
      </c>
      <c r="DN25" s="4" t="str" cm="1">
        <f t="array" aca="1" ref="DN25" ca="1">IFERROR(INDEX($CS$25:$CV$25,_xlfn.AGGREGATE(15,6,COLUMN($CS$25:$CV$25)-COLUMN($CR$25)/($DH$25:$DK$25=MAX($DH$25:$DK$25)),COLUMNS($CS$25:CU25))),"")</f>
        <v/>
      </c>
      <c r="DO25" s="4" t="str" cm="1">
        <f t="array" aca="1" ref="DO25" ca="1">IFERROR(INDEX($CS$25:$CV$25,_xlfn.AGGREGATE(15,6,COLUMN($CS$25:$CV$25)-COLUMN($CR$25)/($DH$25:$DK$25=MAX($DH$25:$DK$25)),COLUMNS($CS$25:CV25))),"")</f>
        <v/>
      </c>
      <c r="DP25" s="1">
        <f t="shared" ca="1" si="11"/>
        <v>4</v>
      </c>
      <c r="DQ25" s="73">
        <f t="shared" ca="1" si="12"/>
        <v>0</v>
      </c>
      <c r="DR25" s="4" t="str">
        <f t="shared" ca="1" si="13"/>
        <v/>
      </c>
      <c r="DS25" s="1" t="str">
        <f t="shared" si="7"/>
        <v>F25</v>
      </c>
      <c r="DV25" s="152" t="str">
        <f ca="1">'Hedge-All-18'!B25</f>
        <v>B4</v>
      </c>
      <c r="DW25" s="153" t="str">
        <f ca="1">'Hedge-All-18'!C25</f>
        <v/>
      </c>
      <c r="DX25" s="154" t="str">
        <f ca="1">'Hedge-All-18'!D25</f>
        <v/>
      </c>
      <c r="DY25" s="155" t="str">
        <f ca="1">'Hedge-All-18'!E25</f>
        <v>B</v>
      </c>
      <c r="DZ25" s="156" t="str">
        <f ca="1">'Hedge-All-18'!F25</f>
        <v>L</v>
      </c>
      <c r="EA25" s="139"/>
      <c r="EB25" s="157" t="str">
        <f ca="1">'Hedge-All-18'!H25</f>
        <v>C</v>
      </c>
      <c r="EC25" s="154" t="str">
        <f ca="1">'Hedge-All-18'!I25</f>
        <v/>
      </c>
      <c r="ED25" s="155" t="str">
        <f ca="1">'Hedge-All-18'!J25</f>
        <v>F2</v>
      </c>
      <c r="EE25" s="156" t="str">
        <f ca="1">'Hedge-All-18'!K25</f>
        <v>L</v>
      </c>
      <c r="EF25" s="139"/>
      <c r="EG25" s="139"/>
      <c r="EH25" s="139"/>
      <c r="EI25" s="152" t="str">
        <f ca="1">'Hedge-All-18'!O25</f>
        <v xml:space="preserve">F5 </v>
      </c>
      <c r="EJ25" s="154" t="str">
        <f ca="1">'Hedge-All-18'!P25</f>
        <v/>
      </c>
      <c r="EK25" s="155" t="str">
        <f ca="1">'Hedge-All-18'!Q25</f>
        <v>XB</v>
      </c>
      <c r="EL25" s="158" t="str">
        <f ca="1">'Hedge-All-18'!R25</f>
        <v>L</v>
      </c>
      <c r="EM25" s="158">
        <f ca="1">'Hedge-All-18'!S25</f>
        <v>-44</v>
      </c>
      <c r="EN25" s="159" t="str">
        <f ca="1">'Hedge-All-18'!T25</f>
        <v/>
      </c>
      <c r="EO25" s="158">
        <f ca="1">'Hedge-All-18'!U25</f>
        <v>-37</v>
      </c>
      <c r="EP25" s="160" t="str">
        <f ca="1">'Hedge-All-18'!V25</f>
        <v/>
      </c>
      <c r="EQ25" s="1" t="str">
        <f t="shared" ca="1" si="8"/>
        <v>N</v>
      </c>
    </row>
    <row r="26" spans="1:147" ht="26.25" customHeight="1" thickBot="1">
      <c r="A26" s="1">
        <v>17</v>
      </c>
      <c r="B26" s="36" t="e">
        <f>#REF!</f>
        <v>#REF!</v>
      </c>
      <c r="C26" s="23" t="e">
        <f>#REF!</f>
        <v>#REF!</v>
      </c>
      <c r="D26" s="23" t="e">
        <f>#REF!</f>
        <v>#REF!</v>
      </c>
      <c r="E26" s="23" t="e">
        <f>#REF!</f>
        <v>#REF!</v>
      </c>
      <c r="F26" s="23" t="e">
        <f>IF(AH26="","",IF(#REF!="W","Y",IF(#REF!="L","N","")))</f>
        <v>#REF!</v>
      </c>
      <c r="G26" s="23" t="e">
        <f>#REF!</f>
        <v>#REF!</v>
      </c>
      <c r="H26" s="23" t="e">
        <f>#REF!</f>
        <v>#REF!</v>
      </c>
      <c r="I26" s="37" t="e">
        <f>#REF!</f>
        <v>#REF!</v>
      </c>
      <c r="J26" s="53"/>
      <c r="K26" s="53"/>
      <c r="L26" s="36" t="e">
        <f>#REF!</f>
        <v>#REF!</v>
      </c>
      <c r="M26" s="23" t="e">
        <f>#REF!</f>
        <v>#REF!</v>
      </c>
      <c r="N26" s="23" t="e">
        <f>#REF!</f>
        <v>#REF!</v>
      </c>
      <c r="O26" s="23" t="e">
        <f>#REF!</f>
        <v>#REF!</v>
      </c>
      <c r="P26" s="23" t="e">
        <f>IF(AH26="","",IF(#REF!="W","Y",IF(#REF!="L","N","")))</f>
        <v>#REF!</v>
      </c>
      <c r="Q26" s="23" t="e">
        <f>#REF!</f>
        <v>#REF!</v>
      </c>
      <c r="R26" s="23" t="e">
        <f>#REF!</f>
        <v>#REF!</v>
      </c>
      <c r="S26" s="37" t="e">
        <f>#REF!</f>
        <v>#REF!</v>
      </c>
      <c r="T26" s="53"/>
      <c r="U26" s="185"/>
      <c r="V26" s="285" t="str">
        <f ca="1">'Hedge-All-18'!B26</f>
        <v>B6</v>
      </c>
      <c r="W26" s="23" t="str">
        <f ca="1">'Hedge-All-18'!C26</f>
        <v/>
      </c>
      <c r="X26" s="23" t="str">
        <f ca="1">'Hedge-All-18'!H26</f>
        <v xml:space="preserve">L4O </v>
      </c>
      <c r="Y26" s="23" t="str">
        <f ca="1">'Hedge-All-18'!O26</f>
        <v/>
      </c>
      <c r="Z26" s="23" t="str">
        <f ca="1">IF(AH26="","",IF('Hedge-All-18'!X26="W","Y",IF('Hedge-All-18'!X26="L","N","")))</f>
        <v>Y</v>
      </c>
      <c r="AA26" s="23">
        <f ca="1">'Hedge-All-18'!AM26</f>
        <v>-9</v>
      </c>
      <c r="AB26" s="23">
        <f ca="1">'Hedge-All-18'!S26</f>
        <v>-38</v>
      </c>
      <c r="AC26" s="37">
        <f ca="1">'Hedge-All-18'!U26</f>
        <v>-31</v>
      </c>
      <c r="AD26" s="53"/>
      <c r="AE26" s="53"/>
      <c r="AF26" s="53"/>
      <c r="AG26" s="53"/>
      <c r="AH26" s="187" t="s">
        <v>6</v>
      </c>
      <c r="AI26" s="105"/>
      <c r="AJ26" s="102" t="e" cm="1">
        <f t="array" aca="1" ref="AJ26" ca="1">IF(AH25="","",INDIRECT(VLOOKUP(DB26,General!X:Y,2,FALSE)&amp;CQ26))</f>
        <v>#N/A</v>
      </c>
      <c r="AK26" s="68" t="str">
        <f t="shared" ca="1" si="4"/>
        <v>R</v>
      </c>
      <c r="AL26" s="68" t="e">
        <f ca="1">IF(AH25="","",VLOOKUP(DB26,General!U:V,2,FALSE))</f>
        <v>#N/A</v>
      </c>
      <c r="AM26" s="62" t="e" cm="1">
        <f t="array" aca="1" ref="AM26" ca="1">IF(AH25="","",INDIRECT(DB26&amp;CQ26))</f>
        <v>#REF!</v>
      </c>
      <c r="AN26" s="23" t="e">
        <f t="shared" ca="1" si="0"/>
        <v>#REF!</v>
      </c>
      <c r="AO26" s="23" t="e">
        <f t="shared" ca="1" si="5"/>
        <v>#REF!</v>
      </c>
      <c r="AP26" s="37" t="e">
        <f t="shared" ca="1" si="1"/>
        <v>#REF!</v>
      </c>
      <c r="AQ26" s="53"/>
      <c r="AR26" s="53"/>
      <c r="AS26" s="53"/>
      <c r="AT26" s="33" t="e">
        <f>#REF!</f>
        <v>#REF!</v>
      </c>
      <c r="AU26" s="34" t="e">
        <f>#REF!</f>
        <v>#REF!</v>
      </c>
      <c r="AV26" s="34" t="e">
        <f>#REF!</f>
        <v>#REF!</v>
      </c>
      <c r="AW26" s="34" t="e">
        <f>#REF!</f>
        <v>#REF!</v>
      </c>
      <c r="AX26" s="34" t="e">
        <f>IF(AH26="","",IF(#REF!="W","Y",IF(#REF!="L","N","")))</f>
        <v>#REF!</v>
      </c>
      <c r="AY26" s="34" t="e">
        <f>#REF!</f>
        <v>#REF!</v>
      </c>
      <c r="AZ26" s="34" t="e">
        <f>#REF!</f>
        <v>#REF!</v>
      </c>
      <c r="BA26" s="35" t="e">
        <f>#REF!</f>
        <v>#REF!</v>
      </c>
      <c r="BB26" s="53"/>
      <c r="BC26" s="53"/>
      <c r="BD26" s="33" t="e">
        <f>#REF!</f>
        <v>#REF!</v>
      </c>
      <c r="BE26" s="34" t="e">
        <f>#REF!</f>
        <v>#REF!</v>
      </c>
      <c r="BF26" s="34" t="e">
        <f>#REF!</f>
        <v>#REF!</v>
      </c>
      <c r="BG26" s="34" t="e">
        <f>#REF!</f>
        <v>#REF!</v>
      </c>
      <c r="BH26" s="34" t="e">
        <f>IF(AH26="","",IF(#REF!="W","Y",IF(#REF!="L","N","")))</f>
        <v>#REF!</v>
      </c>
      <c r="BI26" s="34" t="e">
        <f>#REF!</f>
        <v>#REF!</v>
      </c>
      <c r="BJ26" s="34" t="e">
        <f>#REF!</f>
        <v>#REF!</v>
      </c>
      <c r="BK26" s="35" t="e">
        <f>#REF!</f>
        <v>#REF!</v>
      </c>
      <c r="BL26" s="53"/>
      <c r="BM26" s="53"/>
      <c r="BN26" s="33" t="e">
        <f>#REF!</f>
        <v>#REF!</v>
      </c>
      <c r="BO26" s="34" t="e">
        <f>#REF!</f>
        <v>#REF!</v>
      </c>
      <c r="BP26" s="34" t="e">
        <f>#REF!</f>
        <v>#REF!</v>
      </c>
      <c r="BQ26" s="34" t="e">
        <f>#REF!</f>
        <v>#REF!</v>
      </c>
      <c r="BR26" s="34" t="e">
        <f>IF(AH26="","",IF(#REF!="W","Y",IF(#REF!="L","N","")))</f>
        <v>#REF!</v>
      </c>
      <c r="BS26" s="34" t="e">
        <f>#REF!</f>
        <v>#REF!</v>
      </c>
      <c r="BT26" s="34" t="e">
        <f>#REF!</f>
        <v>#REF!</v>
      </c>
      <c r="BU26" s="35" t="e">
        <f>#REF!</f>
        <v>#REF!</v>
      </c>
      <c r="BV26" s="53"/>
      <c r="BW26" s="53"/>
      <c r="BX26" s="36" t="e">
        <f>#REF!</f>
        <v>#REF!</v>
      </c>
      <c r="BY26" s="23" t="e">
        <f>#REF!</f>
        <v>#REF!</v>
      </c>
      <c r="BZ26" s="23" t="e">
        <f>#REF!</f>
        <v>#REF!</v>
      </c>
      <c r="CA26" s="23" t="e">
        <f>#REF!</f>
        <v>#REF!</v>
      </c>
      <c r="CB26" s="23" t="e">
        <f>IF(AH26="","",IF(#REF!="W","Y",IF(#REF!="L","N","")))</f>
        <v>#REF!</v>
      </c>
      <c r="CC26" s="23" t="e">
        <f>#REF!</f>
        <v>#REF!</v>
      </c>
      <c r="CD26" s="23" t="e">
        <f>#REF!</f>
        <v>#REF!</v>
      </c>
      <c r="CE26" s="37" t="e">
        <f>#REF!</f>
        <v>#REF!</v>
      </c>
      <c r="CF26" s="53"/>
      <c r="CG26" s="53"/>
      <c r="CH26" s="1" t="e">
        <f ca="1">IF(AN26="",0,IFERROR(VLOOKUP(AN21&amp;AN22&amp;AN23&amp;AN24&amp;AN25&amp;AN26,General!I:J,2,FALSE),0))+AO25</f>
        <v>#REF!</v>
      </c>
      <c r="CI26" s="1">
        <v>-100</v>
      </c>
      <c r="CJ26" s="1" t="e">
        <f t="shared" si="2"/>
        <v>#REF!</v>
      </c>
      <c r="CK26" s="1">
        <v>-100</v>
      </c>
      <c r="CL26" s="1">
        <v>-100</v>
      </c>
      <c r="CM26" s="1">
        <v>-100</v>
      </c>
      <c r="CN26" s="1">
        <v>-100</v>
      </c>
      <c r="CP26" s="1" t="str">
        <f t="shared" ref="CP26:CP28" ca="1" si="19">CP25</f>
        <v/>
      </c>
      <c r="CQ26" s="1">
        <v>26</v>
      </c>
      <c r="CR26" s="1">
        <f t="shared" si="15"/>
        <v>21</v>
      </c>
      <c r="CS26" s="4" t="str" cm="1">
        <f t="array" ref="CS26">IFERROR(INDEX($CI$4:$CO$4,_xlfn.AGGREGATE(15,6,COLUMN($CI$4:$CO$4)-COLUMN($CH$1)/($CI$26:$CO$26=MAX($CI$26:$CO$26)),COLUMNS($CO$4:CO4))),"")</f>
        <v/>
      </c>
      <c r="CT26" s="4" t="str" cm="1">
        <f t="array" ref="CT26">IFERROR(INDEX($CI$4:$CO$4,_xlfn.AGGREGATE(15,6,COLUMN($CI$4:$CO$4)-COLUMN($CH$1)/($CI$26:$CO$26=MAX($CI$26:$CO$26)),COLUMNS($CO$4:CP4))),"")</f>
        <v/>
      </c>
      <c r="CU26" s="4" t="str" cm="1">
        <f t="array" ref="CU26">IFERROR(INDEX($CI$4:$CO$4,_xlfn.AGGREGATE(15,6,COLUMN($CI$4:$CO$4)-COLUMN($CH$1)/($CI$26:$CO$26=MAX($CI$26:$CO$26)),COLUMNS($CO$4:CQ4))),"")</f>
        <v/>
      </c>
      <c r="CV26" s="4" t="str" cm="1">
        <f t="array" ref="CV26">IFERROR(INDEX($CI$4:$CO$4,_xlfn.AGGREGATE(15,6,COLUMN($CI$4:$CO$4)-COLUMN($CH$1)/($CI$26:$CO$26=MAX($CI$26:$CO$26)),COLUMNS($CO$4:CR4))),"")</f>
        <v/>
      </c>
      <c r="CW26" s="1" t="str">
        <f t="shared" ca="1" si="9"/>
        <v/>
      </c>
      <c r="DA26" s="1" t="str">
        <f t="shared" ca="1" si="10"/>
        <v>R</v>
      </c>
      <c r="DB26" s="1" t="str">
        <f t="shared" ca="1" si="14"/>
        <v/>
      </c>
      <c r="DC26" s="1">
        <f>IF(DC21=4,1,DC21+1)</f>
        <v>4</v>
      </c>
      <c r="DD26" s="4" t="str">
        <f>IFERROR(VLOOKUP(CS26,General!R:S,2,FALSE),"")</f>
        <v/>
      </c>
      <c r="DE26" s="4" t="str">
        <f>IFERROR(VLOOKUP(CT26,General!R:S,2,FALSE),"")</f>
        <v/>
      </c>
      <c r="DF26" s="4" t="str">
        <f>IFERROR(VLOOKUP(CU26,General!R:S,2,FALSE),"")</f>
        <v/>
      </c>
      <c r="DG26" s="4" t="str">
        <f>IFERROR(VLOOKUP(CV26,General!R:S,2,FALSE),"")</f>
        <v/>
      </c>
      <c r="DH26" s="4">
        <f ca="1">IF(CS26="",-1,COUNTIF(INDIRECT(DD26&amp;$CQ$10):INDIRECT(DD26&amp;CQ26),"Y"))</f>
        <v>-1</v>
      </c>
      <c r="DI26" s="4">
        <f ca="1">IF(CT26="",-1,COUNTIF(INDIRECT(DE26&amp;$CQ$10):INDIRECT(DE26&amp;CQ26),"Y"))</f>
        <v>-1</v>
      </c>
      <c r="DJ26" s="4">
        <f ca="1">IF(CU26="",-1,COUNTIF(INDIRECT(DF26&amp;$CQ$10):INDIRECT(DF26&amp;CQ26),"Y"))</f>
        <v>-1</v>
      </c>
      <c r="DK26" s="4">
        <f ca="1">IF(CV26="",-1,COUNTIF(INDIRECT(DG26&amp;$CQ$10):INDIRECT(DG26&amp;CQ26),"Y"))</f>
        <v>-1</v>
      </c>
      <c r="DL26" s="4" t="str" cm="1">
        <f t="array" aca="1" ref="DL26" ca="1">IFERROR(INDEX($CS$26:$CV$26,_xlfn.AGGREGATE(15,6,COLUMN($CS$26:$CV$26)-COLUMN($CR$26)/($DH$26:$DK$26=MAX($DH$26:$DK$26)),COLUMNS($CS$26:CS26))),"")</f>
        <v/>
      </c>
      <c r="DM26" s="4" t="str" cm="1">
        <f t="array" aca="1" ref="DM26" ca="1">IFERROR(INDEX($CS$26:$CV$26,_xlfn.AGGREGATE(15,6,COLUMN($CS$26:$CV$26)-COLUMN($CR$26)/($DH$26:$DK$26=MAX($DH$26:$DK$26)),COLUMNS($CS$26:CT26))),"")</f>
        <v/>
      </c>
      <c r="DN26" s="4" t="str" cm="1">
        <f t="array" aca="1" ref="DN26" ca="1">IFERROR(INDEX($CS$26:$CV$26,_xlfn.AGGREGATE(15,6,COLUMN($CS$26:$CV$26)-COLUMN($CR$26)/($DH$26:$DK$26=MAX($DH$26:$DK$26)),COLUMNS($CS$26:CU26))),"")</f>
        <v/>
      </c>
      <c r="DO26" s="4" t="str" cm="1">
        <f t="array" aca="1" ref="DO26" ca="1">IFERROR(INDEX($CS$26:$CV$26,_xlfn.AGGREGATE(15,6,COLUMN($CS$26:$CV$26)-COLUMN($CR$26)/($DH$26:$DK$26=MAX($DH$26:$DK$26)),COLUMNS($CS$26:CV26))),"")</f>
        <v/>
      </c>
      <c r="DP26" s="1">
        <f t="shared" ca="1" si="11"/>
        <v>4</v>
      </c>
      <c r="DQ26" s="73">
        <f t="shared" ca="1" si="12"/>
        <v>4</v>
      </c>
      <c r="DR26" s="4" t="str">
        <f t="shared" ca="1" si="13"/>
        <v/>
      </c>
      <c r="DS26" s="1" t="str">
        <f t="shared" si="7"/>
        <v>F26</v>
      </c>
      <c r="DV26" s="161" t="str">
        <f ca="1">'Hedge-All-18'!B26</f>
        <v>B6</v>
      </c>
      <c r="DW26" s="162" t="str">
        <f ca="1">'Hedge-All-18'!C26</f>
        <v/>
      </c>
      <c r="DX26" s="163" t="str">
        <f ca="1">'Hedge-All-18'!D26</f>
        <v/>
      </c>
      <c r="DY26" s="164" t="str">
        <f ca="1">'Hedge-All-18'!E26</f>
        <v>F2</v>
      </c>
      <c r="DZ26" s="165" t="str">
        <f ca="1">'Hedge-All-18'!F26</f>
        <v>W</v>
      </c>
      <c r="EA26" s="139"/>
      <c r="EB26" s="166" t="str">
        <f ca="1">'Hedge-All-18'!H26</f>
        <v xml:space="preserve">L4O </v>
      </c>
      <c r="EC26" s="163" t="str">
        <f ca="1">'Hedge-All-18'!I26</f>
        <v/>
      </c>
      <c r="ED26" s="164" t="str">
        <f ca="1">'Hedge-All-18'!J26</f>
        <v>F3</v>
      </c>
      <c r="EE26" s="165" t="str">
        <f ca="1">'Hedge-All-18'!K26</f>
        <v>W</v>
      </c>
      <c r="EF26" s="139"/>
      <c r="EG26" s="139"/>
      <c r="EH26" s="139"/>
      <c r="EI26" s="161" t="str">
        <f ca="1">'Hedge-All-18'!O26</f>
        <v/>
      </c>
      <c r="EJ26" s="163" t="str">
        <f ca="1">'Hedge-All-18'!P26</f>
        <v/>
      </c>
      <c r="EK26" s="164" t="str">
        <f ca="1">'Hedge-All-18'!Q26</f>
        <v>B</v>
      </c>
      <c r="EL26" s="167" t="str">
        <f ca="1">'Hedge-All-18'!R26</f>
        <v>W</v>
      </c>
      <c r="EM26" s="167">
        <f ca="1">'Hedge-All-18'!S26</f>
        <v>-38</v>
      </c>
      <c r="EN26" s="168" t="str">
        <f ca="1">'Hedge-All-18'!T26</f>
        <v/>
      </c>
      <c r="EO26" s="167">
        <f ca="1">'Hedge-All-18'!U26</f>
        <v>-31</v>
      </c>
      <c r="EP26" s="169" t="str">
        <f ca="1">'Hedge-All-18'!V26</f>
        <v/>
      </c>
      <c r="EQ26" s="1" t="str">
        <f t="shared" ca="1" si="8"/>
        <v>N</v>
      </c>
    </row>
    <row r="27" spans="1:147" ht="26.25" customHeight="1" thickBot="1">
      <c r="A27" s="1">
        <v>18</v>
      </c>
      <c r="B27" s="36" t="e">
        <f>#REF!</f>
        <v>#REF!</v>
      </c>
      <c r="C27" s="23" t="e">
        <f>#REF!</f>
        <v>#REF!</v>
      </c>
      <c r="D27" s="23" t="e">
        <f>#REF!</f>
        <v>#REF!</v>
      </c>
      <c r="E27" s="23" t="e">
        <f>#REF!</f>
        <v>#REF!</v>
      </c>
      <c r="F27" s="23" t="str">
        <f>IF(AH27="","",IF(#REF!="W","Y",IF(#REF!="L","N","")))</f>
        <v/>
      </c>
      <c r="G27" s="23" t="e">
        <f>#REF!</f>
        <v>#REF!</v>
      </c>
      <c r="H27" s="23" t="e">
        <f>#REF!</f>
        <v>#REF!</v>
      </c>
      <c r="I27" s="37" t="e">
        <f>#REF!</f>
        <v>#REF!</v>
      </c>
      <c r="J27" s="53"/>
      <c r="K27" s="53"/>
      <c r="L27" s="36" t="e">
        <f>#REF!</f>
        <v>#REF!</v>
      </c>
      <c r="M27" s="23" t="e">
        <f>#REF!</f>
        <v>#REF!</v>
      </c>
      <c r="N27" s="23" t="e">
        <f>#REF!</f>
        <v>#REF!</v>
      </c>
      <c r="O27" s="23" t="e">
        <f>#REF!</f>
        <v>#REF!</v>
      </c>
      <c r="P27" s="23" t="str">
        <f>IF(AH27="","",IF(#REF!="W","Y",IF(#REF!="L","N","")))</f>
        <v/>
      </c>
      <c r="Q27" s="23" t="e">
        <f>#REF!</f>
        <v>#REF!</v>
      </c>
      <c r="R27" s="23" t="e">
        <f>#REF!</f>
        <v>#REF!</v>
      </c>
      <c r="S27" s="37" t="e">
        <f>#REF!</f>
        <v>#REF!</v>
      </c>
      <c r="T27" s="53"/>
      <c r="U27" s="185"/>
      <c r="V27" s="285" t="str">
        <f ca="1">'Hedge-All-18'!B27</f>
        <v>P1</v>
      </c>
      <c r="W27" s="23" t="str">
        <f ca="1">'Hedge-All-18'!C27</f>
        <v/>
      </c>
      <c r="X27" s="23" t="str">
        <f ca="1">'Hedge-All-18'!H27</f>
        <v/>
      </c>
      <c r="Y27" s="23" t="str">
        <f ca="1">'Hedge-All-18'!O27</f>
        <v>AWB</v>
      </c>
      <c r="Z27" s="23" t="str">
        <f>IF(AH27="","",IF('Hedge-All-18'!X27="W","Y",IF('Hedge-All-18'!X27="L","N","")))</f>
        <v/>
      </c>
      <c r="AA27" s="23" t="str">
        <f>'Hedge-All-18'!AM27</f>
        <v/>
      </c>
      <c r="AB27" s="23" t="str">
        <f>'Hedge-All-18'!S27</f>
        <v/>
      </c>
      <c r="AC27" s="37" t="str">
        <f>'Hedge-All-18'!U27</f>
        <v/>
      </c>
      <c r="AD27" s="53"/>
      <c r="AE27" s="53"/>
      <c r="AF27" s="53"/>
      <c r="AG27" s="53"/>
      <c r="AH27" s="187"/>
      <c r="AI27" s="105"/>
      <c r="AJ27" s="102" t="e" cm="1">
        <f t="array" aca="1" ref="AJ27" ca="1">IF(AH26="","",INDIRECT(VLOOKUP(DB27,General!X:Y,2,FALSE)&amp;CQ27))</f>
        <v>#N/A</v>
      </c>
      <c r="AK27" s="68" t="str">
        <f t="shared" ca="1" si="4"/>
        <v>R</v>
      </c>
      <c r="AL27" s="68" t="e">
        <f ca="1">IF(AH26="","",VLOOKUP(DB27,General!U:V,2,FALSE))</f>
        <v>#N/A</v>
      </c>
      <c r="AM27" s="62" t="e" cm="1">
        <f t="array" aca="1" ref="AM27" ca="1">IF(AH26="","",INDIRECT(DB27&amp;CQ27))</f>
        <v>#REF!</v>
      </c>
      <c r="AN27" s="23" t="str">
        <f t="shared" si="0"/>
        <v/>
      </c>
      <c r="AO27" s="23" t="str">
        <f t="shared" si="5"/>
        <v/>
      </c>
      <c r="AP27" s="37" t="str">
        <f t="shared" si="1"/>
        <v/>
      </c>
      <c r="AQ27" s="53"/>
      <c r="AR27" s="53"/>
      <c r="AS27" s="53"/>
      <c r="AT27" s="33" t="e">
        <f>#REF!</f>
        <v>#REF!</v>
      </c>
      <c r="AU27" s="34" t="e">
        <f>#REF!</f>
        <v>#REF!</v>
      </c>
      <c r="AV27" s="34" t="e">
        <f>#REF!</f>
        <v>#REF!</v>
      </c>
      <c r="AW27" s="34" t="e">
        <f>#REF!</f>
        <v>#REF!</v>
      </c>
      <c r="AX27" s="34" t="str">
        <f>IF(AH27="","",IF(#REF!="W","Y",IF(#REF!="L","N","")))</f>
        <v/>
      </c>
      <c r="AY27" s="34" t="e">
        <f>#REF!</f>
        <v>#REF!</v>
      </c>
      <c r="AZ27" s="34" t="e">
        <f>#REF!</f>
        <v>#REF!</v>
      </c>
      <c r="BA27" s="35" t="e">
        <f>#REF!</f>
        <v>#REF!</v>
      </c>
      <c r="BB27" s="53"/>
      <c r="BC27" s="53"/>
      <c r="BD27" s="33" t="e">
        <f>#REF!</f>
        <v>#REF!</v>
      </c>
      <c r="BE27" s="34" t="e">
        <f>#REF!</f>
        <v>#REF!</v>
      </c>
      <c r="BF27" s="34" t="e">
        <f>#REF!</f>
        <v>#REF!</v>
      </c>
      <c r="BG27" s="34" t="e">
        <f>#REF!</f>
        <v>#REF!</v>
      </c>
      <c r="BH27" s="34" t="str">
        <f>IF(AH27="","",IF(#REF!="W","Y",IF(#REF!="L","N","")))</f>
        <v/>
      </c>
      <c r="BI27" s="34" t="e">
        <f>#REF!</f>
        <v>#REF!</v>
      </c>
      <c r="BJ27" s="34" t="e">
        <f>#REF!</f>
        <v>#REF!</v>
      </c>
      <c r="BK27" s="35" t="e">
        <f>#REF!</f>
        <v>#REF!</v>
      </c>
      <c r="BL27" s="53"/>
      <c r="BM27" s="53"/>
      <c r="BN27" s="33" t="e">
        <f>#REF!</f>
        <v>#REF!</v>
      </c>
      <c r="BO27" s="34" t="e">
        <f>#REF!</f>
        <v>#REF!</v>
      </c>
      <c r="BP27" s="34" t="e">
        <f>#REF!</f>
        <v>#REF!</v>
      </c>
      <c r="BQ27" s="34" t="e">
        <f>#REF!</f>
        <v>#REF!</v>
      </c>
      <c r="BR27" s="34" t="str">
        <f>IF(AH27="","",IF(#REF!="W","Y",IF(#REF!="L","N","")))</f>
        <v/>
      </c>
      <c r="BS27" s="34" t="e">
        <f>#REF!</f>
        <v>#REF!</v>
      </c>
      <c r="BT27" s="34" t="e">
        <f>#REF!</f>
        <v>#REF!</v>
      </c>
      <c r="BU27" s="35" t="e">
        <f>#REF!</f>
        <v>#REF!</v>
      </c>
      <c r="BV27" s="53"/>
      <c r="BW27" s="53"/>
      <c r="BX27" s="36" t="e">
        <f>#REF!</f>
        <v>#REF!</v>
      </c>
      <c r="BY27" s="23" t="e">
        <f>#REF!</f>
        <v>#REF!</v>
      </c>
      <c r="BZ27" s="23" t="e">
        <f>#REF!</f>
        <v>#REF!</v>
      </c>
      <c r="CA27" s="23" t="e">
        <f>#REF!</f>
        <v>#REF!</v>
      </c>
      <c r="CB27" s="23" t="str">
        <f>IF(AH27="","",IF(#REF!="W","Y",IF(#REF!="L","N","")))</f>
        <v/>
      </c>
      <c r="CC27" s="23" t="e">
        <f>#REF!</f>
        <v>#REF!</v>
      </c>
      <c r="CD27" s="23" t="e">
        <f>#REF!</f>
        <v>#REF!</v>
      </c>
      <c r="CE27" s="37" t="e">
        <f>#REF!</f>
        <v>#REF!</v>
      </c>
      <c r="CF27" s="53"/>
      <c r="CG27" s="53"/>
      <c r="CH27" s="1" t="e">
        <f ca="1">IF(AN27="",0,IFERROR(VLOOKUP(AN22&amp;AN23&amp;AN24&amp;AN25&amp;AN26&amp;AN27,General!I:J,2,FALSE),0))+AO26</f>
        <v>#REF!</v>
      </c>
      <c r="CI27" s="1">
        <v>-100</v>
      </c>
      <c r="CJ27" s="1" t="e">
        <f t="shared" si="2"/>
        <v>#REF!</v>
      </c>
      <c r="CK27" s="1">
        <v>-100</v>
      </c>
      <c r="CL27" s="1">
        <v>-100</v>
      </c>
      <c r="CM27" s="1">
        <v>-100</v>
      </c>
      <c r="CN27" s="1">
        <v>-100</v>
      </c>
      <c r="CP27" s="1" t="str">
        <f t="shared" ca="1" si="19"/>
        <v/>
      </c>
      <c r="CQ27" s="1">
        <v>27</v>
      </c>
      <c r="CR27" s="1">
        <f t="shared" si="15"/>
        <v>22</v>
      </c>
      <c r="CS27" s="4" t="str" cm="1">
        <f t="array" ref="CS27">IFERROR(INDEX($CI$4:$CO$4,_xlfn.AGGREGATE(15,6,COLUMN($CI$4:$CO$4)-COLUMN($CH$1)/($CI$27:$CO$27=MAX($CI$27:$CO$27)),COLUMNS($CO$4:CO4))),"")</f>
        <v/>
      </c>
      <c r="CT27" s="4" t="str" cm="1">
        <f t="array" ref="CT27">IFERROR(INDEX($CI$4:$CO$4,_xlfn.AGGREGATE(15,6,COLUMN($CI$4:$CO$4)-COLUMN($CH$1)/($CI$27:$CO$27=MAX($CI$27:$CO$27)),COLUMNS($CO$4:CP4))),"")</f>
        <v/>
      </c>
      <c r="CU27" s="4" t="str" cm="1">
        <f t="array" ref="CU27">IFERROR(INDEX($CI$4:$CO$4,_xlfn.AGGREGATE(15,6,COLUMN($CI$4:$CO$4)-COLUMN($CH$1)/($CI$27:$CO$27=MAX($CI$27:$CO$27)),COLUMNS($CO$4:CQ4))),"")</f>
        <v/>
      </c>
      <c r="CV27" s="4" t="str" cm="1">
        <f t="array" ref="CV27">IFERROR(INDEX($CI$4:$CO$4,_xlfn.AGGREGATE(15,6,COLUMN($CI$4:$CO$4)-COLUMN($CH$1)/($CI$27:$CO$27=MAX($CI$27:$CO$27)),COLUMNS($CO$4:CR4))),"")</f>
        <v/>
      </c>
      <c r="CW27" s="1" t="str">
        <f t="shared" ca="1" si="9"/>
        <v/>
      </c>
      <c r="DA27" s="1" t="str">
        <f t="shared" ca="1" si="10"/>
        <v>R</v>
      </c>
      <c r="DB27" s="1" t="str">
        <f t="shared" ca="1" si="14"/>
        <v/>
      </c>
      <c r="DD27" s="4" t="str">
        <f>IFERROR(VLOOKUP(CS27,General!R:S,2,FALSE),"")</f>
        <v/>
      </c>
      <c r="DE27" s="4" t="str">
        <f>IFERROR(VLOOKUP(CT27,General!R:S,2,FALSE),"")</f>
        <v/>
      </c>
      <c r="DF27" s="4" t="str">
        <f>IFERROR(VLOOKUP(CU27,General!R:S,2,FALSE),"")</f>
        <v/>
      </c>
      <c r="DG27" s="4" t="str">
        <f>IFERROR(VLOOKUP(CV27,General!R:S,2,FALSE),"")</f>
        <v/>
      </c>
      <c r="DH27" s="4">
        <f ca="1">IF(CS27="",-1,COUNTIF(INDIRECT(DD27&amp;$CQ$10):INDIRECT(DD27&amp;CQ27),"Y"))</f>
        <v>-1</v>
      </c>
      <c r="DI27" s="4">
        <f ca="1">IF(CT27="",-1,COUNTIF(INDIRECT(DE27&amp;$CQ$10):INDIRECT(DE27&amp;CQ27),"Y"))</f>
        <v>-1</v>
      </c>
      <c r="DJ27" s="4">
        <f ca="1">IF(CU27="",-1,COUNTIF(INDIRECT(DF27&amp;$CQ$10):INDIRECT(DF27&amp;CQ27),"Y"))</f>
        <v>-1</v>
      </c>
      <c r="DK27" s="4">
        <f ca="1">IF(CV27="",-1,COUNTIF(INDIRECT(DG27&amp;$CQ$10):INDIRECT(DG27&amp;CQ27),"Y"))</f>
        <v>-1</v>
      </c>
      <c r="DL27" s="4" t="str" cm="1">
        <f t="array" aca="1" ref="DL27" ca="1">IFERROR(INDEX($CS$27:$CV$27,_xlfn.AGGREGATE(15,6,COLUMN($CS$27:$CV$27)-COLUMN($CR$27)/($DH$27:$DK$27=MAX($DH$27:$DK$27)),COLUMNS($CS$27:CS27))),"")</f>
        <v/>
      </c>
      <c r="DM27" s="4" t="str" cm="1">
        <f t="array" aca="1" ref="DM27" ca="1">IFERROR(INDEX($CS$27:$CV$27,_xlfn.AGGREGATE(15,6,COLUMN($CS$27:$CV$27)-COLUMN($CR$27)/($DH$27:$DK$27=MAX($DH$27:$DK$27)),COLUMNS($CS$27:CT27))),"")</f>
        <v/>
      </c>
      <c r="DN27" s="4" t="str" cm="1">
        <f t="array" aca="1" ref="DN27" ca="1">IFERROR(INDEX($CS$27:$CV$27,_xlfn.AGGREGATE(15,6,COLUMN($CS$27:$CV$27)-COLUMN($CR$27)/($DH$27:$DK$27=MAX($DH$27:$DK$27)),COLUMNS($CS$27:CU27))),"")</f>
        <v/>
      </c>
      <c r="DO27" s="4" t="str" cm="1">
        <f t="array" aca="1" ref="DO27" ca="1">IFERROR(INDEX($CS$27:$CV$27,_xlfn.AGGREGATE(15,6,COLUMN($CS$27:$CV$27)-COLUMN($CR$27)/($DH$27:$DK$27=MAX($DH$27:$DK$27)),COLUMNS($CS$27:CV27))),"")</f>
        <v/>
      </c>
      <c r="DP27" s="1">
        <f t="shared" ca="1" si="11"/>
        <v>4</v>
      </c>
      <c r="DQ27" s="73">
        <f t="shared" ca="1" si="12"/>
        <v>0</v>
      </c>
      <c r="DR27" s="4" t="str">
        <f t="shared" ca="1" si="13"/>
        <v/>
      </c>
      <c r="DS27" s="1" t="str">
        <f t="shared" si="7"/>
        <v>F27</v>
      </c>
      <c r="DV27" s="161" t="str">
        <f ca="1">'Hedge-All-18'!B27</f>
        <v>P1</v>
      </c>
      <c r="DW27" s="162" t="str">
        <f ca="1">'Hedge-All-18'!C27</f>
        <v/>
      </c>
      <c r="DX27" s="163" t="str">
        <f ca="1">'Hedge-All-18'!D27</f>
        <v/>
      </c>
      <c r="DY27" s="164" t="str">
        <f ca="1">'Hedge-All-18'!E27</f>
        <v>B</v>
      </c>
      <c r="DZ27" s="165" t="str">
        <f>'Hedge-All-18'!F27</f>
        <v/>
      </c>
      <c r="EA27" s="139"/>
      <c r="EB27" s="166" t="str">
        <f ca="1">'Hedge-All-18'!H27</f>
        <v/>
      </c>
      <c r="EC27" s="163" t="str">
        <f ca="1">'Hedge-All-18'!I27</f>
        <v/>
      </c>
      <c r="ED27" s="164" t="str">
        <f ca="1">'Hedge-All-18'!J27</f>
        <v>F2</v>
      </c>
      <c r="EE27" s="165" t="str">
        <f>'Hedge-All-18'!K27</f>
        <v/>
      </c>
      <c r="EF27" s="139"/>
      <c r="EG27" s="139"/>
      <c r="EH27" s="139"/>
      <c r="EI27" s="161" t="str">
        <f ca="1">'Hedge-All-18'!O27</f>
        <v>AWB</v>
      </c>
      <c r="EJ27" s="163" t="str">
        <f ca="1">'Hedge-All-18'!P27</f>
        <v>L4</v>
      </c>
      <c r="EK27" s="164" t="str">
        <f ca="1">'Hedge-All-18'!Q27</f>
        <v/>
      </c>
      <c r="EL27" s="167" t="str">
        <f>'Hedge-All-18'!R27</f>
        <v/>
      </c>
      <c r="EM27" s="167" t="str">
        <f>'Hedge-All-18'!S27</f>
        <v/>
      </c>
      <c r="EN27" s="168" t="str">
        <f ca="1">'Hedge-All-18'!T27</f>
        <v/>
      </c>
      <c r="EO27" s="167" t="str">
        <f>'Hedge-All-18'!U27</f>
        <v/>
      </c>
      <c r="EP27" s="169" t="str">
        <f ca="1">'Hedge-All-18'!V27</f>
        <v/>
      </c>
      <c r="EQ27" s="1" t="str">
        <f t="shared" ca="1" si="8"/>
        <v>N</v>
      </c>
    </row>
    <row r="28" spans="1:147" ht="26.25" customHeight="1" thickBot="1">
      <c r="A28" s="1">
        <v>19</v>
      </c>
      <c r="B28" s="36" t="e">
        <f>#REF!</f>
        <v>#REF!</v>
      </c>
      <c r="C28" s="23" t="e">
        <f>#REF!</f>
        <v>#REF!</v>
      </c>
      <c r="D28" s="23" t="e">
        <f>#REF!</f>
        <v>#REF!</v>
      </c>
      <c r="E28" s="23" t="e">
        <f>#REF!</f>
        <v>#REF!</v>
      </c>
      <c r="F28" s="23" t="str">
        <f>IF(AH28="","",IF(#REF!="W","Y",IF(#REF!="L","N","")))</f>
        <v/>
      </c>
      <c r="G28" s="23" t="e">
        <f>#REF!</f>
        <v>#REF!</v>
      </c>
      <c r="H28" s="23" t="e">
        <f>#REF!</f>
        <v>#REF!</v>
      </c>
      <c r="I28" s="37" t="e">
        <f>#REF!</f>
        <v>#REF!</v>
      </c>
      <c r="J28" s="53"/>
      <c r="K28" s="53"/>
      <c r="L28" s="36" t="e">
        <f>#REF!</f>
        <v>#REF!</v>
      </c>
      <c r="M28" s="23" t="e">
        <f>#REF!</f>
        <v>#REF!</v>
      </c>
      <c r="N28" s="23" t="e">
        <f>#REF!</f>
        <v>#REF!</v>
      </c>
      <c r="O28" s="23" t="e">
        <f>#REF!</f>
        <v>#REF!</v>
      </c>
      <c r="P28" s="23" t="str">
        <f>IF(AH28="","",IF(#REF!="W","Y",IF(#REF!="L","N","")))</f>
        <v/>
      </c>
      <c r="Q28" s="23" t="e">
        <f>#REF!</f>
        <v>#REF!</v>
      </c>
      <c r="R28" s="23" t="e">
        <f>#REF!</f>
        <v>#REF!</v>
      </c>
      <c r="S28" s="37" t="e">
        <f>#REF!</f>
        <v>#REF!</v>
      </c>
      <c r="T28" s="53"/>
      <c r="U28" s="185"/>
      <c r="V28" s="285" t="str">
        <f>'Hedge-All-18'!B28</f>
        <v/>
      </c>
      <c r="W28" s="23" t="str">
        <f>'Hedge-All-18'!C28</f>
        <v/>
      </c>
      <c r="X28" s="23" t="str">
        <f>'Hedge-All-18'!H28</f>
        <v/>
      </c>
      <c r="Y28" s="23" t="str">
        <f>'Hedge-All-18'!O28</f>
        <v/>
      </c>
      <c r="Z28" s="23" t="str">
        <f>IF(AH28="","",IF('Hedge-All-18'!X28="W","Y",IF('Hedge-All-18'!X28="L","N","")))</f>
        <v/>
      </c>
      <c r="AA28" s="23" t="str">
        <f>'Hedge-All-18'!AM28</f>
        <v/>
      </c>
      <c r="AB28" s="23" t="str">
        <f>'Hedge-All-18'!S28</f>
        <v/>
      </c>
      <c r="AC28" s="37" t="str">
        <f>'Hedge-All-18'!U28</f>
        <v/>
      </c>
      <c r="AD28" s="53"/>
      <c r="AE28" s="53"/>
      <c r="AF28" s="53"/>
      <c r="AG28" s="53"/>
      <c r="AH28" s="187"/>
      <c r="AI28" s="105"/>
      <c r="AJ28" s="102" t="str" cm="1">
        <f t="array" aca="1" ref="AJ28" ca="1">IF(AH27="","",INDIRECT(VLOOKUP(DB28,General!X:Y,2,FALSE)&amp;CQ28))</f>
        <v/>
      </c>
      <c r="AK28" s="68" t="str">
        <f t="shared" si="4"/>
        <v/>
      </c>
      <c r="AL28" s="68" t="str">
        <f>IF(AH27="","",VLOOKUP(DB28,General!U:V,2,FALSE))</f>
        <v/>
      </c>
      <c r="AM28" s="62" t="str" cm="1">
        <f t="array" aca="1" ref="AM28" ca="1">IF(AH27="","",INDIRECT(DB28&amp;CQ28))</f>
        <v/>
      </c>
      <c r="AN28" s="23" t="str">
        <f t="shared" si="0"/>
        <v/>
      </c>
      <c r="AO28" s="23" t="str">
        <f t="shared" si="5"/>
        <v/>
      </c>
      <c r="AP28" s="37" t="str">
        <f t="shared" si="1"/>
        <v/>
      </c>
      <c r="AQ28" s="53"/>
      <c r="AR28" s="53"/>
      <c r="AS28" s="53"/>
      <c r="AT28" s="33" t="e">
        <f>#REF!</f>
        <v>#REF!</v>
      </c>
      <c r="AU28" s="34" t="e">
        <f>#REF!</f>
        <v>#REF!</v>
      </c>
      <c r="AV28" s="34" t="e">
        <f>#REF!</f>
        <v>#REF!</v>
      </c>
      <c r="AW28" s="34" t="e">
        <f>#REF!</f>
        <v>#REF!</v>
      </c>
      <c r="AX28" s="34" t="str">
        <f>IF(AH28="","",IF(#REF!="W","Y",IF(#REF!="L","N","")))</f>
        <v/>
      </c>
      <c r="AY28" s="34" t="e">
        <f>#REF!</f>
        <v>#REF!</v>
      </c>
      <c r="AZ28" s="34" t="e">
        <f>#REF!</f>
        <v>#REF!</v>
      </c>
      <c r="BA28" s="35" t="e">
        <f>#REF!</f>
        <v>#REF!</v>
      </c>
      <c r="BB28" s="53"/>
      <c r="BC28" s="53"/>
      <c r="BD28" s="33" t="e">
        <f>#REF!</f>
        <v>#REF!</v>
      </c>
      <c r="BE28" s="34" t="e">
        <f>#REF!</f>
        <v>#REF!</v>
      </c>
      <c r="BF28" s="34" t="e">
        <f>#REF!</f>
        <v>#REF!</v>
      </c>
      <c r="BG28" s="34" t="e">
        <f>#REF!</f>
        <v>#REF!</v>
      </c>
      <c r="BH28" s="34" t="str">
        <f>IF(AH28="","",IF(#REF!="W","Y",IF(#REF!="L","N","")))</f>
        <v/>
      </c>
      <c r="BI28" s="34" t="e">
        <f>#REF!</f>
        <v>#REF!</v>
      </c>
      <c r="BJ28" s="34" t="e">
        <f>#REF!</f>
        <v>#REF!</v>
      </c>
      <c r="BK28" s="35" t="e">
        <f>#REF!</f>
        <v>#REF!</v>
      </c>
      <c r="BL28" s="53"/>
      <c r="BM28" s="53"/>
      <c r="BN28" s="33" t="e">
        <f>#REF!</f>
        <v>#REF!</v>
      </c>
      <c r="BO28" s="34" t="e">
        <f>#REF!</f>
        <v>#REF!</v>
      </c>
      <c r="BP28" s="34" t="e">
        <f>#REF!</f>
        <v>#REF!</v>
      </c>
      <c r="BQ28" s="34" t="e">
        <f>#REF!</f>
        <v>#REF!</v>
      </c>
      <c r="BR28" s="34" t="str">
        <f>IF(AH28="","",IF(#REF!="W","Y",IF(#REF!="L","N","")))</f>
        <v/>
      </c>
      <c r="BS28" s="34" t="e">
        <f>#REF!</f>
        <v>#REF!</v>
      </c>
      <c r="BT28" s="34" t="e">
        <f>#REF!</f>
        <v>#REF!</v>
      </c>
      <c r="BU28" s="35" t="e">
        <f>#REF!</f>
        <v>#REF!</v>
      </c>
      <c r="BV28" s="53"/>
      <c r="BW28" s="53"/>
      <c r="BX28" s="36" t="e">
        <f>#REF!</f>
        <v>#REF!</v>
      </c>
      <c r="BY28" s="23" t="e">
        <f>#REF!</f>
        <v>#REF!</v>
      </c>
      <c r="BZ28" s="23" t="e">
        <f>#REF!</f>
        <v>#REF!</v>
      </c>
      <c r="CA28" s="23" t="e">
        <f>#REF!</f>
        <v>#REF!</v>
      </c>
      <c r="CB28" s="23" t="str">
        <f>IF(AH28="","",IF(#REF!="W","Y",IF(#REF!="L","N","")))</f>
        <v/>
      </c>
      <c r="CC28" s="23" t="e">
        <f>#REF!</f>
        <v>#REF!</v>
      </c>
      <c r="CD28" s="23" t="e">
        <f>#REF!</f>
        <v>#REF!</v>
      </c>
      <c r="CE28" s="37" t="e">
        <f>#REF!</f>
        <v>#REF!</v>
      </c>
      <c r="CF28" s="53"/>
      <c r="CG28" s="53"/>
      <c r="CH28" s="1" t="e">
        <f>IF(AN28="",0,IFERROR(VLOOKUP(AN23&amp;AN24&amp;AN25&amp;AN26&amp;AN27&amp;AN28,General!I:J,2,FALSE),0))+AO27</f>
        <v>#VALUE!</v>
      </c>
      <c r="CI28" s="1">
        <v>-100</v>
      </c>
      <c r="CJ28" s="1" t="e">
        <f t="shared" si="2"/>
        <v>#REF!</v>
      </c>
      <c r="CK28" s="1">
        <v>-100</v>
      </c>
      <c r="CL28" s="1">
        <v>-100</v>
      </c>
      <c r="CM28" s="1">
        <v>-100</v>
      </c>
      <c r="CN28" s="1">
        <v>-100</v>
      </c>
      <c r="CP28" s="1" t="str">
        <f t="shared" ca="1" si="19"/>
        <v/>
      </c>
      <c r="CQ28" s="1">
        <v>28</v>
      </c>
      <c r="CR28" s="1">
        <f t="shared" si="15"/>
        <v>23</v>
      </c>
      <c r="CS28" s="4" t="str" cm="1">
        <f t="array" ref="CS28">IFERROR(INDEX($CI$4:$CO$4,_xlfn.AGGREGATE(15,6,COLUMN($CI$4:$CO$4)-COLUMN($CH$1)/($CI$28:$CO$28=MAX($CI$28:$CO$28)),COLUMNS($CO$4:CO4))),"")</f>
        <v/>
      </c>
      <c r="CT28" s="4" t="str" cm="1">
        <f t="array" ref="CT28">IFERROR(INDEX($CI$4:$CO$4,_xlfn.AGGREGATE(15,6,COLUMN($CI$4:$CO$4)-COLUMN($CH$1)/($CI$28:$CO$28=MAX($CI$28:$CO$28)),COLUMNS($CO$4:CP4))),"")</f>
        <v/>
      </c>
      <c r="CU28" s="4" t="str" cm="1">
        <f t="array" ref="CU28">IFERROR(INDEX($CI$4:$CO$4,_xlfn.AGGREGATE(15,6,COLUMN($CI$4:$CO$4)-COLUMN($CH$1)/($CI$28:$CO$28=MAX($CI$28:$CO$28)),COLUMNS($CO$4:CQ4))),"")</f>
        <v/>
      </c>
      <c r="CV28" s="4" t="str" cm="1">
        <f t="array" ref="CV28">IFERROR(INDEX($CI$4:$CO$4,_xlfn.AGGREGATE(15,6,COLUMN($CI$4:$CO$4)-COLUMN($CH$1)/($CI$28:$CO$28=MAX($CI$28:$CO$28)),COLUMNS($CO$4:CR4))),"")</f>
        <v/>
      </c>
      <c r="CW28" s="1" t="str">
        <f t="shared" ca="1" si="9"/>
        <v/>
      </c>
      <c r="CX28" s="1" t="str" cm="1">
        <f t="array" ref="CX28">IFERROR(INDEX($CS$29:$CV$29,_xlfn.AGGREGATE(15,6,COLUMN($CS$29:$CV$29)-COLUMN($CR$29)/($CS$28:$CV$28=MAX($CS$28:$CV$28)),COLUMNS($CS$29:CT29))),"")</f>
        <v/>
      </c>
      <c r="CY28" s="1" t="str" cm="1">
        <f t="array" ref="CY28">IFERROR(INDEX($CS$29:$CV$29,_xlfn.AGGREGATE(15,6,COLUMN($CS$29:$CV$29)-COLUMN($CR$29)/($CS$28:$CV$28=MAX($CS$28:$CV$28)),COLUMNS($CS$29:CU29))),"")</f>
        <v/>
      </c>
      <c r="CZ28" s="1" t="str" cm="1">
        <f t="array" ref="CZ28">IFERROR(INDEX($CS$29:$CV$29,_xlfn.AGGREGATE(15,6,COLUMN($CS$29:$CV$29)-COLUMN($CR$29)/($CS$28:$CV$28=MAX($CS$28:$CV$28)),COLUMNS($CS$29:CV29))),"")</f>
        <v/>
      </c>
      <c r="DA28" s="1" t="str">
        <f t="shared" ca="1" si="10"/>
        <v>R</v>
      </c>
      <c r="DB28" s="1" t="str">
        <f t="shared" ca="1" si="14"/>
        <v/>
      </c>
      <c r="DD28" s="4" t="str">
        <f>IFERROR(VLOOKUP(CS28,General!R:S,2,FALSE),"")</f>
        <v/>
      </c>
      <c r="DE28" s="4" t="str">
        <f>IFERROR(VLOOKUP(CT28,General!R:S,2,FALSE),"")</f>
        <v/>
      </c>
      <c r="DF28" s="4" t="str">
        <f>IFERROR(VLOOKUP(CU28,General!R:S,2,FALSE),"")</f>
        <v/>
      </c>
      <c r="DG28" s="4" t="str">
        <f>IFERROR(VLOOKUP(CV28,General!R:S,2,FALSE),"")</f>
        <v/>
      </c>
      <c r="DH28" s="4">
        <f ca="1">IF(CS28="",-1,COUNTIF(INDIRECT(DD28&amp;$CQ$10):INDIRECT(DD28&amp;CQ28),"Y"))</f>
        <v>-1</v>
      </c>
      <c r="DI28" s="4">
        <f ca="1">IF(CT28="",-1,COUNTIF(INDIRECT(DE28&amp;$CQ$10):INDIRECT(DE28&amp;CQ28),"Y"))</f>
        <v>-1</v>
      </c>
      <c r="DJ28" s="4">
        <f ca="1">IF(CU28="",-1,COUNTIF(INDIRECT(DF28&amp;$CQ$10):INDIRECT(DF28&amp;CQ28),"Y"))</f>
        <v>-1</v>
      </c>
      <c r="DK28" s="4">
        <f ca="1">IF(CV28="",-1,COUNTIF(INDIRECT(DG28&amp;$CQ$10):INDIRECT(DG28&amp;CQ28),"Y"))</f>
        <v>-1</v>
      </c>
      <c r="DL28" s="4" t="str" cm="1">
        <f t="array" aca="1" ref="DL28" ca="1">IFERROR(INDEX($CS$28:$CV$28,_xlfn.AGGREGATE(15,6,COLUMN($CS$28:$CV$28)-COLUMN($CR$28)/($DH$28:$DK$28=MAX($DH$28:$DK$28)),COLUMNS($CS$28:CS28))),"")</f>
        <v/>
      </c>
      <c r="DM28" s="4" t="str" cm="1">
        <f t="array" aca="1" ref="DM28" ca="1">IFERROR(INDEX($CS$28:$CV$28,_xlfn.AGGREGATE(15,6,COLUMN($CS$28:$CV$28)-COLUMN($CR$28)/($DH$28:$DK$28=MAX($DH$28:$DK$28)),COLUMNS($CS$28:CT28))),"")</f>
        <v/>
      </c>
      <c r="DN28" s="4" t="str" cm="1">
        <f t="array" aca="1" ref="DN28" ca="1">IFERROR(INDEX($CS$28:$CV$28,_xlfn.AGGREGATE(15,6,COLUMN($CS$28:$CV$28)-COLUMN($CR$28)/($DH$28:$DK$28=MAX($DH$28:$DK$28)),COLUMNS($CS$28:CU28))),"")</f>
        <v/>
      </c>
      <c r="DO28" s="4" t="str" cm="1">
        <f t="array" aca="1" ref="DO28" ca="1">IFERROR(INDEX($CS$28:$CV$28,_xlfn.AGGREGATE(15,6,COLUMN($CS$28:$CV$28)-COLUMN($CR$28)/($DH$28:$DK$28=MAX($DH$28:$DK$28)),COLUMNS($CS$28:CV28))),"")</f>
        <v/>
      </c>
      <c r="DP28" s="1">
        <f t="shared" ca="1" si="11"/>
        <v>4</v>
      </c>
      <c r="DQ28" s="73">
        <f t="shared" ca="1" si="12"/>
        <v>0</v>
      </c>
      <c r="DR28" s="4" t="str">
        <f t="shared" ca="1" si="13"/>
        <v/>
      </c>
      <c r="DS28" s="1" t="str">
        <f t="shared" si="7"/>
        <v>F28</v>
      </c>
      <c r="DV28" s="161" t="str">
        <f>'Hedge-All-18'!B28</f>
        <v/>
      </c>
      <c r="DW28" s="162" t="str">
        <f>'Hedge-All-18'!C28</f>
        <v/>
      </c>
      <c r="DX28" s="163" t="str">
        <f>'Hedge-All-18'!D28</f>
        <v/>
      </c>
      <c r="DY28" s="164" t="str">
        <f>'Hedge-All-18'!E28</f>
        <v/>
      </c>
      <c r="DZ28" s="165" t="str">
        <f>'Hedge-All-18'!F28</f>
        <v/>
      </c>
      <c r="EA28" s="139"/>
      <c r="EB28" s="166" t="str">
        <f>'Hedge-All-18'!H28</f>
        <v/>
      </c>
      <c r="EC28" s="163" t="str">
        <f>'Hedge-All-18'!I28</f>
        <v/>
      </c>
      <c r="ED28" s="164" t="str">
        <f>'Hedge-All-18'!J28</f>
        <v/>
      </c>
      <c r="EE28" s="165" t="str">
        <f>'Hedge-All-18'!K28</f>
        <v/>
      </c>
      <c r="EF28" s="139"/>
      <c r="EG28" s="139"/>
      <c r="EH28" s="139"/>
      <c r="EI28" s="161" t="str">
        <f>'Hedge-All-18'!O28</f>
        <v/>
      </c>
      <c r="EJ28" s="163" t="str">
        <f>'Hedge-All-18'!P28</f>
        <v/>
      </c>
      <c r="EK28" s="164" t="str">
        <f>'Hedge-All-18'!Q28</f>
        <v/>
      </c>
      <c r="EL28" s="167" t="str">
        <f>'Hedge-All-18'!R28</f>
        <v/>
      </c>
      <c r="EM28" s="167" t="str">
        <f>'Hedge-All-18'!S28</f>
        <v/>
      </c>
      <c r="EN28" s="168" t="str">
        <f>'Hedge-All-18'!T28</f>
        <v/>
      </c>
      <c r="EO28" s="167" t="str">
        <f>'Hedge-All-18'!U28</f>
        <v/>
      </c>
      <c r="EP28" s="169" t="str">
        <f>'Hedge-All-18'!V28</f>
        <v/>
      </c>
      <c r="EQ28" s="1" t="str">
        <f t="shared" si="8"/>
        <v>N</v>
      </c>
    </row>
    <row r="29" spans="1:147" ht="26.25" customHeight="1" thickBot="1">
      <c r="A29" s="1">
        <v>20</v>
      </c>
      <c r="B29" s="38" t="e">
        <f>#REF!</f>
        <v>#REF!</v>
      </c>
      <c r="C29" s="39" t="e">
        <f>#REF!</f>
        <v>#REF!</v>
      </c>
      <c r="D29" s="39" t="e">
        <f>#REF!</f>
        <v>#REF!</v>
      </c>
      <c r="E29" s="39" t="e">
        <f>#REF!</f>
        <v>#REF!</v>
      </c>
      <c r="F29" s="39" t="str">
        <f>IF(AH29="","",IF(#REF!="W","Y",IF(#REF!="L","N","")))</f>
        <v/>
      </c>
      <c r="G29" s="39" t="e">
        <f>#REF!</f>
        <v>#REF!</v>
      </c>
      <c r="H29" s="39" t="e">
        <f>#REF!</f>
        <v>#REF!</v>
      </c>
      <c r="I29" s="40" t="e">
        <f>#REF!</f>
        <v>#REF!</v>
      </c>
      <c r="J29" s="53"/>
      <c r="K29" s="53"/>
      <c r="L29" s="38" t="e">
        <f>#REF!</f>
        <v>#REF!</v>
      </c>
      <c r="M29" s="39" t="e">
        <f>#REF!</f>
        <v>#REF!</v>
      </c>
      <c r="N29" s="39" t="e">
        <f>#REF!</f>
        <v>#REF!</v>
      </c>
      <c r="O29" s="39" t="e">
        <f>#REF!</f>
        <v>#REF!</v>
      </c>
      <c r="P29" s="39" t="str">
        <f>IF(AH29="","",IF(#REF!="W","Y",IF(#REF!="L","N","")))</f>
        <v/>
      </c>
      <c r="Q29" s="39" t="e">
        <f>#REF!</f>
        <v>#REF!</v>
      </c>
      <c r="R29" s="39" t="e">
        <f>#REF!</f>
        <v>#REF!</v>
      </c>
      <c r="S29" s="40" t="e">
        <f>#REF!</f>
        <v>#REF!</v>
      </c>
      <c r="T29" s="53"/>
      <c r="U29" s="185"/>
      <c r="V29" s="286" t="str">
        <f>'Hedge-All-18'!B29</f>
        <v/>
      </c>
      <c r="W29" s="39" t="str">
        <f>'Hedge-All-18'!C29</f>
        <v/>
      </c>
      <c r="X29" s="39" t="str">
        <f>'Hedge-All-18'!H29</f>
        <v/>
      </c>
      <c r="Y29" s="39" t="str">
        <f>'Hedge-All-18'!O29</f>
        <v/>
      </c>
      <c r="Z29" s="39" t="str">
        <f>IF(AH29="","",IF('Hedge-All-18'!X29="W","Y",IF('Hedge-All-18'!X29="L","N","")))</f>
        <v/>
      </c>
      <c r="AA29" s="39" t="str">
        <f>'Hedge-All-18'!AM29</f>
        <v/>
      </c>
      <c r="AB29" s="39" t="str">
        <f>'Hedge-All-18'!S29</f>
        <v/>
      </c>
      <c r="AC29" s="40" t="str">
        <f>'Hedge-All-18'!U29</f>
        <v/>
      </c>
      <c r="AD29" s="53"/>
      <c r="AE29" s="53"/>
      <c r="AF29" s="53"/>
      <c r="AG29" s="53"/>
      <c r="AH29" s="188"/>
      <c r="AI29" s="105"/>
      <c r="AJ29" s="103" t="str" cm="1">
        <f t="array" aca="1" ref="AJ29" ca="1">IF(AH28="","",INDIRECT(VLOOKUP(DB29,General!X:Y,2,FALSE)&amp;CQ29))</f>
        <v/>
      </c>
      <c r="AK29" s="69" t="str">
        <f t="shared" si="4"/>
        <v/>
      </c>
      <c r="AL29" s="69" t="str">
        <f>IF(AH28="","",VLOOKUP(DB29,General!U:V,2,FALSE))</f>
        <v/>
      </c>
      <c r="AM29" s="65" t="str" cm="1">
        <f t="array" aca="1" ref="AM29" ca="1">IF(AH28="","",INDIRECT(DB29&amp;CQ29))</f>
        <v/>
      </c>
      <c r="AN29" s="39" t="str">
        <f t="shared" si="0"/>
        <v/>
      </c>
      <c r="AO29" s="39" t="str">
        <f t="shared" si="5"/>
        <v/>
      </c>
      <c r="AP29" s="40" t="str">
        <f t="shared" si="1"/>
        <v/>
      </c>
      <c r="AQ29" s="53"/>
      <c r="AR29" s="53"/>
      <c r="AS29" s="53"/>
      <c r="AT29" s="33" t="e">
        <f>#REF!</f>
        <v>#REF!</v>
      </c>
      <c r="AU29" s="34" t="e">
        <f>#REF!</f>
        <v>#REF!</v>
      </c>
      <c r="AV29" s="34" t="e">
        <f>#REF!</f>
        <v>#REF!</v>
      </c>
      <c r="AW29" s="34" t="e">
        <f>#REF!</f>
        <v>#REF!</v>
      </c>
      <c r="AX29" s="34" t="str">
        <f>IF(AH29="","",IF(#REF!="W","Y",IF(#REF!="L","N","")))</f>
        <v/>
      </c>
      <c r="AY29" s="34" t="e">
        <f>#REF!</f>
        <v>#REF!</v>
      </c>
      <c r="AZ29" s="34" t="e">
        <f>#REF!</f>
        <v>#REF!</v>
      </c>
      <c r="BA29" s="35" t="e">
        <f>#REF!</f>
        <v>#REF!</v>
      </c>
      <c r="BB29" s="53"/>
      <c r="BC29" s="53"/>
      <c r="BD29" s="33" t="e">
        <f>#REF!</f>
        <v>#REF!</v>
      </c>
      <c r="BE29" s="34" t="e">
        <f>#REF!</f>
        <v>#REF!</v>
      </c>
      <c r="BF29" s="34" t="e">
        <f>#REF!</f>
        <v>#REF!</v>
      </c>
      <c r="BG29" s="34" t="e">
        <f>#REF!</f>
        <v>#REF!</v>
      </c>
      <c r="BH29" s="34" t="str">
        <f>IF(AH29="","",IF(#REF!="W","Y",IF(#REF!="L","N","")))</f>
        <v/>
      </c>
      <c r="BI29" s="34" t="e">
        <f>#REF!</f>
        <v>#REF!</v>
      </c>
      <c r="BJ29" s="34" t="e">
        <f>#REF!</f>
        <v>#REF!</v>
      </c>
      <c r="BK29" s="35" t="e">
        <f>#REF!</f>
        <v>#REF!</v>
      </c>
      <c r="BL29" s="53"/>
      <c r="BM29" s="53"/>
      <c r="BN29" s="33" t="e">
        <f>#REF!</f>
        <v>#REF!</v>
      </c>
      <c r="BO29" s="34" t="e">
        <f>#REF!</f>
        <v>#REF!</v>
      </c>
      <c r="BP29" s="34" t="e">
        <f>#REF!</f>
        <v>#REF!</v>
      </c>
      <c r="BQ29" s="34" t="e">
        <f>#REF!</f>
        <v>#REF!</v>
      </c>
      <c r="BR29" s="34" t="str">
        <f>IF(AH29="","",IF(#REF!="W","Y",IF(#REF!="L","N","")))</f>
        <v/>
      </c>
      <c r="BS29" s="34" t="e">
        <f>#REF!</f>
        <v>#REF!</v>
      </c>
      <c r="BT29" s="34" t="e">
        <f>#REF!</f>
        <v>#REF!</v>
      </c>
      <c r="BU29" s="35" t="e">
        <f>#REF!</f>
        <v>#REF!</v>
      </c>
      <c r="BV29" s="53"/>
      <c r="BW29" s="53"/>
      <c r="BX29" s="38" t="e">
        <f>#REF!</f>
        <v>#REF!</v>
      </c>
      <c r="BY29" s="39" t="e">
        <f>#REF!</f>
        <v>#REF!</v>
      </c>
      <c r="BZ29" s="39" t="e">
        <f>#REF!</f>
        <v>#REF!</v>
      </c>
      <c r="CA29" s="39" t="e">
        <f>#REF!</f>
        <v>#REF!</v>
      </c>
      <c r="CB29" s="39" t="str">
        <f>IF(AH29="","",IF(#REF!="W","Y",IF(#REF!="L","N","")))</f>
        <v/>
      </c>
      <c r="CC29" s="39" t="e">
        <f>#REF!</f>
        <v>#REF!</v>
      </c>
      <c r="CD29" s="39" t="e">
        <f>#REF!</f>
        <v>#REF!</v>
      </c>
      <c r="CE29" s="40" t="e">
        <f>#REF!</f>
        <v>#REF!</v>
      </c>
      <c r="CF29" s="53"/>
      <c r="CG29" s="53"/>
      <c r="CH29" s="1" t="e">
        <f>IF(AN29="",0,IFERROR(VLOOKUP(AN24&amp;AN25&amp;AN26&amp;AN27&amp;AN28&amp;AN29,General!I:J,2,FALSE),0))+AO28</f>
        <v>#VALUE!</v>
      </c>
      <c r="CI29" s="1">
        <v>-100</v>
      </c>
      <c r="CJ29" s="1" t="e">
        <f t="shared" si="2"/>
        <v>#REF!</v>
      </c>
      <c r="CK29" s="1">
        <v>-100</v>
      </c>
      <c r="CL29" s="1">
        <v>-100</v>
      </c>
      <c r="CM29" s="1">
        <v>-100</v>
      </c>
      <c r="CN29" s="1">
        <v>-100</v>
      </c>
      <c r="CP29" s="1" t="str">
        <f>IF(AH29="","",INDEX($CI$4:$CO$4,MATCH(MAX(CI29:CO29),CI29:CO29,0)))</f>
        <v/>
      </c>
      <c r="CQ29" s="1">
        <v>29</v>
      </c>
      <c r="CR29" s="1">
        <f t="shared" si="15"/>
        <v>24</v>
      </c>
      <c r="CS29" s="4" t="str" cm="1">
        <f t="array" ref="CS29">IFERROR(INDEX($CI$4:$CO$4,_xlfn.AGGREGATE(15,6,COLUMN($CI$4:$CO$4)-COLUMN($CH$1)/($CI$29:$CO$29=MAX($CI$29:$CO$29)),COLUMNS($CO$4:CO4))),"")</f>
        <v/>
      </c>
      <c r="CT29" s="4" t="str" cm="1">
        <f t="array" ref="CT29">IFERROR(INDEX($CI$4:$CO$4,_xlfn.AGGREGATE(15,6,COLUMN($CI$4:$CO$4)-COLUMN($CH$1)/($CI$29:$CO$29=MAX($CI$29:$CO$29)),COLUMNS($CO$4:CP4))),"")</f>
        <v/>
      </c>
      <c r="CU29" s="4" t="str" cm="1">
        <f t="array" ref="CU29">IFERROR(INDEX($CI$4:$CO$4,_xlfn.AGGREGATE(15,6,COLUMN($CI$4:$CO$4)-COLUMN($CH$1)/($CI$29:$CO$29=MAX($CI$29:$CO$29)),COLUMNS($CO$4:CQ4))),"")</f>
        <v/>
      </c>
      <c r="CV29" s="4" t="str" cm="1">
        <f t="array" ref="CV29">IFERROR(INDEX($CI$4:$CO$4,_xlfn.AGGREGATE(15,6,COLUMN($CI$4:$CO$4)-COLUMN($CH$1)/($CI$29:$CO$29=MAX($CI$29:$CO$29)),COLUMNS($CO$4:CR4))),"")</f>
        <v/>
      </c>
      <c r="CW29" s="1" t="str">
        <f t="shared" ca="1" si="9"/>
        <v/>
      </c>
      <c r="DA29" s="1" t="str">
        <f t="shared" ca="1" si="10"/>
        <v>R</v>
      </c>
      <c r="DB29" s="1" t="str">
        <f t="shared" ca="1" si="14"/>
        <v/>
      </c>
      <c r="DD29" s="4" t="str">
        <f>IFERROR(VLOOKUP(CS29,General!R:S,2,FALSE),"")</f>
        <v/>
      </c>
      <c r="DE29" s="4" t="str">
        <f>IFERROR(VLOOKUP(CT29,General!R:S,2,FALSE),"")</f>
        <v/>
      </c>
      <c r="DF29" s="4" t="str">
        <f>IFERROR(VLOOKUP(CU29,General!R:S,2,FALSE),"")</f>
        <v/>
      </c>
      <c r="DG29" s="4" t="str">
        <f>IFERROR(VLOOKUP(CV29,General!R:S,2,FALSE),"")</f>
        <v/>
      </c>
      <c r="DH29" s="4">
        <f ca="1">IF(CS29="",-1,COUNTIF(INDIRECT(DD29&amp;$CQ$10):INDIRECT(DD29&amp;CQ29),"Y"))</f>
        <v>-1</v>
      </c>
      <c r="DI29" s="4">
        <f ca="1">IF(CT29="",-1,COUNTIF(INDIRECT(DE29&amp;$CQ$10):INDIRECT(DE29&amp;CQ29),"Y"))</f>
        <v>-1</v>
      </c>
      <c r="DJ29" s="4">
        <f ca="1">IF(CU29="",-1,COUNTIF(INDIRECT(DF29&amp;$CQ$10):INDIRECT(DF29&amp;CQ29),"Y"))</f>
        <v>-1</v>
      </c>
      <c r="DK29" s="4">
        <f ca="1">IF(CV29="",-1,COUNTIF(INDIRECT(DG29&amp;$CQ$10):INDIRECT(DG29&amp;CQ29),"Y"))</f>
        <v>-1</v>
      </c>
      <c r="DL29" s="4" t="str" cm="1">
        <f t="array" aca="1" ref="DL29" ca="1">IFERROR(INDEX($CS$29:$CV$29,_xlfn.AGGREGATE(15,6,COLUMN($CS$29:$CV$29)-COLUMN($CR$29)/($DH$29:$DK$29=MAX($DH$29:$DK$29)),COLUMNS($CS$29:CS29))),"")</f>
        <v/>
      </c>
      <c r="DM29" s="4" t="str" cm="1">
        <f t="array" aca="1" ref="DM29" ca="1">IFERROR(INDEX($CS$29:$CV$29,_xlfn.AGGREGATE(15,6,COLUMN($CS$29:$CV$29)-COLUMN($CR$29)/($DH$29:$DK$29=MAX($DH$29:$DK$29)),COLUMNS($CS$29:CT29))),"")</f>
        <v/>
      </c>
      <c r="DN29" s="4" t="str" cm="1">
        <f t="array" aca="1" ref="DN29" ca="1">IFERROR(INDEX($CS$29:$CV$29,_xlfn.AGGREGATE(15,6,COLUMN($CS$29:$CV$29)-COLUMN($CR$29)/($DH$29:$DK$29=MAX($DH$29:$DK$29)),COLUMNS($CS$29:CU29))),"")</f>
        <v/>
      </c>
      <c r="DO29" s="4" t="str" cm="1">
        <f t="array" aca="1" ref="DO29" ca="1">IFERROR(INDEX($CS$29:$CV$29,_xlfn.AGGREGATE(15,6,COLUMN($CS$29:$CV$29)-COLUMN($CR$29)/($DH$29:$DK$29=MAX($DH$29:$DK$29)),COLUMNS($CS$29:CV29))),"")</f>
        <v/>
      </c>
      <c r="DP29" s="1">
        <f t="shared" ca="1" si="11"/>
        <v>4</v>
      </c>
      <c r="DQ29" s="73">
        <f t="shared" ca="1" si="12"/>
        <v>0</v>
      </c>
      <c r="DR29" s="4" t="str">
        <f t="shared" ca="1" si="13"/>
        <v/>
      </c>
      <c r="DS29" s="1" t="str">
        <f t="shared" si="7"/>
        <v>F29</v>
      </c>
      <c r="DV29" s="170" t="str">
        <f>'Hedge-All-18'!B29</f>
        <v/>
      </c>
      <c r="DW29" s="171" t="str">
        <f>'Hedge-All-18'!C29</f>
        <v/>
      </c>
      <c r="DX29" s="172" t="str">
        <f>'Hedge-All-18'!D29</f>
        <v/>
      </c>
      <c r="DY29" s="173" t="str">
        <f>'Hedge-All-18'!E29</f>
        <v/>
      </c>
      <c r="DZ29" s="174" t="str">
        <f>'Hedge-All-18'!F29</f>
        <v/>
      </c>
      <c r="EA29" s="139"/>
      <c r="EB29" s="175" t="str">
        <f>'Hedge-All-18'!H29</f>
        <v/>
      </c>
      <c r="EC29" s="172" t="str">
        <f>'Hedge-All-18'!I29</f>
        <v/>
      </c>
      <c r="ED29" s="173" t="str">
        <f>'Hedge-All-18'!J29</f>
        <v/>
      </c>
      <c r="EE29" s="174" t="str">
        <f>'Hedge-All-18'!K29</f>
        <v/>
      </c>
      <c r="EF29" s="139"/>
      <c r="EG29" s="139"/>
      <c r="EH29" s="139"/>
      <c r="EI29" s="170" t="str">
        <f>'Hedge-All-18'!O29</f>
        <v/>
      </c>
      <c r="EJ29" s="172" t="str">
        <f>'Hedge-All-18'!P29</f>
        <v/>
      </c>
      <c r="EK29" s="173" t="str">
        <f>'Hedge-All-18'!Q29</f>
        <v/>
      </c>
      <c r="EL29" s="176" t="str">
        <f>'Hedge-All-18'!R29</f>
        <v/>
      </c>
      <c r="EM29" s="176" t="str">
        <f>'Hedge-All-18'!S29</f>
        <v/>
      </c>
      <c r="EN29" s="177" t="str">
        <f>'Hedge-All-18'!T29</f>
        <v/>
      </c>
      <c r="EO29" s="176" t="str">
        <f>'Hedge-All-18'!U29</f>
        <v/>
      </c>
      <c r="EP29" s="178" t="str">
        <f>'Hedge-All-18'!V29</f>
        <v/>
      </c>
      <c r="EQ29" s="1" t="str">
        <f t="shared" si="8"/>
        <v>N</v>
      </c>
    </row>
    <row r="30" spans="1:147" ht="26.25" customHeight="1" thickBot="1">
      <c r="A30" s="1">
        <v>21</v>
      </c>
      <c r="B30" s="33" t="e">
        <f>#REF!</f>
        <v>#REF!</v>
      </c>
      <c r="C30" s="34" t="e">
        <f>#REF!</f>
        <v>#REF!</v>
      </c>
      <c r="D30" s="34" t="e">
        <f>#REF!</f>
        <v>#REF!</v>
      </c>
      <c r="E30" s="34" t="e">
        <f>#REF!</f>
        <v>#REF!</v>
      </c>
      <c r="F30" s="34" t="str">
        <f>IF(AH30="","",IF(#REF!="W","Y",IF(#REF!="L","N","")))</f>
        <v/>
      </c>
      <c r="G30" s="34" t="e">
        <f>#REF!</f>
        <v>#REF!</v>
      </c>
      <c r="H30" s="34" t="e">
        <f>#REF!</f>
        <v>#REF!</v>
      </c>
      <c r="I30" s="35" t="e">
        <f>#REF!</f>
        <v>#REF!</v>
      </c>
      <c r="J30" s="53"/>
      <c r="K30" s="53"/>
      <c r="L30" s="33" t="e">
        <f>#REF!</f>
        <v>#REF!</v>
      </c>
      <c r="M30" s="34" t="e">
        <f>#REF!</f>
        <v>#REF!</v>
      </c>
      <c r="N30" s="34" t="e">
        <f>#REF!</f>
        <v>#REF!</v>
      </c>
      <c r="O30" s="34" t="e">
        <f>#REF!</f>
        <v>#REF!</v>
      </c>
      <c r="P30" s="34" t="str">
        <f>IF(AH30="","",IF(#REF!="W","Y",IF(#REF!="L","N","")))</f>
        <v/>
      </c>
      <c r="Q30" s="34" t="e">
        <f>#REF!</f>
        <v>#REF!</v>
      </c>
      <c r="R30" s="34" t="e">
        <f>#REF!</f>
        <v>#REF!</v>
      </c>
      <c r="S30" s="35" t="e">
        <f>#REF!</f>
        <v>#REF!</v>
      </c>
      <c r="T30" s="53"/>
      <c r="U30" s="185"/>
      <c r="V30" s="184" t="str">
        <f>'Hedge-All-18'!B30</f>
        <v/>
      </c>
      <c r="W30" s="34" t="str">
        <f>'Hedge-All-18'!C30</f>
        <v/>
      </c>
      <c r="X30" s="34" t="str">
        <f>'Hedge-All-18'!H30</f>
        <v/>
      </c>
      <c r="Y30" s="34" t="str">
        <f>'Hedge-All-18'!O30</f>
        <v/>
      </c>
      <c r="Z30" s="34" t="str">
        <f>IF(AH30="","",IF('Hedge-All-18'!X30="W","Y",IF('Hedge-All-18'!X30="L","N","")))</f>
        <v/>
      </c>
      <c r="AA30" s="34" t="str">
        <f>'Hedge-All-18'!AM30</f>
        <v/>
      </c>
      <c r="AB30" s="34" t="str">
        <f>'Hedge-All-18'!S30</f>
        <v/>
      </c>
      <c r="AC30" s="35" t="str">
        <f>'Hedge-All-18'!U30</f>
        <v/>
      </c>
      <c r="AD30" s="53"/>
      <c r="AE30" s="53"/>
      <c r="AF30" s="53"/>
      <c r="AG30" s="53"/>
      <c r="AH30" s="186"/>
      <c r="AI30" s="105"/>
      <c r="AJ30" s="107" t="str" cm="1">
        <f t="array" aca="1" ref="AJ30" ca="1">IF(AH29="","",INDIRECT(VLOOKUP(DB30,General!X:Y,2,FALSE)&amp;CQ30))</f>
        <v/>
      </c>
      <c r="AK30" s="63" t="str">
        <f t="shared" si="4"/>
        <v/>
      </c>
      <c r="AL30" s="63" t="str">
        <f>IF(AH29="","",VLOOKUP(DB30,General!U:V,2,FALSE))</f>
        <v/>
      </c>
      <c r="AM30" s="64" t="str" cm="1">
        <f t="array" aca="1" ref="AM30" ca="1">IF(AH29="","",INDIRECT(DB30&amp;CQ30))</f>
        <v/>
      </c>
      <c r="AN30" s="34" t="str">
        <f t="shared" si="0"/>
        <v/>
      </c>
      <c r="AO30" s="34" t="str">
        <f t="shared" si="5"/>
        <v/>
      </c>
      <c r="AP30" s="35" t="str">
        <f t="shared" si="1"/>
        <v/>
      </c>
      <c r="AQ30" s="53"/>
      <c r="AR30" s="53"/>
      <c r="AS30" s="53"/>
      <c r="AT30" s="33" t="e">
        <f>#REF!</f>
        <v>#REF!</v>
      </c>
      <c r="AU30" s="34" t="e">
        <f>#REF!</f>
        <v>#REF!</v>
      </c>
      <c r="AV30" s="34" t="e">
        <f>#REF!</f>
        <v>#REF!</v>
      </c>
      <c r="AW30" s="34" t="e">
        <f>#REF!</f>
        <v>#REF!</v>
      </c>
      <c r="AX30" s="34" t="str">
        <f>IF(AH30="","",IF(#REF!="W","Y",IF(#REF!="L","N","")))</f>
        <v/>
      </c>
      <c r="AY30" s="34" t="e">
        <f>#REF!</f>
        <v>#REF!</v>
      </c>
      <c r="AZ30" s="34" t="e">
        <f>#REF!</f>
        <v>#REF!</v>
      </c>
      <c r="BA30" s="35" t="e">
        <f>#REF!</f>
        <v>#REF!</v>
      </c>
      <c r="BB30" s="53"/>
      <c r="BC30" s="53"/>
      <c r="BD30" s="33" t="e">
        <f>#REF!</f>
        <v>#REF!</v>
      </c>
      <c r="BE30" s="34" t="e">
        <f>#REF!</f>
        <v>#REF!</v>
      </c>
      <c r="BF30" s="34" t="e">
        <f>#REF!</f>
        <v>#REF!</v>
      </c>
      <c r="BG30" s="34" t="e">
        <f>#REF!</f>
        <v>#REF!</v>
      </c>
      <c r="BH30" s="34" t="str">
        <f>IF(AH30="","",IF(#REF!="W","Y",IF(#REF!="L","N","")))</f>
        <v/>
      </c>
      <c r="BI30" s="34" t="e">
        <f>#REF!</f>
        <v>#REF!</v>
      </c>
      <c r="BJ30" s="34" t="e">
        <f>#REF!</f>
        <v>#REF!</v>
      </c>
      <c r="BK30" s="35" t="e">
        <f>#REF!</f>
        <v>#REF!</v>
      </c>
      <c r="BL30" s="53"/>
      <c r="BM30" s="53"/>
      <c r="BN30" s="33" t="e">
        <f>#REF!</f>
        <v>#REF!</v>
      </c>
      <c r="BO30" s="34" t="e">
        <f>#REF!</f>
        <v>#REF!</v>
      </c>
      <c r="BP30" s="34" t="e">
        <f>#REF!</f>
        <v>#REF!</v>
      </c>
      <c r="BQ30" s="34" t="e">
        <f>#REF!</f>
        <v>#REF!</v>
      </c>
      <c r="BR30" s="34" t="str">
        <f>IF(AH30="","",IF(#REF!="W","Y",IF(#REF!="L","N","")))</f>
        <v/>
      </c>
      <c r="BS30" s="34" t="e">
        <f>#REF!</f>
        <v>#REF!</v>
      </c>
      <c r="BT30" s="34" t="e">
        <f>#REF!</f>
        <v>#REF!</v>
      </c>
      <c r="BU30" s="35" t="e">
        <f>#REF!</f>
        <v>#REF!</v>
      </c>
      <c r="BV30" s="53"/>
      <c r="BW30" s="53"/>
      <c r="BX30" s="33" t="e">
        <f>#REF!</f>
        <v>#REF!</v>
      </c>
      <c r="BY30" s="34" t="e">
        <f>#REF!</f>
        <v>#REF!</v>
      </c>
      <c r="BZ30" s="34" t="e">
        <f>#REF!</f>
        <v>#REF!</v>
      </c>
      <c r="CA30" s="34" t="e">
        <f>#REF!</f>
        <v>#REF!</v>
      </c>
      <c r="CB30" s="34" t="str">
        <f>IF(AH30="","",IF(#REF!="W","Y",IF(#REF!="L","N","")))</f>
        <v/>
      </c>
      <c r="CC30" s="34" t="e">
        <f>#REF!</f>
        <v>#REF!</v>
      </c>
      <c r="CD30" s="34" t="e">
        <f>#REF!</f>
        <v>#REF!</v>
      </c>
      <c r="CE30" s="35" t="e">
        <f>#REF!</f>
        <v>#REF!</v>
      </c>
      <c r="CF30" s="53"/>
      <c r="CG30" s="53"/>
      <c r="CH30" s="1" t="e">
        <f>IF(AN30="",0,IFERROR(VLOOKUP(AN25&amp;AN26&amp;AN27&amp;AN28&amp;AN29&amp;AN30,General!I:J,2,FALSE),0))+AO29</f>
        <v>#VALUE!</v>
      </c>
      <c r="CI30" s="1">
        <v>-100</v>
      </c>
      <c r="CJ30" s="1" t="e">
        <f t="shared" si="2"/>
        <v>#REF!</v>
      </c>
      <c r="CK30" s="1">
        <v>-100</v>
      </c>
      <c r="CL30" s="1">
        <v>-100</v>
      </c>
      <c r="CM30" s="1">
        <v>-100</v>
      </c>
      <c r="CN30" s="1">
        <v>-100</v>
      </c>
      <c r="CP30" s="1" t="str">
        <f t="shared" ref="CP30" ca="1" si="20">CW29</f>
        <v/>
      </c>
      <c r="CQ30" s="1">
        <v>30</v>
      </c>
      <c r="CR30" s="1">
        <f t="shared" si="15"/>
        <v>25</v>
      </c>
      <c r="CS30" s="4" t="str" cm="1">
        <f t="array" ref="CS30">IFERROR(INDEX($CI$4:$CO$4,_xlfn.AGGREGATE(15,6,COLUMN($CI$4:$CO$4)-COLUMN($CH$1)/($CI$30:$CO$30=MAX($CI$30:$CO$30)),COLUMNS($CO$4:CO4))),"")</f>
        <v/>
      </c>
      <c r="CT30" s="4" t="str" cm="1">
        <f t="array" ref="CT30">IFERROR(INDEX($CI$4:$CO$4,_xlfn.AGGREGATE(15,6,COLUMN($CI$4:$CO$4)-COLUMN($CH$1)/($CI$30:$CO$30=MAX($CI$30:$CO$30)),COLUMNS($CO$4:CP4))),"")</f>
        <v/>
      </c>
      <c r="CU30" s="4" t="str" cm="1">
        <f t="array" ref="CU30">IFERROR(INDEX($CI$4:$CO$4,_xlfn.AGGREGATE(15,6,COLUMN($CI$4:$CO$4)-COLUMN($CH$1)/($CI$30:$CO$30=MAX($CI$30:$CO$30)),COLUMNS($CO$4:CQ4))),"")</f>
        <v/>
      </c>
      <c r="CV30" s="4" t="str" cm="1">
        <f t="array" ref="CV30">IFERROR(INDEX($CI$4:$CO$4,_xlfn.AGGREGATE(15,6,COLUMN($CI$4:$CO$4)-COLUMN($CH$1)/($CI$30:$CO$30=MAX($CI$30:$CO$30)),COLUMNS($CO$4:CR4))),"")</f>
        <v/>
      </c>
      <c r="CW30" s="1" t="str">
        <f t="shared" ca="1" si="9"/>
        <v/>
      </c>
      <c r="DA30" s="1" t="str">
        <f t="shared" ca="1" si="10"/>
        <v>R</v>
      </c>
      <c r="DB30" s="1" t="str">
        <f t="shared" ca="1" si="14"/>
        <v/>
      </c>
      <c r="DD30" s="4" t="str">
        <f>IFERROR(VLOOKUP(CS30,General!R:S,2,FALSE),"")</f>
        <v/>
      </c>
      <c r="DE30" s="4" t="str">
        <f>IFERROR(VLOOKUP(CT30,General!R:S,2,FALSE),"")</f>
        <v/>
      </c>
      <c r="DF30" s="4" t="str">
        <f>IFERROR(VLOOKUP(CU30,General!R:S,2,FALSE),"")</f>
        <v/>
      </c>
      <c r="DG30" s="4" t="str">
        <f>IFERROR(VLOOKUP(CV30,General!R:S,2,FALSE),"")</f>
        <v/>
      </c>
      <c r="DH30" s="4">
        <f ca="1">IF(CS30="",-1,COUNTIF(INDIRECT(DD30&amp;$CQ$10):INDIRECT(DD30&amp;CQ30),"Y"))</f>
        <v>-1</v>
      </c>
      <c r="DI30" s="4">
        <f ca="1">IF(CT30="",-1,COUNTIF(INDIRECT(DE30&amp;$CQ$10):INDIRECT(DE30&amp;CQ30),"Y"))</f>
        <v>-1</v>
      </c>
      <c r="DJ30" s="4">
        <f ca="1">IF(CU30="",-1,COUNTIF(INDIRECT(DF30&amp;$CQ$10):INDIRECT(DF30&amp;CQ30),"Y"))</f>
        <v>-1</v>
      </c>
      <c r="DK30" s="4">
        <f ca="1">IF(CV30="",-1,COUNTIF(INDIRECT(DG30&amp;$CQ$10):INDIRECT(DG30&amp;CQ30),"Y"))</f>
        <v>-1</v>
      </c>
      <c r="DL30" s="4" t="str" cm="1">
        <f t="array" aca="1" ref="DL30" ca="1">IFERROR(INDEX($CS$30:$CV$30,_xlfn.AGGREGATE(15,6,COLUMN($CS$30:$CV$30)-COLUMN($CR$30)/($DH$30:$DK$30=MAX($DH$30:$DK$30)),COLUMNS($CS$30:CS30))),"")</f>
        <v/>
      </c>
      <c r="DM30" s="4" t="str" cm="1">
        <f t="array" aca="1" ref="DM30" ca="1">IFERROR(INDEX($CS$30:$CV$30,_xlfn.AGGREGATE(15,6,COLUMN($CS$30:$CV$30)-COLUMN($CR$30)/($DH$30:$DK$30=MAX($DH$30:$DK$30)),COLUMNS($CS$30:CT30))),"")</f>
        <v/>
      </c>
      <c r="DN30" s="4" t="str" cm="1">
        <f t="array" aca="1" ref="DN30" ca="1">IFERROR(INDEX($CS$30:$CV$30,_xlfn.AGGREGATE(15,6,COLUMN($CS$30:$CV$30)-COLUMN($CR$30)/($DH$30:$DK$30=MAX($DH$30:$DK$30)),COLUMNS($CS$30:CU30))),"")</f>
        <v/>
      </c>
      <c r="DO30" s="4" t="str" cm="1">
        <f t="array" aca="1" ref="DO30" ca="1">IFERROR(INDEX($CS$30:$CV$30,_xlfn.AGGREGATE(15,6,COLUMN($CS$30:$CV$30)-COLUMN($CR$30)/($DH$30:$DK$30=MAX($DH$30:$DK$30)),COLUMNS($CS$30:CV30))),"")</f>
        <v/>
      </c>
      <c r="DP30" s="1">
        <f t="shared" ca="1" si="11"/>
        <v>4</v>
      </c>
      <c r="DQ30" s="73">
        <f t="shared" ca="1" si="12"/>
        <v>0</v>
      </c>
      <c r="DR30" s="4" t="str">
        <f t="shared" ca="1" si="13"/>
        <v/>
      </c>
      <c r="DS30" s="1" t="str">
        <f t="shared" si="7"/>
        <v>F30</v>
      </c>
      <c r="DV30" s="152" t="str">
        <f>'Hedge-All-18'!B30</f>
        <v/>
      </c>
      <c r="DW30" s="153" t="str">
        <f>'Hedge-All-18'!C30</f>
        <v/>
      </c>
      <c r="DX30" s="154" t="str">
        <f>'Hedge-All-18'!D30</f>
        <v/>
      </c>
      <c r="DY30" s="155" t="str">
        <f>'Hedge-All-18'!E30</f>
        <v/>
      </c>
      <c r="DZ30" s="156" t="str">
        <f>'Hedge-All-18'!F30</f>
        <v/>
      </c>
      <c r="EA30" s="139"/>
      <c r="EB30" s="157" t="str">
        <f>'Hedge-All-18'!H30</f>
        <v/>
      </c>
      <c r="EC30" s="154" t="str">
        <f>'Hedge-All-18'!I30</f>
        <v/>
      </c>
      <c r="ED30" s="155" t="str">
        <f>'Hedge-All-18'!J30</f>
        <v/>
      </c>
      <c r="EE30" s="156" t="str">
        <f>'Hedge-All-18'!K30</f>
        <v/>
      </c>
      <c r="EF30" s="139"/>
      <c r="EG30" s="139"/>
      <c r="EH30" s="139"/>
      <c r="EI30" s="152" t="str">
        <f>'Hedge-All-18'!O30</f>
        <v/>
      </c>
      <c r="EJ30" s="154" t="str">
        <f>'Hedge-All-18'!P30</f>
        <v/>
      </c>
      <c r="EK30" s="155" t="str">
        <f>'Hedge-All-18'!Q30</f>
        <v/>
      </c>
      <c r="EL30" s="158" t="str">
        <f>'Hedge-All-18'!R30</f>
        <v/>
      </c>
      <c r="EM30" s="158" t="str">
        <f>'Hedge-All-18'!S30</f>
        <v/>
      </c>
      <c r="EN30" s="159" t="str">
        <f>'Hedge-All-18'!T30</f>
        <v/>
      </c>
      <c r="EO30" s="158" t="str">
        <f>'Hedge-All-18'!U30</f>
        <v/>
      </c>
      <c r="EP30" s="160" t="str">
        <f>'Hedge-All-18'!V30</f>
        <v/>
      </c>
      <c r="EQ30" s="1" t="str">
        <f t="shared" si="8"/>
        <v>N</v>
      </c>
    </row>
    <row r="31" spans="1:147" ht="26.25" customHeight="1" thickBot="1">
      <c r="A31" s="1">
        <v>22</v>
      </c>
      <c r="B31" s="36" t="e">
        <f>#REF!</f>
        <v>#REF!</v>
      </c>
      <c r="C31" s="23" t="e">
        <f>#REF!</f>
        <v>#REF!</v>
      </c>
      <c r="D31" s="23" t="e">
        <f>#REF!</f>
        <v>#REF!</v>
      </c>
      <c r="E31" s="23" t="e">
        <f>#REF!</f>
        <v>#REF!</v>
      </c>
      <c r="F31" s="23" t="str">
        <f>IF(AH31="","",IF(#REF!="W","Y",IF(#REF!="L","N","")))</f>
        <v/>
      </c>
      <c r="G31" s="23" t="e">
        <f>#REF!</f>
        <v>#REF!</v>
      </c>
      <c r="H31" s="23" t="e">
        <f>#REF!</f>
        <v>#REF!</v>
      </c>
      <c r="I31" s="37" t="e">
        <f>#REF!</f>
        <v>#REF!</v>
      </c>
      <c r="J31" s="53"/>
      <c r="K31" s="53"/>
      <c r="L31" s="36" t="e">
        <f>#REF!</f>
        <v>#REF!</v>
      </c>
      <c r="M31" s="23" t="e">
        <f>#REF!</f>
        <v>#REF!</v>
      </c>
      <c r="N31" s="23" t="e">
        <f>#REF!</f>
        <v>#REF!</v>
      </c>
      <c r="O31" s="23" t="e">
        <f>#REF!</f>
        <v>#REF!</v>
      </c>
      <c r="P31" s="23" t="str">
        <f>IF(AH31="","",IF(#REF!="W","Y",IF(#REF!="L","N","")))</f>
        <v/>
      </c>
      <c r="Q31" s="23" t="e">
        <f>#REF!</f>
        <v>#REF!</v>
      </c>
      <c r="R31" s="23" t="e">
        <f>#REF!</f>
        <v>#REF!</v>
      </c>
      <c r="S31" s="37" t="e">
        <f>#REF!</f>
        <v>#REF!</v>
      </c>
      <c r="T31" s="53"/>
      <c r="U31" s="185"/>
      <c r="V31" s="285" t="str">
        <f>'Hedge-All-18'!B31</f>
        <v/>
      </c>
      <c r="W31" s="23" t="str">
        <f>'Hedge-All-18'!C31</f>
        <v/>
      </c>
      <c r="X31" s="23" t="str">
        <f>'Hedge-All-18'!H31</f>
        <v/>
      </c>
      <c r="Y31" s="23" t="str">
        <f>'Hedge-All-18'!O31</f>
        <v/>
      </c>
      <c r="Z31" s="23" t="str">
        <f>IF(AH31="","",IF('Hedge-All-18'!X31="W","Y",IF('Hedge-All-18'!X31="L","N","")))</f>
        <v/>
      </c>
      <c r="AA31" s="23" t="str">
        <f>'Hedge-All-18'!AM31</f>
        <v/>
      </c>
      <c r="AB31" s="23" t="str">
        <f>'Hedge-All-18'!S31</f>
        <v/>
      </c>
      <c r="AC31" s="37" t="str">
        <f>'Hedge-All-18'!U31</f>
        <v/>
      </c>
      <c r="AD31" s="53"/>
      <c r="AE31" s="53"/>
      <c r="AF31" s="53"/>
      <c r="AG31" s="53"/>
      <c r="AH31" s="187"/>
      <c r="AI31" s="105"/>
      <c r="AJ31" s="102" t="str" cm="1">
        <f t="array" aca="1" ref="AJ31" ca="1">IF(AH30="","",INDIRECT(VLOOKUP(DB31,General!X:Y,2,FALSE)&amp;CQ31))</f>
        <v/>
      </c>
      <c r="AK31" s="68" t="str">
        <f t="shared" si="4"/>
        <v/>
      </c>
      <c r="AL31" s="68" t="str">
        <f>IF(AH30="","",VLOOKUP(DB31,General!U:V,2,FALSE))</f>
        <v/>
      </c>
      <c r="AM31" s="62" t="str" cm="1">
        <f t="array" aca="1" ref="AM31" ca="1">IF(AH30="","",INDIRECT(DB31&amp;CQ31))</f>
        <v/>
      </c>
      <c r="AN31" s="23" t="str">
        <f t="shared" si="0"/>
        <v/>
      </c>
      <c r="AO31" s="23" t="str">
        <f t="shared" si="5"/>
        <v/>
      </c>
      <c r="AP31" s="37" t="str">
        <f t="shared" si="1"/>
        <v/>
      </c>
      <c r="AQ31" s="53"/>
      <c r="AR31" s="53"/>
      <c r="AS31" s="53"/>
      <c r="AT31" s="33" t="e">
        <f>#REF!</f>
        <v>#REF!</v>
      </c>
      <c r="AU31" s="34" t="e">
        <f>#REF!</f>
        <v>#REF!</v>
      </c>
      <c r="AV31" s="34" t="e">
        <f>#REF!</f>
        <v>#REF!</v>
      </c>
      <c r="AW31" s="34" t="e">
        <f>#REF!</f>
        <v>#REF!</v>
      </c>
      <c r="AX31" s="34" t="str">
        <f>IF(AH31="","",IF(#REF!="W","Y",IF(#REF!="L","N","")))</f>
        <v/>
      </c>
      <c r="AY31" s="34" t="e">
        <f>#REF!</f>
        <v>#REF!</v>
      </c>
      <c r="AZ31" s="34" t="e">
        <f>#REF!</f>
        <v>#REF!</v>
      </c>
      <c r="BA31" s="35" t="e">
        <f>#REF!</f>
        <v>#REF!</v>
      </c>
      <c r="BB31" s="53"/>
      <c r="BC31" s="53"/>
      <c r="BD31" s="33" t="e">
        <f>#REF!</f>
        <v>#REF!</v>
      </c>
      <c r="BE31" s="34" t="e">
        <f>#REF!</f>
        <v>#REF!</v>
      </c>
      <c r="BF31" s="34" t="e">
        <f>#REF!</f>
        <v>#REF!</v>
      </c>
      <c r="BG31" s="34" t="e">
        <f>#REF!</f>
        <v>#REF!</v>
      </c>
      <c r="BH31" s="34" t="str">
        <f>IF(AH31="","",IF(#REF!="W","Y",IF(#REF!="L","N","")))</f>
        <v/>
      </c>
      <c r="BI31" s="34" t="e">
        <f>#REF!</f>
        <v>#REF!</v>
      </c>
      <c r="BJ31" s="34" t="e">
        <f>#REF!</f>
        <v>#REF!</v>
      </c>
      <c r="BK31" s="35" t="e">
        <f>#REF!</f>
        <v>#REF!</v>
      </c>
      <c r="BL31" s="53"/>
      <c r="BM31" s="53"/>
      <c r="BN31" s="33" t="e">
        <f>#REF!</f>
        <v>#REF!</v>
      </c>
      <c r="BO31" s="34" t="e">
        <f>#REF!</f>
        <v>#REF!</v>
      </c>
      <c r="BP31" s="34" t="e">
        <f>#REF!</f>
        <v>#REF!</v>
      </c>
      <c r="BQ31" s="34" t="e">
        <f>#REF!</f>
        <v>#REF!</v>
      </c>
      <c r="BR31" s="34" t="str">
        <f>IF(AH31="","",IF(#REF!="W","Y",IF(#REF!="L","N","")))</f>
        <v/>
      </c>
      <c r="BS31" s="34" t="e">
        <f>#REF!</f>
        <v>#REF!</v>
      </c>
      <c r="BT31" s="34" t="e">
        <f>#REF!</f>
        <v>#REF!</v>
      </c>
      <c r="BU31" s="35" t="e">
        <f>#REF!</f>
        <v>#REF!</v>
      </c>
      <c r="BV31" s="53"/>
      <c r="BW31" s="53"/>
      <c r="BX31" s="36" t="e">
        <f>#REF!</f>
        <v>#REF!</v>
      </c>
      <c r="BY31" s="23" t="e">
        <f>#REF!</f>
        <v>#REF!</v>
      </c>
      <c r="BZ31" s="23" t="e">
        <f>#REF!</f>
        <v>#REF!</v>
      </c>
      <c r="CA31" s="23" t="e">
        <f>#REF!</f>
        <v>#REF!</v>
      </c>
      <c r="CB31" s="23" t="str">
        <f>IF(AH31="","",IF(#REF!="W","Y",IF(#REF!="L","N","")))</f>
        <v/>
      </c>
      <c r="CC31" s="23" t="e">
        <f>#REF!</f>
        <v>#REF!</v>
      </c>
      <c r="CD31" s="23" t="e">
        <f>#REF!</f>
        <v>#REF!</v>
      </c>
      <c r="CE31" s="37" t="e">
        <f>#REF!</f>
        <v>#REF!</v>
      </c>
      <c r="CF31" s="53" t="e">
        <f ca="1">AN26&amp;AN27&amp;AN28&amp;AN29&amp;AN30&amp;AN31</f>
        <v>#REF!</v>
      </c>
      <c r="CG31" s="53"/>
      <c r="CH31" s="1" t="e">
        <f>IF(AN31="",0,IFERROR(VLOOKUP(AN26&amp;AN27&amp;AN28&amp;AN29&amp;AN30&amp;AN31,General!I:J,2,FALSE),0))+AO30</f>
        <v>#VALUE!</v>
      </c>
      <c r="CI31" s="1">
        <v>-100</v>
      </c>
      <c r="CJ31" s="1" t="e">
        <f t="shared" si="2"/>
        <v>#REF!</v>
      </c>
      <c r="CK31" s="1">
        <v>-100</v>
      </c>
      <c r="CL31" s="1">
        <v>-100</v>
      </c>
      <c r="CM31" s="1">
        <v>-100</v>
      </c>
      <c r="CN31" s="1">
        <v>-100</v>
      </c>
      <c r="CP31" s="1" t="str">
        <f t="shared" ref="CP31:CP33" ca="1" si="21">CP30</f>
        <v/>
      </c>
      <c r="CQ31" s="1">
        <v>31</v>
      </c>
      <c r="CR31" s="1">
        <f t="shared" si="15"/>
        <v>26</v>
      </c>
      <c r="CS31" s="4" t="str" cm="1">
        <f t="array" ref="CS31">IFERROR(INDEX($CI$4:$CO$4,_xlfn.AGGREGATE(15,6,COLUMN($CI$4:$CO$4)-COLUMN($CH$1)/($CI$31:$CO$31=MAX($CI$31:$CO$31)),COLUMNS($CO$4:CO4))),"")</f>
        <v/>
      </c>
      <c r="CT31" s="4" t="str" cm="1">
        <f t="array" ref="CT31">IFERROR(INDEX($CI$4:$CO$4,_xlfn.AGGREGATE(15,6,COLUMN($CI$4:$CO$4)-COLUMN($CH$1)/($CI$31:$CO$31=MAX($CI$31:$CO$31)),COLUMNS($CO$4:CP4))),"")</f>
        <v/>
      </c>
      <c r="CU31" s="4" t="str" cm="1">
        <f t="array" ref="CU31">IFERROR(INDEX($CI$4:$CO$4,_xlfn.AGGREGATE(15,6,COLUMN($CI$4:$CO$4)-COLUMN($CH$1)/($CI$31:$CO$31=MAX($CI$31:$CO$31)),COLUMNS($CO$4:CQ4))),"")</f>
        <v/>
      </c>
      <c r="CV31" s="4" t="str" cm="1">
        <f t="array" ref="CV31">IFERROR(INDEX($CI$4:$CO$4,_xlfn.AGGREGATE(15,6,COLUMN($CI$4:$CO$4)-COLUMN($CH$1)/($CI$31:$CO$31=MAX($CI$31:$CO$31)),COLUMNS($CO$4:CR4))),"")</f>
        <v/>
      </c>
      <c r="CW31" s="1" t="str">
        <f t="shared" ca="1" si="9"/>
        <v/>
      </c>
      <c r="DA31" s="1" t="str">
        <f t="shared" ca="1" si="10"/>
        <v>R</v>
      </c>
      <c r="DB31" s="1" t="str">
        <f t="shared" ca="1" si="14"/>
        <v/>
      </c>
      <c r="DC31" s="1">
        <f>IF(DC26=4,1,DC26+1)</f>
        <v>1</v>
      </c>
      <c r="DD31" s="4" t="str">
        <f>IFERROR(VLOOKUP(CS31,General!R:S,2,FALSE),"")</f>
        <v/>
      </c>
      <c r="DE31" s="4" t="str">
        <f>IFERROR(VLOOKUP(CT31,General!R:S,2,FALSE),"")</f>
        <v/>
      </c>
      <c r="DF31" s="4" t="str">
        <f>IFERROR(VLOOKUP(CU31,General!R:S,2,FALSE),"")</f>
        <v/>
      </c>
      <c r="DG31" s="4" t="str">
        <f>IFERROR(VLOOKUP(CV31,General!R:S,2,FALSE),"")</f>
        <v/>
      </c>
      <c r="DH31" s="4">
        <f ca="1">IF(CS31="",-1,COUNTIF(INDIRECT(DD31&amp;$CQ$10):INDIRECT(DD31&amp;CQ31),"Y"))</f>
        <v>-1</v>
      </c>
      <c r="DI31" s="4">
        <f ca="1">IF(CT31="",-1,COUNTIF(INDIRECT(DE31&amp;$CQ$10):INDIRECT(DE31&amp;CQ31),"Y"))</f>
        <v>-1</v>
      </c>
      <c r="DJ31" s="4">
        <f ca="1">IF(CU31="",-1,COUNTIF(INDIRECT(DF31&amp;$CQ$10):INDIRECT(DF31&amp;CQ31),"Y"))</f>
        <v>-1</v>
      </c>
      <c r="DK31" s="4">
        <f ca="1">IF(CV31="",-1,COUNTIF(INDIRECT(DG31&amp;$CQ$10):INDIRECT(DG31&amp;CQ31),"Y"))</f>
        <v>-1</v>
      </c>
      <c r="DL31" s="4" t="str" cm="1">
        <f t="array" aca="1" ref="DL31" ca="1">IFERROR(INDEX($CS$31:$CV$31,_xlfn.AGGREGATE(15,6,COLUMN($CS$31:$CV$31)-COLUMN($CR$31)/($DH$31:$DK$31=MAX($DH$31:$DK$31)),COLUMNS($CS$31:CS31))),"")</f>
        <v/>
      </c>
      <c r="DM31" s="4" t="str" cm="1">
        <f t="array" aca="1" ref="DM31" ca="1">IFERROR(INDEX($CS$31:$CV$31,_xlfn.AGGREGATE(15,6,COLUMN($CS$31:$CV$31)-COLUMN($CR$31)/($DH$31:$DK$31=MAX($DH$31:$DK$31)),COLUMNS($CS$31:CT31))),"")</f>
        <v/>
      </c>
      <c r="DN31" s="4" t="str" cm="1">
        <f t="array" aca="1" ref="DN31" ca="1">IFERROR(INDEX($CS$31:$CV$31,_xlfn.AGGREGATE(15,6,COLUMN($CS$31:$CV$31)-COLUMN($CR$31)/($DH$31:$DK$31=MAX($DH$31:$DK$31)),COLUMNS($CS$31:CU31))),"")</f>
        <v/>
      </c>
      <c r="DO31" s="4" t="str" cm="1">
        <f t="array" aca="1" ref="DO31" ca="1">IFERROR(INDEX($CS$31:$CV$31,_xlfn.AGGREGATE(15,6,COLUMN($CS$31:$CV$31)-COLUMN($CR$31)/($DH$31:$DK$31=MAX($DH$31:$DK$31)),COLUMNS($CS$31:CV31))),"")</f>
        <v/>
      </c>
      <c r="DP31" s="1">
        <f t="shared" ca="1" si="11"/>
        <v>4</v>
      </c>
      <c r="DQ31" s="73">
        <f t="shared" ca="1" si="12"/>
        <v>1</v>
      </c>
      <c r="DR31" s="4" t="str">
        <f t="shared" ca="1" si="13"/>
        <v/>
      </c>
      <c r="DS31" s="1" t="str">
        <f t="shared" si="7"/>
        <v>F31</v>
      </c>
      <c r="DV31" s="161" t="str">
        <f>'Hedge-All-18'!B31</f>
        <v/>
      </c>
      <c r="DW31" s="162" t="str">
        <f>'Hedge-All-18'!C31</f>
        <v/>
      </c>
      <c r="DX31" s="163" t="str">
        <f>'Hedge-All-18'!D31</f>
        <v/>
      </c>
      <c r="DY31" s="164" t="str">
        <f>'Hedge-All-18'!E31</f>
        <v/>
      </c>
      <c r="DZ31" s="165" t="str">
        <f>'Hedge-All-18'!F31</f>
        <v/>
      </c>
      <c r="EA31" s="139"/>
      <c r="EB31" s="166" t="str">
        <f>'Hedge-All-18'!H31</f>
        <v/>
      </c>
      <c r="EC31" s="163" t="str">
        <f>'Hedge-All-18'!I31</f>
        <v/>
      </c>
      <c r="ED31" s="164" t="str">
        <f>'Hedge-All-18'!J31</f>
        <v/>
      </c>
      <c r="EE31" s="165" t="str">
        <f>'Hedge-All-18'!K31</f>
        <v/>
      </c>
      <c r="EF31" s="139"/>
      <c r="EG31" s="139"/>
      <c r="EH31" s="139"/>
      <c r="EI31" s="161" t="str">
        <f>'Hedge-All-18'!O31</f>
        <v/>
      </c>
      <c r="EJ31" s="163" t="str">
        <f>'Hedge-All-18'!P31</f>
        <v/>
      </c>
      <c r="EK31" s="164" t="str">
        <f>'Hedge-All-18'!Q31</f>
        <v/>
      </c>
      <c r="EL31" s="167" t="str">
        <f>'Hedge-All-18'!R31</f>
        <v/>
      </c>
      <c r="EM31" s="167" t="str">
        <f>'Hedge-All-18'!S31</f>
        <v/>
      </c>
      <c r="EN31" s="168" t="str">
        <f>'Hedge-All-18'!T31</f>
        <v/>
      </c>
      <c r="EO31" s="167" t="str">
        <f>'Hedge-All-18'!U31</f>
        <v/>
      </c>
      <c r="EP31" s="169" t="str">
        <f>'Hedge-All-18'!V31</f>
        <v/>
      </c>
      <c r="EQ31" s="1" t="str">
        <f t="shared" si="8"/>
        <v>N</v>
      </c>
    </row>
    <row r="32" spans="1:147" ht="26.25" customHeight="1" thickBot="1">
      <c r="A32" s="1">
        <v>23</v>
      </c>
      <c r="B32" s="36" t="e">
        <f>#REF!</f>
        <v>#REF!</v>
      </c>
      <c r="C32" s="23" t="e">
        <f>#REF!</f>
        <v>#REF!</v>
      </c>
      <c r="D32" s="23" t="e">
        <f>#REF!</f>
        <v>#REF!</v>
      </c>
      <c r="E32" s="23" t="e">
        <f>#REF!</f>
        <v>#REF!</v>
      </c>
      <c r="F32" s="23" t="str">
        <f>IF(AH32="","",IF(#REF!="W","Y",IF(#REF!="L","N","")))</f>
        <v/>
      </c>
      <c r="G32" s="23" t="e">
        <f>#REF!</f>
        <v>#REF!</v>
      </c>
      <c r="H32" s="23" t="e">
        <f>#REF!</f>
        <v>#REF!</v>
      </c>
      <c r="I32" s="37" t="e">
        <f>#REF!</f>
        <v>#REF!</v>
      </c>
      <c r="J32" s="53"/>
      <c r="K32" s="53"/>
      <c r="L32" s="36" t="e">
        <f>#REF!</f>
        <v>#REF!</v>
      </c>
      <c r="M32" s="23" t="e">
        <f>#REF!</f>
        <v>#REF!</v>
      </c>
      <c r="N32" s="23" t="e">
        <f>#REF!</f>
        <v>#REF!</v>
      </c>
      <c r="O32" s="23" t="e">
        <f>#REF!</f>
        <v>#REF!</v>
      </c>
      <c r="P32" s="23" t="str">
        <f>IF(AH32="","",IF(#REF!="W","Y",IF(#REF!="L","N","")))</f>
        <v/>
      </c>
      <c r="Q32" s="23" t="e">
        <f>#REF!</f>
        <v>#REF!</v>
      </c>
      <c r="R32" s="23" t="e">
        <f>#REF!</f>
        <v>#REF!</v>
      </c>
      <c r="S32" s="37" t="e">
        <f>#REF!</f>
        <v>#REF!</v>
      </c>
      <c r="T32" s="53"/>
      <c r="U32" s="185"/>
      <c r="V32" s="285" t="str">
        <f>'Hedge-All-18'!B32</f>
        <v/>
      </c>
      <c r="W32" s="23" t="str">
        <f>'Hedge-All-18'!C32</f>
        <v/>
      </c>
      <c r="X32" s="23" t="str">
        <f>'Hedge-All-18'!H32</f>
        <v/>
      </c>
      <c r="Y32" s="23" t="str">
        <f>'Hedge-All-18'!O32</f>
        <v/>
      </c>
      <c r="Z32" s="23" t="str">
        <f>IF(AH32="","",IF('Hedge-All-18'!X32="W","Y",IF('Hedge-All-18'!X32="L","N","")))</f>
        <v/>
      </c>
      <c r="AA32" s="23" t="str">
        <f>'Hedge-All-18'!AM32</f>
        <v/>
      </c>
      <c r="AB32" s="23" t="str">
        <f>'Hedge-All-18'!S32</f>
        <v/>
      </c>
      <c r="AC32" s="37" t="str">
        <f>'Hedge-All-18'!U32</f>
        <v/>
      </c>
      <c r="AD32" s="53"/>
      <c r="AE32" s="53"/>
      <c r="AF32" s="53"/>
      <c r="AG32" s="53"/>
      <c r="AH32" s="187"/>
      <c r="AI32" s="105"/>
      <c r="AJ32" s="102" t="str" cm="1">
        <f t="array" aca="1" ref="AJ32" ca="1">IF(AH31="","",INDIRECT(VLOOKUP(DB32,General!X:Y,2,FALSE)&amp;CQ32))</f>
        <v/>
      </c>
      <c r="AK32" s="68" t="str">
        <f t="shared" si="4"/>
        <v/>
      </c>
      <c r="AL32" s="68" t="str">
        <f>IF(AH31="","",VLOOKUP(DB32,General!U:V,2,FALSE))</f>
        <v/>
      </c>
      <c r="AM32" s="62" t="str" cm="1">
        <f t="array" aca="1" ref="AM32" ca="1">IF(AH31="","",INDIRECT(DB32&amp;CQ32))</f>
        <v/>
      </c>
      <c r="AN32" s="23" t="str">
        <f t="shared" si="0"/>
        <v/>
      </c>
      <c r="AO32" s="23" t="str">
        <f t="shared" si="5"/>
        <v/>
      </c>
      <c r="AP32" s="37" t="str">
        <f t="shared" si="1"/>
        <v/>
      </c>
      <c r="AQ32" s="53"/>
      <c r="AR32" s="53"/>
      <c r="AS32" s="53"/>
      <c r="AT32" s="33" t="e">
        <f>#REF!</f>
        <v>#REF!</v>
      </c>
      <c r="AU32" s="34" t="e">
        <f>#REF!</f>
        <v>#REF!</v>
      </c>
      <c r="AV32" s="34" t="e">
        <f>#REF!</f>
        <v>#REF!</v>
      </c>
      <c r="AW32" s="34" t="e">
        <f>#REF!</f>
        <v>#REF!</v>
      </c>
      <c r="AX32" s="34" t="str">
        <f>IF(AH32="","",IF(#REF!="W","Y",IF(#REF!="L","N","")))</f>
        <v/>
      </c>
      <c r="AY32" s="34" t="e">
        <f>#REF!</f>
        <v>#REF!</v>
      </c>
      <c r="AZ32" s="34" t="e">
        <f>#REF!</f>
        <v>#REF!</v>
      </c>
      <c r="BA32" s="35" t="e">
        <f>#REF!</f>
        <v>#REF!</v>
      </c>
      <c r="BB32" s="53"/>
      <c r="BC32" s="53"/>
      <c r="BD32" s="33" t="e">
        <f>#REF!</f>
        <v>#REF!</v>
      </c>
      <c r="BE32" s="34" t="e">
        <f>#REF!</f>
        <v>#REF!</v>
      </c>
      <c r="BF32" s="34" t="e">
        <f>#REF!</f>
        <v>#REF!</v>
      </c>
      <c r="BG32" s="34" t="e">
        <f>#REF!</f>
        <v>#REF!</v>
      </c>
      <c r="BH32" s="34" t="str">
        <f>IF(AH32="","",IF(#REF!="W","Y",IF(#REF!="L","N","")))</f>
        <v/>
      </c>
      <c r="BI32" s="34" t="e">
        <f>#REF!</f>
        <v>#REF!</v>
      </c>
      <c r="BJ32" s="34" t="e">
        <f>#REF!</f>
        <v>#REF!</v>
      </c>
      <c r="BK32" s="35" t="e">
        <f>#REF!</f>
        <v>#REF!</v>
      </c>
      <c r="BL32" s="53"/>
      <c r="BM32" s="53"/>
      <c r="BN32" s="33" t="e">
        <f>#REF!</f>
        <v>#REF!</v>
      </c>
      <c r="BO32" s="34" t="e">
        <f>#REF!</f>
        <v>#REF!</v>
      </c>
      <c r="BP32" s="34" t="e">
        <f>#REF!</f>
        <v>#REF!</v>
      </c>
      <c r="BQ32" s="34" t="e">
        <f>#REF!</f>
        <v>#REF!</v>
      </c>
      <c r="BR32" s="34" t="str">
        <f>IF(AH32="","",IF(#REF!="W","Y",IF(#REF!="L","N","")))</f>
        <v/>
      </c>
      <c r="BS32" s="34" t="e">
        <f>#REF!</f>
        <v>#REF!</v>
      </c>
      <c r="BT32" s="34" t="e">
        <f>#REF!</f>
        <v>#REF!</v>
      </c>
      <c r="BU32" s="35" t="e">
        <f>#REF!</f>
        <v>#REF!</v>
      </c>
      <c r="BV32" s="53"/>
      <c r="BW32" s="53"/>
      <c r="BX32" s="36" t="e">
        <f>#REF!</f>
        <v>#REF!</v>
      </c>
      <c r="BY32" s="23" t="e">
        <f>#REF!</f>
        <v>#REF!</v>
      </c>
      <c r="BZ32" s="23" t="e">
        <f>#REF!</f>
        <v>#REF!</v>
      </c>
      <c r="CA32" s="23" t="e">
        <f>#REF!</f>
        <v>#REF!</v>
      </c>
      <c r="CB32" s="23" t="str">
        <f>IF(AH32="","",IF(#REF!="W","Y",IF(#REF!="L","N","")))</f>
        <v/>
      </c>
      <c r="CC32" s="23" t="e">
        <f>#REF!</f>
        <v>#REF!</v>
      </c>
      <c r="CD32" s="23" t="e">
        <f>#REF!</f>
        <v>#REF!</v>
      </c>
      <c r="CE32" s="37" t="e">
        <f>#REF!</f>
        <v>#REF!</v>
      </c>
      <c r="CF32" s="53" t="str">
        <f>AN27&amp;AN28&amp;AN29&amp;AN30&amp;AN31&amp;AN32</f>
        <v/>
      </c>
      <c r="CG32" s="53"/>
      <c r="CH32" s="1" t="e">
        <f>IF(AN32="",0,IFERROR(VLOOKUP(AN27&amp;AN28&amp;AN29&amp;AN30&amp;AN31&amp;AN32,General!I:J,2,FALSE),0))+AO31</f>
        <v>#VALUE!</v>
      </c>
      <c r="CI32" s="1">
        <v>-100</v>
      </c>
      <c r="CJ32" s="1" t="e">
        <f t="shared" si="2"/>
        <v>#REF!</v>
      </c>
      <c r="CK32" s="1">
        <v>-100</v>
      </c>
      <c r="CL32" s="1">
        <v>-100</v>
      </c>
      <c r="CM32" s="1">
        <v>-100</v>
      </c>
      <c r="CN32" s="1">
        <v>-100</v>
      </c>
      <c r="CP32" s="1" t="str">
        <f t="shared" ca="1" si="21"/>
        <v/>
      </c>
      <c r="CQ32" s="1">
        <v>32</v>
      </c>
      <c r="CR32" s="1">
        <f t="shared" si="15"/>
        <v>27</v>
      </c>
      <c r="CS32" s="4" t="str" cm="1">
        <f t="array" ref="CS32">IFERROR(INDEX($CI$4:$CO$4,_xlfn.AGGREGATE(15,6,COLUMN($CI$4:$CO$4)-COLUMN($CH$1)/($CI$32:$CO$32=MAX($CI$32:$CO$32)),COLUMNS($CO$4:CO4))),"")</f>
        <v/>
      </c>
      <c r="CT32" s="4" t="str" cm="1">
        <f t="array" ref="CT32">IFERROR(INDEX($CI$4:$CO$4,_xlfn.AGGREGATE(15,6,COLUMN($CI$4:$CO$4)-COLUMN($CH$1)/($CI$32:$CO$32=MAX($CI$32:$CO$32)),COLUMNS($CO$4:CP4))),"")</f>
        <v/>
      </c>
      <c r="CU32" s="4" t="str" cm="1">
        <f t="array" ref="CU32">IFERROR(INDEX($CI$4:$CO$4,_xlfn.AGGREGATE(15,6,COLUMN($CI$4:$CO$4)-COLUMN($CH$1)/($CI$32:$CO$32=MAX($CI$32:$CO$32)),COLUMNS($CO$4:CQ4))),"")</f>
        <v/>
      </c>
      <c r="CV32" s="4" t="str" cm="1">
        <f t="array" ref="CV32">IFERROR(INDEX($CI$4:$CO$4,_xlfn.AGGREGATE(15,6,COLUMN($CI$4:$CO$4)-COLUMN($CH$1)/($CI$32:$CO$32=MAX($CI$32:$CO$32)),COLUMNS($CO$4:CR4))),"")</f>
        <v/>
      </c>
      <c r="CW32" s="1" t="str">
        <f t="shared" ca="1" si="9"/>
        <v/>
      </c>
      <c r="DA32" s="1" t="str">
        <f t="shared" ca="1" si="10"/>
        <v>R</v>
      </c>
      <c r="DB32" s="1" t="str">
        <f t="shared" ca="1" si="14"/>
        <v/>
      </c>
      <c r="DD32" s="4" t="str">
        <f>IFERROR(VLOOKUP(CS32,General!R:S,2,FALSE),"")</f>
        <v/>
      </c>
      <c r="DE32" s="4" t="str">
        <f>IFERROR(VLOOKUP(CT32,General!R:S,2,FALSE),"")</f>
        <v/>
      </c>
      <c r="DF32" s="4" t="str">
        <f>IFERROR(VLOOKUP(CU32,General!R:S,2,FALSE),"")</f>
        <v/>
      </c>
      <c r="DG32" s="4" t="str">
        <f>IFERROR(VLOOKUP(CV32,General!R:S,2,FALSE),"")</f>
        <v/>
      </c>
      <c r="DH32" s="4">
        <f ca="1">IF(CS32="",-1,COUNTIF(INDIRECT(DD32&amp;$CQ$10):INDIRECT(DD32&amp;CQ32),"Y"))</f>
        <v>-1</v>
      </c>
      <c r="DI32" s="4">
        <f ca="1">IF(CT32="",-1,COUNTIF(INDIRECT(DE32&amp;$CQ$10):INDIRECT(DE32&amp;CQ32),"Y"))</f>
        <v>-1</v>
      </c>
      <c r="DJ32" s="4">
        <f ca="1">IF(CU32="",-1,COUNTIF(INDIRECT(DF32&amp;$CQ$10):INDIRECT(DF32&amp;CQ32),"Y"))</f>
        <v>-1</v>
      </c>
      <c r="DK32" s="4">
        <f ca="1">IF(CV32="",-1,COUNTIF(INDIRECT(DG32&amp;$CQ$10):INDIRECT(DG32&amp;CQ32),"Y"))</f>
        <v>-1</v>
      </c>
      <c r="DL32" s="4" t="str" cm="1">
        <f t="array" aca="1" ref="DL32" ca="1">IFERROR(INDEX($CS$32:$CV$32,_xlfn.AGGREGATE(15,6,COLUMN($CS$32:$CV$32)-COLUMN($CR$32)/($DH$32:$DK$32=MAX($DH$32:$DK$32)),COLUMNS($CS$32:CS32))),"")</f>
        <v/>
      </c>
      <c r="DM32" s="4" t="str" cm="1">
        <f t="array" aca="1" ref="DM32" ca="1">IFERROR(INDEX($CS$32:$CV$32,_xlfn.AGGREGATE(15,6,COLUMN($CS$32:$CV$32)-COLUMN($CR$32)/($DH$32:$DK$32=MAX($DH$32:$DK$32)),COLUMNS($CS$32:CT32))),"")</f>
        <v/>
      </c>
      <c r="DN32" s="4" t="str" cm="1">
        <f t="array" aca="1" ref="DN32" ca="1">IFERROR(INDEX($CS$32:$CV$32,_xlfn.AGGREGATE(15,6,COLUMN($CS$32:$CV$32)-COLUMN($CR$32)/($DH$32:$DK$32=MAX($DH$32:$DK$32)),COLUMNS($CS$32:CU32))),"")</f>
        <v/>
      </c>
      <c r="DO32" s="4" t="str" cm="1">
        <f t="array" aca="1" ref="DO32" ca="1">IFERROR(INDEX($CS$32:$CV$32,_xlfn.AGGREGATE(15,6,COLUMN($CS$32:$CV$32)-COLUMN($CR$32)/($DH$32:$DK$32=MAX($DH$32:$DK$32)),COLUMNS($CS$32:CV32))),"")</f>
        <v/>
      </c>
      <c r="DP32" s="1">
        <f t="shared" ca="1" si="11"/>
        <v>4</v>
      </c>
      <c r="DQ32" s="73">
        <f t="shared" ca="1" si="12"/>
        <v>0</v>
      </c>
      <c r="DR32" s="4" t="str">
        <f t="shared" ca="1" si="13"/>
        <v/>
      </c>
      <c r="DS32" s="1" t="str">
        <f t="shared" si="7"/>
        <v>F32</v>
      </c>
      <c r="DV32" s="161" t="str">
        <f>'Hedge-All-18'!B32</f>
        <v/>
      </c>
      <c r="DW32" s="162" t="str">
        <f>'Hedge-All-18'!C32</f>
        <v/>
      </c>
      <c r="DX32" s="163" t="str">
        <f>'Hedge-All-18'!D32</f>
        <v/>
      </c>
      <c r="DY32" s="164" t="str">
        <f>'Hedge-All-18'!E32</f>
        <v/>
      </c>
      <c r="DZ32" s="165" t="str">
        <f>'Hedge-All-18'!F32</f>
        <v/>
      </c>
      <c r="EA32" s="139"/>
      <c r="EB32" s="166" t="str">
        <f>'Hedge-All-18'!H32</f>
        <v/>
      </c>
      <c r="EC32" s="163" t="str">
        <f>'Hedge-All-18'!I32</f>
        <v/>
      </c>
      <c r="ED32" s="164" t="str">
        <f>'Hedge-All-18'!J32</f>
        <v/>
      </c>
      <c r="EE32" s="165" t="str">
        <f>'Hedge-All-18'!K32</f>
        <v/>
      </c>
      <c r="EF32" s="139"/>
      <c r="EG32" s="139"/>
      <c r="EH32" s="139"/>
      <c r="EI32" s="161" t="str">
        <f>'Hedge-All-18'!O32</f>
        <v/>
      </c>
      <c r="EJ32" s="163" t="str">
        <f>'Hedge-All-18'!P32</f>
        <v/>
      </c>
      <c r="EK32" s="164" t="str">
        <f>'Hedge-All-18'!Q32</f>
        <v/>
      </c>
      <c r="EL32" s="167" t="str">
        <f>'Hedge-All-18'!R32</f>
        <v/>
      </c>
      <c r="EM32" s="167" t="str">
        <f>'Hedge-All-18'!S32</f>
        <v/>
      </c>
      <c r="EN32" s="168" t="str">
        <f>'Hedge-All-18'!T32</f>
        <v/>
      </c>
      <c r="EO32" s="167" t="str">
        <f>'Hedge-All-18'!U32</f>
        <v/>
      </c>
      <c r="EP32" s="169" t="str">
        <f>'Hedge-All-18'!V32</f>
        <v/>
      </c>
      <c r="EQ32" s="1" t="str">
        <f t="shared" si="8"/>
        <v>N</v>
      </c>
    </row>
    <row r="33" spans="1:147" ht="26.25" customHeight="1" thickBot="1">
      <c r="A33" s="1">
        <v>24</v>
      </c>
      <c r="B33" s="36" t="e">
        <f>#REF!</f>
        <v>#REF!</v>
      </c>
      <c r="C33" s="23" t="e">
        <f>#REF!</f>
        <v>#REF!</v>
      </c>
      <c r="D33" s="23" t="e">
        <f>#REF!</f>
        <v>#REF!</v>
      </c>
      <c r="E33" s="23" t="e">
        <f>#REF!</f>
        <v>#REF!</v>
      </c>
      <c r="F33" s="23" t="str">
        <f>IF(AH33="","",IF(#REF!="W","Y",IF(#REF!="L","N","")))</f>
        <v/>
      </c>
      <c r="G33" s="23" t="e">
        <f>#REF!</f>
        <v>#REF!</v>
      </c>
      <c r="H33" s="23" t="e">
        <f>#REF!</f>
        <v>#REF!</v>
      </c>
      <c r="I33" s="37" t="e">
        <f>#REF!</f>
        <v>#REF!</v>
      </c>
      <c r="J33" s="53"/>
      <c r="K33" s="53"/>
      <c r="L33" s="36" t="e">
        <f>#REF!</f>
        <v>#REF!</v>
      </c>
      <c r="M33" s="23" t="e">
        <f>#REF!</f>
        <v>#REF!</v>
      </c>
      <c r="N33" s="23" t="e">
        <f>#REF!</f>
        <v>#REF!</v>
      </c>
      <c r="O33" s="23" t="e">
        <f>#REF!</f>
        <v>#REF!</v>
      </c>
      <c r="P33" s="23" t="str">
        <f>IF(AH33="","",IF(#REF!="W","Y",IF(#REF!="L","N","")))</f>
        <v/>
      </c>
      <c r="Q33" s="23" t="e">
        <f>#REF!</f>
        <v>#REF!</v>
      </c>
      <c r="R33" s="23" t="e">
        <f>#REF!</f>
        <v>#REF!</v>
      </c>
      <c r="S33" s="37" t="e">
        <f>#REF!</f>
        <v>#REF!</v>
      </c>
      <c r="T33" s="53"/>
      <c r="U33" s="185"/>
      <c r="V33" s="285" t="str">
        <f>'Hedge-All-18'!B33</f>
        <v/>
      </c>
      <c r="W33" s="23" t="str">
        <f>'Hedge-All-18'!C33</f>
        <v/>
      </c>
      <c r="X33" s="23" t="str">
        <f>'Hedge-All-18'!H33</f>
        <v/>
      </c>
      <c r="Y33" s="23" t="str">
        <f>'Hedge-All-18'!O33</f>
        <v/>
      </c>
      <c r="Z33" s="23" t="str">
        <f>IF(AH33="","",IF('Hedge-All-18'!X33="W","Y",IF('Hedge-All-18'!X33="L","N","")))</f>
        <v/>
      </c>
      <c r="AA33" s="23" t="str">
        <f>'Hedge-All-18'!AM33</f>
        <v/>
      </c>
      <c r="AB33" s="23" t="str">
        <f>'Hedge-All-18'!S33</f>
        <v/>
      </c>
      <c r="AC33" s="37" t="str">
        <f>'Hedge-All-18'!U33</f>
        <v/>
      </c>
      <c r="AD33" s="53"/>
      <c r="AE33" s="53"/>
      <c r="AF33" s="53"/>
      <c r="AG33" s="53"/>
      <c r="AH33" s="187"/>
      <c r="AI33" s="105"/>
      <c r="AJ33" s="102" t="str" cm="1">
        <f t="array" aca="1" ref="AJ33" ca="1">IF(AH32="","",INDIRECT(VLOOKUP(DB33,General!X:Y,2,FALSE)&amp;CQ33))</f>
        <v/>
      </c>
      <c r="AK33" s="68" t="str">
        <f t="shared" si="4"/>
        <v/>
      </c>
      <c r="AL33" s="68" t="str">
        <f>IF(AH32="","",VLOOKUP(DB33,General!U:V,2,FALSE))</f>
        <v/>
      </c>
      <c r="AM33" s="62" t="str" cm="1">
        <f t="array" aca="1" ref="AM33" ca="1">IF(AH32="","",INDIRECT(DB33&amp;CQ33))</f>
        <v/>
      </c>
      <c r="AN33" s="23" t="str">
        <f t="shared" si="0"/>
        <v/>
      </c>
      <c r="AO33" s="23" t="str">
        <f t="shared" si="5"/>
        <v/>
      </c>
      <c r="AP33" s="37" t="str">
        <f t="shared" si="1"/>
        <v/>
      </c>
      <c r="AQ33" s="53"/>
      <c r="AR33" s="53"/>
      <c r="AS33" s="53"/>
      <c r="AT33" s="33" t="e">
        <f>#REF!</f>
        <v>#REF!</v>
      </c>
      <c r="AU33" s="34" t="e">
        <f>#REF!</f>
        <v>#REF!</v>
      </c>
      <c r="AV33" s="34" t="e">
        <f>#REF!</f>
        <v>#REF!</v>
      </c>
      <c r="AW33" s="34" t="e">
        <f>#REF!</f>
        <v>#REF!</v>
      </c>
      <c r="AX33" s="34" t="str">
        <f>IF(AH33="","",IF(#REF!="W","Y",IF(#REF!="L","N","")))</f>
        <v/>
      </c>
      <c r="AY33" s="34" t="e">
        <f>#REF!</f>
        <v>#REF!</v>
      </c>
      <c r="AZ33" s="34" t="e">
        <f>#REF!</f>
        <v>#REF!</v>
      </c>
      <c r="BA33" s="35" t="e">
        <f>#REF!</f>
        <v>#REF!</v>
      </c>
      <c r="BB33" s="53"/>
      <c r="BC33" s="53"/>
      <c r="BD33" s="33" t="e">
        <f>#REF!</f>
        <v>#REF!</v>
      </c>
      <c r="BE33" s="34" t="e">
        <f>#REF!</f>
        <v>#REF!</v>
      </c>
      <c r="BF33" s="34" t="e">
        <f>#REF!</f>
        <v>#REF!</v>
      </c>
      <c r="BG33" s="34" t="e">
        <f>#REF!</f>
        <v>#REF!</v>
      </c>
      <c r="BH33" s="34" t="str">
        <f>IF(AH33="","",IF(#REF!="W","Y",IF(#REF!="L","N","")))</f>
        <v/>
      </c>
      <c r="BI33" s="34" t="e">
        <f>#REF!</f>
        <v>#REF!</v>
      </c>
      <c r="BJ33" s="34" t="e">
        <f>#REF!</f>
        <v>#REF!</v>
      </c>
      <c r="BK33" s="35" t="e">
        <f>#REF!</f>
        <v>#REF!</v>
      </c>
      <c r="BL33" s="53"/>
      <c r="BM33" s="53"/>
      <c r="BN33" s="33" t="e">
        <f>#REF!</f>
        <v>#REF!</v>
      </c>
      <c r="BO33" s="34" t="e">
        <f>#REF!</f>
        <v>#REF!</v>
      </c>
      <c r="BP33" s="34" t="e">
        <f>#REF!</f>
        <v>#REF!</v>
      </c>
      <c r="BQ33" s="34" t="e">
        <f>#REF!</f>
        <v>#REF!</v>
      </c>
      <c r="BR33" s="34" t="str">
        <f>IF(AH33="","",IF(#REF!="W","Y",IF(#REF!="L","N","")))</f>
        <v/>
      </c>
      <c r="BS33" s="34" t="e">
        <f>#REF!</f>
        <v>#REF!</v>
      </c>
      <c r="BT33" s="34" t="e">
        <f>#REF!</f>
        <v>#REF!</v>
      </c>
      <c r="BU33" s="35" t="e">
        <f>#REF!</f>
        <v>#REF!</v>
      </c>
      <c r="BV33" s="53"/>
      <c r="BW33" s="53"/>
      <c r="BX33" s="36" t="e">
        <f>#REF!</f>
        <v>#REF!</v>
      </c>
      <c r="BY33" s="23" t="e">
        <f>#REF!</f>
        <v>#REF!</v>
      </c>
      <c r="BZ33" s="23" t="e">
        <f>#REF!</f>
        <v>#REF!</v>
      </c>
      <c r="CA33" s="23" t="e">
        <f>#REF!</f>
        <v>#REF!</v>
      </c>
      <c r="CB33" s="23" t="str">
        <f>IF(AH33="","",IF(#REF!="W","Y",IF(#REF!="L","N","")))</f>
        <v/>
      </c>
      <c r="CC33" s="23" t="e">
        <f>#REF!</f>
        <v>#REF!</v>
      </c>
      <c r="CD33" s="23" t="e">
        <f>#REF!</f>
        <v>#REF!</v>
      </c>
      <c r="CE33" s="37" t="e">
        <f>#REF!</f>
        <v>#REF!</v>
      </c>
      <c r="CF33" s="53"/>
      <c r="CG33" s="53"/>
      <c r="CH33" s="1" t="e">
        <f>IF(AN33="",0,IFERROR(VLOOKUP(AN28&amp;AN29&amp;AN30&amp;AN31&amp;AN32&amp;AN33,General!I:J,2,FALSE),0))+AO32</f>
        <v>#VALUE!</v>
      </c>
      <c r="CI33" s="1">
        <v>-100</v>
      </c>
      <c r="CJ33" s="1" t="e">
        <f t="shared" si="2"/>
        <v>#REF!</v>
      </c>
      <c r="CK33" s="1">
        <v>-100</v>
      </c>
      <c r="CL33" s="1">
        <v>-100</v>
      </c>
      <c r="CM33" s="1">
        <v>-100</v>
      </c>
      <c r="CN33" s="1">
        <v>-100</v>
      </c>
      <c r="CP33" s="1" t="str">
        <f t="shared" ca="1" si="21"/>
        <v/>
      </c>
      <c r="CQ33" s="1">
        <v>33</v>
      </c>
      <c r="CR33" s="1">
        <f t="shared" si="15"/>
        <v>28</v>
      </c>
      <c r="CS33" s="4" t="str" cm="1">
        <f t="array" ref="CS33">IFERROR(INDEX($CI$4:$CO$4,_xlfn.AGGREGATE(15,6,COLUMN($CI$4:$CO$4)-COLUMN($CH$1)/($CI$33:$CO$33=MAX($CI$33:$CO$33)),COLUMNS($CO$4:CO4))),"")</f>
        <v/>
      </c>
      <c r="CT33" s="4" t="str" cm="1">
        <f t="array" ref="CT33">IFERROR(INDEX($CI$4:$CO$4,_xlfn.AGGREGATE(15,6,COLUMN($CI$4:$CO$4)-COLUMN($CH$1)/($CI$33:$CO$33=MAX($CI$33:$CO$33)),COLUMNS($CO$4:CP4))),"")</f>
        <v/>
      </c>
      <c r="CU33" s="4" t="str" cm="1">
        <f t="array" ref="CU33">IFERROR(INDEX($CI$4:$CO$4,_xlfn.AGGREGATE(15,6,COLUMN($CI$4:$CO$4)-COLUMN($CH$1)/($CI$33:$CO$33=MAX($CI$33:$CO$33)),COLUMNS($CO$4:CQ4))),"")</f>
        <v/>
      </c>
      <c r="CV33" s="4" t="str" cm="1">
        <f t="array" ref="CV33">IFERROR(INDEX($CI$4:$CO$4,_xlfn.AGGREGATE(15,6,COLUMN($CI$4:$CO$4)-COLUMN($CH$1)/($CI$33:$CO$33=MAX($CI$33:$CO$33)),COLUMNS($CO$4:CR4))),"")</f>
        <v/>
      </c>
      <c r="CW33" s="1" t="str">
        <f t="shared" ca="1" si="9"/>
        <v/>
      </c>
      <c r="CX33" s="1" t="str" cm="1">
        <f t="array" ref="CX33">IFERROR(INDEX($CS$34:$CV$34,_xlfn.AGGREGATE(15,6,COLUMN($CS$34:$CV$34)-COLUMN($CR$34)/($CS$33:$CV$33=MAX($CS$33:$CV$33)),COLUMNS($CS$34:CT34
))),"")</f>
        <v/>
      </c>
      <c r="CY33" s="1" t="str" cm="1">
        <f t="array" ref="CY33">IFERROR(INDEX($CS$34:$CV$34,_xlfn.AGGREGATE(15,6,COLUMN($CS$34:$CV$34)-COLUMN($CR$34)/($CS$33:$CV$33=MAX($CS$33:$CV$33)),COLUMNS($CS$34:CU34
))),"")</f>
        <v/>
      </c>
      <c r="CZ33" s="1" t="str" cm="1">
        <f t="array" ref="CZ33">IFERROR(INDEX($CS$34:$CV$34,_xlfn.AGGREGATE(15,6,COLUMN($CS$34:$CV$34)-COLUMN($CR$34)/($CS$33:$CV$33=MAX($CS$33:$CV$33)),COLUMNS($CS$34:CV34
))),"")</f>
        <v/>
      </c>
      <c r="DA33" s="1" t="str">
        <f t="shared" ca="1" si="10"/>
        <v>R</v>
      </c>
      <c r="DB33" s="1" t="str">
        <f t="shared" ca="1" si="14"/>
        <v/>
      </c>
      <c r="DD33" s="4" t="str">
        <f>IFERROR(VLOOKUP(CS33,General!R:S,2,FALSE),"")</f>
        <v/>
      </c>
      <c r="DE33" s="4" t="str">
        <f>IFERROR(VLOOKUP(CT33,General!R:S,2,FALSE),"")</f>
        <v/>
      </c>
      <c r="DF33" s="4" t="str">
        <f>IFERROR(VLOOKUP(CU33,General!R:S,2,FALSE),"")</f>
        <v/>
      </c>
      <c r="DG33" s="4" t="str">
        <f>IFERROR(VLOOKUP(CV33,General!R:S,2,FALSE),"")</f>
        <v/>
      </c>
      <c r="DH33" s="4">
        <f ca="1">IF(CS33="",-1,COUNTIF(INDIRECT(DD33&amp;$CQ$10):INDIRECT(DD33&amp;CQ33),"Y"))</f>
        <v>-1</v>
      </c>
      <c r="DI33" s="4">
        <f ca="1">IF(CT33="",-1,COUNTIF(INDIRECT(DE33&amp;$CQ$10):INDIRECT(DE33&amp;CQ33),"Y"))</f>
        <v>-1</v>
      </c>
      <c r="DJ33" s="4">
        <f ca="1">IF(CU33="",-1,COUNTIF(INDIRECT(DF33&amp;$CQ$10):INDIRECT(DF33&amp;CQ33),"Y"))</f>
        <v>-1</v>
      </c>
      <c r="DK33" s="4">
        <f ca="1">IF(CV33="",-1,COUNTIF(INDIRECT(DG33&amp;$CQ$10):INDIRECT(DG33&amp;CQ33),"Y"))</f>
        <v>-1</v>
      </c>
      <c r="DL33" s="4" t="str" cm="1">
        <f t="array" aca="1" ref="DL33" ca="1">IFERROR(INDEX($CS$33:$CV$33,_xlfn.AGGREGATE(15,6,COLUMN($CS$33:$CV$33)-COLUMN($CR$33)/($DH$33:$DK$33=MAX($DH$33:$DK$33)),COLUMNS($CS$33:CS33))),"")</f>
        <v/>
      </c>
      <c r="DM33" s="4" t="str" cm="1">
        <f t="array" aca="1" ref="DM33" ca="1">IFERROR(INDEX($CS$33:$CV$33,_xlfn.AGGREGATE(15,6,COLUMN($CS$33:$CV$33)-COLUMN($CR$33)/($DH$33:$DK$33=MAX($DH$33:$DK$33)),COLUMNS($CS$33:CT33))),"")</f>
        <v/>
      </c>
      <c r="DN33" s="4" t="str" cm="1">
        <f t="array" aca="1" ref="DN33" ca="1">IFERROR(INDEX($CS$33:$CV$33,_xlfn.AGGREGATE(15,6,COLUMN($CS$33:$CV$33)-COLUMN($CR$33)/($DH$33:$DK$33=MAX($DH$33:$DK$33)),COLUMNS($CS$33:CU33))),"")</f>
        <v/>
      </c>
      <c r="DO33" s="4" t="str" cm="1">
        <f t="array" aca="1" ref="DO33" ca="1">IFERROR(INDEX($CS$33:$CV$33,_xlfn.AGGREGATE(15,6,COLUMN($CS$33:$CV$33)-COLUMN($CR$33)/($DH$33:$DK$33=MAX($DH$33:$DK$33)),COLUMNS($CS$33:CV33))),"")</f>
        <v/>
      </c>
      <c r="DP33" s="1">
        <f t="shared" ca="1" si="11"/>
        <v>4</v>
      </c>
      <c r="DQ33" s="73">
        <f t="shared" ca="1" si="12"/>
        <v>0</v>
      </c>
      <c r="DR33" s="4" t="str">
        <f t="shared" ca="1" si="13"/>
        <v/>
      </c>
      <c r="DS33" s="1" t="str">
        <f t="shared" si="7"/>
        <v>F33</v>
      </c>
      <c r="DV33" s="161" t="str">
        <f>'Hedge-All-18'!B33</f>
        <v/>
      </c>
      <c r="DW33" s="162" t="str">
        <f>'Hedge-All-18'!C33</f>
        <v/>
      </c>
      <c r="DX33" s="163" t="str">
        <f>'Hedge-All-18'!D33</f>
        <v/>
      </c>
      <c r="DY33" s="164" t="str">
        <f>'Hedge-All-18'!E33</f>
        <v/>
      </c>
      <c r="DZ33" s="165" t="str">
        <f>'Hedge-All-18'!F33</f>
        <v/>
      </c>
      <c r="EA33" s="139"/>
      <c r="EB33" s="166" t="str">
        <f>'Hedge-All-18'!H33</f>
        <v/>
      </c>
      <c r="EC33" s="163" t="str">
        <f>'Hedge-All-18'!I33</f>
        <v/>
      </c>
      <c r="ED33" s="164" t="str">
        <f>'Hedge-All-18'!J33</f>
        <v/>
      </c>
      <c r="EE33" s="165" t="str">
        <f>'Hedge-All-18'!K33</f>
        <v/>
      </c>
      <c r="EF33" s="139"/>
      <c r="EG33" s="139"/>
      <c r="EH33" s="139"/>
      <c r="EI33" s="161" t="str">
        <f>'Hedge-All-18'!O33</f>
        <v/>
      </c>
      <c r="EJ33" s="163" t="str">
        <f>'Hedge-All-18'!P33</f>
        <v/>
      </c>
      <c r="EK33" s="164" t="str">
        <f>'Hedge-All-18'!Q33</f>
        <v/>
      </c>
      <c r="EL33" s="167" t="str">
        <f>'Hedge-All-18'!R33</f>
        <v/>
      </c>
      <c r="EM33" s="167" t="str">
        <f>'Hedge-All-18'!S33</f>
        <v/>
      </c>
      <c r="EN33" s="168" t="str">
        <f>'Hedge-All-18'!T33</f>
        <v/>
      </c>
      <c r="EO33" s="167" t="str">
        <f>'Hedge-All-18'!U33</f>
        <v/>
      </c>
      <c r="EP33" s="169" t="str">
        <f>'Hedge-All-18'!V33</f>
        <v/>
      </c>
      <c r="EQ33" s="1" t="str">
        <f t="shared" si="8"/>
        <v>N</v>
      </c>
    </row>
    <row r="34" spans="1:147" ht="26.25" customHeight="1" thickBot="1">
      <c r="A34" s="1">
        <v>25</v>
      </c>
      <c r="B34" s="38" t="e">
        <f>#REF!</f>
        <v>#REF!</v>
      </c>
      <c r="C34" s="39" t="e">
        <f>#REF!</f>
        <v>#REF!</v>
      </c>
      <c r="D34" s="39" t="e">
        <f>#REF!</f>
        <v>#REF!</v>
      </c>
      <c r="E34" s="39" t="e">
        <f>#REF!</f>
        <v>#REF!</v>
      </c>
      <c r="F34" s="39" t="str">
        <f>IF(AH34="","",IF(#REF!="W","Y",IF(#REF!="L","N","")))</f>
        <v/>
      </c>
      <c r="G34" s="39" t="e">
        <f>#REF!</f>
        <v>#REF!</v>
      </c>
      <c r="H34" s="39" t="e">
        <f>#REF!</f>
        <v>#REF!</v>
      </c>
      <c r="I34" s="40" t="e">
        <f>#REF!</f>
        <v>#REF!</v>
      </c>
      <c r="J34" s="53"/>
      <c r="K34" s="53"/>
      <c r="L34" s="38" t="e">
        <f>#REF!</f>
        <v>#REF!</v>
      </c>
      <c r="M34" s="39" t="e">
        <f>#REF!</f>
        <v>#REF!</v>
      </c>
      <c r="N34" s="39" t="e">
        <f>#REF!</f>
        <v>#REF!</v>
      </c>
      <c r="O34" s="39" t="e">
        <f>#REF!</f>
        <v>#REF!</v>
      </c>
      <c r="P34" s="39" t="str">
        <f>IF(AH34="","",IF(#REF!="W","Y",IF(#REF!="L","N","")))</f>
        <v/>
      </c>
      <c r="Q34" s="39" t="e">
        <f>#REF!</f>
        <v>#REF!</v>
      </c>
      <c r="R34" s="39" t="e">
        <f>#REF!</f>
        <v>#REF!</v>
      </c>
      <c r="S34" s="40" t="e">
        <f>#REF!</f>
        <v>#REF!</v>
      </c>
      <c r="T34" s="53"/>
      <c r="U34" s="185"/>
      <c r="V34" s="286" t="str">
        <f>'Hedge-All-18'!B34</f>
        <v/>
      </c>
      <c r="W34" s="39" t="str">
        <f>'Hedge-All-18'!C34</f>
        <v/>
      </c>
      <c r="X34" s="39" t="str">
        <f>'Hedge-All-18'!H34</f>
        <v/>
      </c>
      <c r="Y34" s="39" t="str">
        <f>'Hedge-All-18'!O34</f>
        <v/>
      </c>
      <c r="Z34" s="39" t="str">
        <f>IF(AH34="","",IF('Hedge-All-18'!X34="W","Y",IF('Hedge-All-18'!X34="L","N","")))</f>
        <v/>
      </c>
      <c r="AA34" s="39" t="str">
        <f>'Hedge-All-18'!AM34</f>
        <v/>
      </c>
      <c r="AB34" s="39" t="str">
        <f>'Hedge-All-18'!S34</f>
        <v/>
      </c>
      <c r="AC34" s="40" t="str">
        <f>'Hedge-All-18'!U34</f>
        <v/>
      </c>
      <c r="AD34" s="53"/>
      <c r="AE34" s="53"/>
      <c r="AF34" s="53"/>
      <c r="AG34" s="53"/>
      <c r="AH34" s="188"/>
      <c r="AI34" s="105"/>
      <c r="AJ34" s="103" t="str" cm="1">
        <f t="array" aca="1" ref="AJ34" ca="1">IF(AH33="","",INDIRECT(VLOOKUP(DB34,General!X:Y,2,FALSE)&amp;CQ34))</f>
        <v/>
      </c>
      <c r="AK34" s="69" t="str">
        <f t="shared" si="4"/>
        <v/>
      </c>
      <c r="AL34" s="69" t="str">
        <f>IF(AH33="","",VLOOKUP(DB34,General!U:V,2,FALSE))</f>
        <v/>
      </c>
      <c r="AM34" s="65" t="str" cm="1">
        <f t="array" aca="1" ref="AM34" ca="1">IF(AH33="","",INDIRECT(DB34&amp;CQ34))</f>
        <v/>
      </c>
      <c r="AN34" s="39" t="str">
        <f t="shared" si="0"/>
        <v/>
      </c>
      <c r="AO34" s="39" t="str">
        <f t="shared" si="5"/>
        <v/>
      </c>
      <c r="AP34" s="40" t="str">
        <f t="shared" si="1"/>
        <v/>
      </c>
      <c r="AQ34" s="53"/>
      <c r="AR34" s="53"/>
      <c r="AS34" s="53"/>
      <c r="AT34" s="33" t="e">
        <f>#REF!</f>
        <v>#REF!</v>
      </c>
      <c r="AU34" s="34" t="e">
        <f>#REF!</f>
        <v>#REF!</v>
      </c>
      <c r="AV34" s="34" t="e">
        <f>#REF!</f>
        <v>#REF!</v>
      </c>
      <c r="AW34" s="34" t="e">
        <f>#REF!</f>
        <v>#REF!</v>
      </c>
      <c r="AX34" s="34" t="str">
        <f>IF(AH34="","",IF(#REF!="W","Y",IF(#REF!="L","N","")))</f>
        <v/>
      </c>
      <c r="AY34" s="34" t="e">
        <f>#REF!</f>
        <v>#REF!</v>
      </c>
      <c r="AZ34" s="34" t="e">
        <f>#REF!</f>
        <v>#REF!</v>
      </c>
      <c r="BA34" s="35" t="e">
        <f>#REF!</f>
        <v>#REF!</v>
      </c>
      <c r="BB34" s="53"/>
      <c r="BC34" s="53"/>
      <c r="BD34" s="33" t="e">
        <f>#REF!</f>
        <v>#REF!</v>
      </c>
      <c r="BE34" s="34" t="e">
        <f>#REF!</f>
        <v>#REF!</v>
      </c>
      <c r="BF34" s="34" t="e">
        <f>#REF!</f>
        <v>#REF!</v>
      </c>
      <c r="BG34" s="34" t="e">
        <f>#REF!</f>
        <v>#REF!</v>
      </c>
      <c r="BH34" s="34" t="str">
        <f>IF(AH34="","",IF(#REF!="W","Y",IF(#REF!="L","N","")))</f>
        <v/>
      </c>
      <c r="BI34" s="34" t="e">
        <f>#REF!</f>
        <v>#REF!</v>
      </c>
      <c r="BJ34" s="34" t="e">
        <f>#REF!</f>
        <v>#REF!</v>
      </c>
      <c r="BK34" s="35" t="e">
        <f>#REF!</f>
        <v>#REF!</v>
      </c>
      <c r="BL34" s="53"/>
      <c r="BM34" s="53"/>
      <c r="BN34" s="33" t="e">
        <f>#REF!</f>
        <v>#REF!</v>
      </c>
      <c r="BO34" s="34" t="e">
        <f>#REF!</f>
        <v>#REF!</v>
      </c>
      <c r="BP34" s="34" t="e">
        <f>#REF!</f>
        <v>#REF!</v>
      </c>
      <c r="BQ34" s="34" t="e">
        <f>#REF!</f>
        <v>#REF!</v>
      </c>
      <c r="BR34" s="34" t="str">
        <f>IF(AH34="","",IF(#REF!="W","Y",IF(#REF!="L","N","")))</f>
        <v/>
      </c>
      <c r="BS34" s="34" t="e">
        <f>#REF!</f>
        <v>#REF!</v>
      </c>
      <c r="BT34" s="34" t="e">
        <f>#REF!</f>
        <v>#REF!</v>
      </c>
      <c r="BU34" s="35" t="e">
        <f>#REF!</f>
        <v>#REF!</v>
      </c>
      <c r="BV34" s="53"/>
      <c r="BW34" s="53"/>
      <c r="BX34" s="38" t="e">
        <f>#REF!</f>
        <v>#REF!</v>
      </c>
      <c r="BY34" s="39" t="e">
        <f>#REF!</f>
        <v>#REF!</v>
      </c>
      <c r="BZ34" s="39" t="e">
        <f>#REF!</f>
        <v>#REF!</v>
      </c>
      <c r="CA34" s="39" t="e">
        <f>#REF!</f>
        <v>#REF!</v>
      </c>
      <c r="CB34" s="39" t="str">
        <f>IF(AH34="","",IF(#REF!="W","Y",IF(#REF!="L","N","")))</f>
        <v/>
      </c>
      <c r="CC34" s="39" t="e">
        <f>#REF!</f>
        <v>#REF!</v>
      </c>
      <c r="CD34" s="39" t="e">
        <f>#REF!</f>
        <v>#REF!</v>
      </c>
      <c r="CE34" s="40" t="e">
        <f>#REF!</f>
        <v>#REF!</v>
      </c>
      <c r="CF34" s="53"/>
      <c r="CG34" s="53"/>
      <c r="CH34" s="1" t="e">
        <f>IF(AN34="",0,IFERROR(VLOOKUP(AN29&amp;AN30&amp;AN31&amp;AN32&amp;AN33&amp;AN34,General!I:J,2,FALSE),0))+AO33</f>
        <v>#VALUE!</v>
      </c>
      <c r="CI34" s="1">
        <v>-100</v>
      </c>
      <c r="CJ34" s="1" t="e">
        <f t="shared" si="2"/>
        <v>#REF!</v>
      </c>
      <c r="CK34" s="1">
        <v>-100</v>
      </c>
      <c r="CL34" s="1">
        <v>-100</v>
      </c>
      <c r="CM34" s="1">
        <v>-100</v>
      </c>
      <c r="CN34" s="1">
        <v>-100</v>
      </c>
      <c r="CP34" s="1" t="str">
        <f>IF(AH34="","",INDEX($CI$4:$CO$4,MATCH(MAX(CI34:CO34),CI34:CO34,0)))</f>
        <v/>
      </c>
      <c r="CQ34" s="1">
        <v>34</v>
      </c>
      <c r="CR34" s="1">
        <f t="shared" si="15"/>
        <v>29</v>
      </c>
      <c r="CS34" s="4" t="str" cm="1">
        <f t="array" ref="CS34">IFERROR(INDEX($CI$4:$CO$4,_xlfn.AGGREGATE(15,6,COLUMN($CI$4:$CO$4)-COLUMN($CH$1)/($CI$34:$CO$34=MAX($CI$34:$CO$34)),COLUMNS($CO$4:CO4))),"")</f>
        <v/>
      </c>
      <c r="CT34" s="4" t="str" cm="1">
        <f t="array" ref="CT34">IFERROR(INDEX($CI$4:$CO$4,_xlfn.AGGREGATE(15,6,COLUMN($CI$4:$CO$4)-COLUMN($CH$1)/($CI$34:$CO$34=MAX($CI$34:$CO$34)),COLUMNS($CO$4:CP4))),"")</f>
        <v/>
      </c>
      <c r="CU34" s="4" t="str" cm="1">
        <f t="array" ref="CU34">IFERROR(INDEX($CI$4:$CO$4,_xlfn.AGGREGATE(15,6,COLUMN($CI$4:$CO$4)-COLUMN($CH$1)/($CI$34:$CO$34=MAX($CI$34:$CO$34)),COLUMNS($CO$4:CQ4))),"")</f>
        <v/>
      </c>
      <c r="CV34" s="4" t="str" cm="1">
        <f t="array" ref="CV34">IFERROR(INDEX($CI$4:$CO$4,_xlfn.AGGREGATE(15,6,COLUMN($CI$4:$CO$4)-COLUMN($CH$1)/($CI$34:$CO$34=MAX($CI$34:$CO$34)),COLUMNS($CO$4:CR4))),"")</f>
        <v/>
      </c>
      <c r="CW34" s="1" t="str">
        <f t="shared" ca="1" si="9"/>
        <v/>
      </c>
      <c r="DA34" s="1" t="str">
        <f t="shared" ca="1" si="10"/>
        <v>R</v>
      </c>
      <c r="DB34" s="1" t="str">
        <f t="shared" ca="1" si="14"/>
        <v/>
      </c>
      <c r="DD34" s="4" t="str">
        <f>IFERROR(VLOOKUP(CS34,General!R:S,2,FALSE),"")</f>
        <v/>
      </c>
      <c r="DE34" s="4" t="str">
        <f>IFERROR(VLOOKUP(CT34,General!R:S,2,FALSE),"")</f>
        <v/>
      </c>
      <c r="DF34" s="4" t="str">
        <f>IFERROR(VLOOKUP(CU34,General!R:S,2,FALSE),"")</f>
        <v/>
      </c>
      <c r="DG34" s="4" t="str">
        <f>IFERROR(VLOOKUP(CV34,General!R:S,2,FALSE),"")</f>
        <v/>
      </c>
      <c r="DH34" s="4">
        <f ca="1">IF(CS34="",-1,COUNTIF(INDIRECT(DD34&amp;$CQ$10):INDIRECT(DD34&amp;CQ34),"Y"))</f>
        <v>-1</v>
      </c>
      <c r="DI34" s="4">
        <f ca="1">IF(CT34="",-1,COUNTIF(INDIRECT(DE34&amp;$CQ$10):INDIRECT(DE34&amp;CQ34),"Y"))</f>
        <v>-1</v>
      </c>
      <c r="DJ34" s="4">
        <f ca="1">IF(CU34="",-1,COUNTIF(INDIRECT(DF34&amp;$CQ$10):INDIRECT(DF34&amp;CQ34),"Y"))</f>
        <v>-1</v>
      </c>
      <c r="DK34" s="4">
        <f ca="1">IF(CV34="",-1,COUNTIF(INDIRECT(DG34&amp;$CQ$10):INDIRECT(DG34&amp;CQ34),"Y"))</f>
        <v>-1</v>
      </c>
      <c r="DL34" s="4" t="str" cm="1">
        <f t="array" aca="1" ref="DL34" ca="1">IFERROR(INDEX($CS$34:$CV$34,_xlfn.AGGREGATE(15,6,COLUMN($CS$34:$CV$34)-COLUMN($CR$34)/($DH$34:$DK$34=MAX($DH$34:$DK$34)),COLUMNS($CS$34:CS34))),"")</f>
        <v/>
      </c>
      <c r="DM34" s="4" t="str" cm="1">
        <f t="array" aca="1" ref="DM34" ca="1">IFERROR(INDEX($CS$34:$CV$34,_xlfn.AGGREGATE(15,6,COLUMN($CS$34:$CV$34)-COLUMN($CR$34)/($DH$34:$DK$34=MAX($DH$34:$DK$34)),COLUMNS($CS$34:CT34))),"")</f>
        <v/>
      </c>
      <c r="DN34" s="4" t="str" cm="1">
        <f t="array" aca="1" ref="DN34" ca="1">IFERROR(INDEX($CS$34:$CV$34,_xlfn.AGGREGATE(15,6,COLUMN($CS$34:$CV$34)-COLUMN($CR$34)/($DH$34:$DK$34=MAX($DH$34:$DK$34)),COLUMNS($CS$34:CU34))),"")</f>
        <v/>
      </c>
      <c r="DO34" s="4" t="str" cm="1">
        <f t="array" aca="1" ref="DO34" ca="1">IFERROR(INDEX($CS$34:$CV$34,_xlfn.AGGREGATE(15,6,COLUMN($CS$34:$CV$34)-COLUMN($CR$34)/($DH$34:$DK$34=MAX($DH$34:$DK$34)),COLUMNS($CS$34:CV34))),"")</f>
        <v/>
      </c>
      <c r="DP34" s="1">
        <f t="shared" ca="1" si="11"/>
        <v>4</v>
      </c>
      <c r="DQ34" s="73">
        <f t="shared" ca="1" si="12"/>
        <v>0</v>
      </c>
      <c r="DR34" s="4" t="str">
        <f t="shared" ca="1" si="13"/>
        <v/>
      </c>
      <c r="DS34" s="1" t="str">
        <f t="shared" si="7"/>
        <v>F34</v>
      </c>
      <c r="DV34" s="170" t="str">
        <f>'Hedge-All-18'!B34</f>
        <v/>
      </c>
      <c r="DW34" s="171" t="str">
        <f>'Hedge-All-18'!C34</f>
        <v/>
      </c>
      <c r="DX34" s="172" t="str">
        <f>'Hedge-All-18'!D34</f>
        <v/>
      </c>
      <c r="DY34" s="173" t="str">
        <f>'Hedge-All-18'!E34</f>
        <v/>
      </c>
      <c r="DZ34" s="174" t="str">
        <f>'Hedge-All-18'!F34</f>
        <v/>
      </c>
      <c r="EA34" s="139"/>
      <c r="EB34" s="175" t="str">
        <f>'Hedge-All-18'!H34</f>
        <v/>
      </c>
      <c r="EC34" s="172" t="str">
        <f>'Hedge-All-18'!I34</f>
        <v/>
      </c>
      <c r="ED34" s="173" t="str">
        <f>'Hedge-All-18'!J34</f>
        <v/>
      </c>
      <c r="EE34" s="174" t="str">
        <f>'Hedge-All-18'!K34</f>
        <v/>
      </c>
      <c r="EF34" s="139"/>
      <c r="EG34" s="139"/>
      <c r="EH34" s="139"/>
      <c r="EI34" s="170" t="str">
        <f>'Hedge-All-18'!O34</f>
        <v/>
      </c>
      <c r="EJ34" s="172" t="str">
        <f>'Hedge-All-18'!P34</f>
        <v/>
      </c>
      <c r="EK34" s="173" t="str">
        <f>'Hedge-All-18'!Q34</f>
        <v/>
      </c>
      <c r="EL34" s="176" t="str">
        <f>'Hedge-All-18'!R34</f>
        <v/>
      </c>
      <c r="EM34" s="176" t="str">
        <f>'Hedge-All-18'!S34</f>
        <v/>
      </c>
      <c r="EN34" s="177" t="str">
        <f>'Hedge-All-18'!T34</f>
        <v/>
      </c>
      <c r="EO34" s="176" t="str">
        <f>'Hedge-All-18'!U34</f>
        <v/>
      </c>
      <c r="EP34" s="178" t="str">
        <f>'Hedge-All-18'!V34</f>
        <v/>
      </c>
      <c r="EQ34" s="1" t="str">
        <f t="shared" si="8"/>
        <v>N</v>
      </c>
    </row>
    <row r="35" spans="1:147" ht="26.25" customHeight="1" thickBot="1">
      <c r="A35" s="1">
        <v>26</v>
      </c>
      <c r="B35" s="33" t="e">
        <f>#REF!</f>
        <v>#REF!</v>
      </c>
      <c r="C35" s="34" t="e">
        <f>#REF!</f>
        <v>#REF!</v>
      </c>
      <c r="D35" s="34" t="e">
        <f>#REF!</f>
        <v>#REF!</v>
      </c>
      <c r="E35" s="34" t="e">
        <f>#REF!</f>
        <v>#REF!</v>
      </c>
      <c r="F35" s="34" t="str">
        <f>IF(AH35="","",IF(#REF!="W","Y",IF(#REF!="L","N","")))</f>
        <v/>
      </c>
      <c r="G35" s="34" t="e">
        <f>#REF!</f>
        <v>#REF!</v>
      </c>
      <c r="H35" s="34" t="e">
        <f>#REF!</f>
        <v>#REF!</v>
      </c>
      <c r="I35" s="35" t="e">
        <f>#REF!</f>
        <v>#REF!</v>
      </c>
      <c r="J35" s="53"/>
      <c r="K35" s="53"/>
      <c r="L35" s="33" t="e">
        <f>#REF!</f>
        <v>#REF!</v>
      </c>
      <c r="M35" s="34" t="e">
        <f>#REF!</f>
        <v>#REF!</v>
      </c>
      <c r="N35" s="34" t="e">
        <f>#REF!</f>
        <v>#REF!</v>
      </c>
      <c r="O35" s="34" t="e">
        <f>#REF!</f>
        <v>#REF!</v>
      </c>
      <c r="P35" s="34" t="str">
        <f>IF(AH35="","",IF(#REF!="W","Y",IF(#REF!="L","N","")))</f>
        <v/>
      </c>
      <c r="Q35" s="34" t="e">
        <f>#REF!</f>
        <v>#REF!</v>
      </c>
      <c r="R35" s="34" t="e">
        <f>#REF!</f>
        <v>#REF!</v>
      </c>
      <c r="S35" s="35" t="e">
        <f>#REF!</f>
        <v>#REF!</v>
      </c>
      <c r="T35" s="53"/>
      <c r="U35" s="185"/>
      <c r="V35" s="184" t="str">
        <f>'Hedge-All-18'!B35</f>
        <v/>
      </c>
      <c r="W35" s="34" t="str">
        <f>'Hedge-All-18'!C35</f>
        <v/>
      </c>
      <c r="X35" s="34" t="str">
        <f>'Hedge-All-18'!H35</f>
        <v/>
      </c>
      <c r="Y35" s="34" t="str">
        <f>'Hedge-All-18'!O35</f>
        <v/>
      </c>
      <c r="Z35" s="34" t="str">
        <f>IF(AH35="","",IF('Hedge-All-18'!X35="W","Y",IF('Hedge-All-18'!X35="L","N","")))</f>
        <v/>
      </c>
      <c r="AA35" s="34" t="str">
        <f>'Hedge-All-18'!AM35</f>
        <v/>
      </c>
      <c r="AB35" s="34" t="str">
        <f>'Hedge-All-18'!S35</f>
        <v/>
      </c>
      <c r="AC35" s="35" t="str">
        <f>'Hedge-All-18'!U35</f>
        <v/>
      </c>
      <c r="AD35" s="53"/>
      <c r="AE35" s="53"/>
      <c r="AF35" s="53"/>
      <c r="AG35" s="53"/>
      <c r="AH35" s="186"/>
      <c r="AI35" s="105"/>
      <c r="AJ35" s="107" t="str" cm="1">
        <f t="array" aca="1" ref="AJ35" ca="1">IF(AH34="","",INDIRECT(VLOOKUP(DB35,General!X:Y,2,FALSE)&amp;CQ35))</f>
        <v/>
      </c>
      <c r="AK35" s="63" t="str">
        <f t="shared" si="4"/>
        <v/>
      </c>
      <c r="AL35" s="63" t="str">
        <f>IF(AH34="","",VLOOKUP(DB35,General!U:V,2,FALSE))</f>
        <v/>
      </c>
      <c r="AM35" s="64" t="str" cm="1">
        <f t="array" aca="1" ref="AM35" ca="1">IF(AH34="","",INDIRECT(DB35&amp;CQ35))</f>
        <v/>
      </c>
      <c r="AN35" s="34" t="str">
        <f t="shared" si="0"/>
        <v/>
      </c>
      <c r="AO35" s="34" t="str">
        <f t="shared" si="5"/>
        <v/>
      </c>
      <c r="AP35" s="35" t="str">
        <f t="shared" si="1"/>
        <v/>
      </c>
      <c r="AQ35" s="53"/>
      <c r="AR35" s="53"/>
      <c r="AS35" s="53"/>
      <c r="AT35" s="33" t="e">
        <f>#REF!</f>
        <v>#REF!</v>
      </c>
      <c r="AU35" s="34" t="e">
        <f>#REF!</f>
        <v>#REF!</v>
      </c>
      <c r="AV35" s="34" t="e">
        <f>#REF!</f>
        <v>#REF!</v>
      </c>
      <c r="AW35" s="34" t="e">
        <f>#REF!</f>
        <v>#REF!</v>
      </c>
      <c r="AX35" s="34" t="str">
        <f>IF(AH35="","",IF(#REF!="W","Y",IF(#REF!="L","N","")))</f>
        <v/>
      </c>
      <c r="AY35" s="34" t="e">
        <f>#REF!</f>
        <v>#REF!</v>
      </c>
      <c r="AZ35" s="34" t="e">
        <f>#REF!</f>
        <v>#REF!</v>
      </c>
      <c r="BA35" s="35" t="e">
        <f>#REF!</f>
        <v>#REF!</v>
      </c>
      <c r="BB35" s="53"/>
      <c r="BC35" s="53"/>
      <c r="BD35" s="33" t="e">
        <f>#REF!</f>
        <v>#REF!</v>
      </c>
      <c r="BE35" s="34" t="e">
        <f>#REF!</f>
        <v>#REF!</v>
      </c>
      <c r="BF35" s="34" t="e">
        <f>#REF!</f>
        <v>#REF!</v>
      </c>
      <c r="BG35" s="34" t="e">
        <f>#REF!</f>
        <v>#REF!</v>
      </c>
      <c r="BH35" s="34" t="str">
        <f>IF(AH35="","",IF(#REF!="W","Y",IF(#REF!="L","N","")))</f>
        <v/>
      </c>
      <c r="BI35" s="34" t="e">
        <f>#REF!</f>
        <v>#REF!</v>
      </c>
      <c r="BJ35" s="34" t="e">
        <f>#REF!</f>
        <v>#REF!</v>
      </c>
      <c r="BK35" s="35" t="e">
        <f>#REF!</f>
        <v>#REF!</v>
      </c>
      <c r="BL35" s="53"/>
      <c r="BM35" s="53"/>
      <c r="BN35" s="33" t="e">
        <f>#REF!</f>
        <v>#REF!</v>
      </c>
      <c r="BO35" s="34" t="e">
        <f>#REF!</f>
        <v>#REF!</v>
      </c>
      <c r="BP35" s="34" t="e">
        <f>#REF!</f>
        <v>#REF!</v>
      </c>
      <c r="BQ35" s="34" t="e">
        <f>#REF!</f>
        <v>#REF!</v>
      </c>
      <c r="BR35" s="34" t="str">
        <f>IF(AH35="","",IF(#REF!="W","Y",IF(#REF!="L","N","")))</f>
        <v/>
      </c>
      <c r="BS35" s="34" t="e">
        <f>#REF!</f>
        <v>#REF!</v>
      </c>
      <c r="BT35" s="34" t="e">
        <f>#REF!</f>
        <v>#REF!</v>
      </c>
      <c r="BU35" s="35" t="e">
        <f>#REF!</f>
        <v>#REF!</v>
      </c>
      <c r="BV35" s="53"/>
      <c r="BW35" s="53"/>
      <c r="BX35" s="33" t="e">
        <f>#REF!</f>
        <v>#REF!</v>
      </c>
      <c r="BY35" s="34" t="e">
        <f>#REF!</f>
        <v>#REF!</v>
      </c>
      <c r="BZ35" s="34" t="e">
        <f>#REF!</f>
        <v>#REF!</v>
      </c>
      <c r="CA35" s="34" t="e">
        <f>#REF!</f>
        <v>#REF!</v>
      </c>
      <c r="CB35" s="34" t="str">
        <f>IF(AH35="","",IF(#REF!="W","Y",IF(#REF!="L","N","")))</f>
        <v/>
      </c>
      <c r="CC35" s="34" t="e">
        <f>#REF!</f>
        <v>#REF!</v>
      </c>
      <c r="CD35" s="34" t="e">
        <f>#REF!</f>
        <v>#REF!</v>
      </c>
      <c r="CE35" s="35" t="e">
        <f>#REF!</f>
        <v>#REF!</v>
      </c>
      <c r="CF35" s="53"/>
      <c r="CG35" s="53"/>
      <c r="CH35" s="1" t="e">
        <f>IF(AN35="",0,IFERROR(VLOOKUP(AN30&amp;AN31&amp;AN32&amp;AN33&amp;AN34&amp;AN35,General!I:J,2,FALSE),0))+AO34</f>
        <v>#VALUE!</v>
      </c>
      <c r="CI35" s="1">
        <v>-100</v>
      </c>
      <c r="CJ35" s="1" t="e">
        <f t="shared" si="2"/>
        <v>#REF!</v>
      </c>
      <c r="CK35" s="1">
        <v>-100</v>
      </c>
      <c r="CL35" s="1">
        <v>-100</v>
      </c>
      <c r="CM35" s="1">
        <v>-100</v>
      </c>
      <c r="CN35" s="1">
        <v>-100</v>
      </c>
      <c r="CP35" s="1" t="str">
        <f t="shared" ref="CP35" ca="1" si="22">CW34</f>
        <v/>
      </c>
      <c r="CQ35" s="1">
        <v>35</v>
      </c>
      <c r="CR35" s="1">
        <f t="shared" si="15"/>
        <v>30</v>
      </c>
      <c r="CS35" s="4" t="str" cm="1">
        <f t="array" ref="CS35">IFERROR(INDEX($CI$4:$CO$4,_xlfn.AGGREGATE(15,6,COLUMN($CI$4:$CO$4)-COLUMN($CH$1)/($CI$35:$CO$35=MAX($CI$35:$CO$35)),COLUMNS($CO$4:CO4))),"")</f>
        <v/>
      </c>
      <c r="CT35" s="4" t="str" cm="1">
        <f t="array" ref="CT35">IFERROR(INDEX($CI$4:$CO$4,_xlfn.AGGREGATE(15,6,COLUMN($CI$4:$CO$4)-COLUMN($CH$1)/($CI$35:$CO$35=MAX($CI$35:$CO$35)),COLUMNS($CO$4:CP4))),"")</f>
        <v/>
      </c>
      <c r="CU35" s="4" t="str" cm="1">
        <f t="array" ref="CU35">IFERROR(INDEX($CI$4:$CO$4,_xlfn.AGGREGATE(15,6,COLUMN($CI$4:$CO$4)-COLUMN($CH$1)/($CI$35:$CO$35=MAX($CI$35:$CO$35)),COLUMNS($CO$4:CQ4))),"")</f>
        <v/>
      </c>
      <c r="CV35" s="4" t="str" cm="1">
        <f t="array" ref="CV35">IFERROR(INDEX($CI$4:$CO$4,_xlfn.AGGREGATE(15,6,COLUMN($CI$4:$CO$4)-COLUMN($CH$1)/($CI$35:$CO$35=MAX($CI$35:$CO$35)),COLUMNS($CO$4:CR4))),"")</f>
        <v/>
      </c>
      <c r="CW35" s="1" t="str">
        <f t="shared" ca="1" si="9"/>
        <v/>
      </c>
      <c r="DA35" s="1" t="str">
        <f t="shared" ca="1" si="10"/>
        <v>R</v>
      </c>
      <c r="DB35" s="1" t="str">
        <f t="shared" ca="1" si="14"/>
        <v/>
      </c>
      <c r="DD35" s="4" t="str">
        <f>IFERROR(VLOOKUP(CS35,General!R:S,2,FALSE),"")</f>
        <v/>
      </c>
      <c r="DE35" s="4" t="str">
        <f>IFERROR(VLOOKUP(CT35,General!R:S,2,FALSE),"")</f>
        <v/>
      </c>
      <c r="DF35" s="4" t="str">
        <f>IFERROR(VLOOKUP(CU35,General!R:S,2,FALSE),"")</f>
        <v/>
      </c>
      <c r="DG35" s="4" t="str">
        <f>IFERROR(VLOOKUP(CV35,General!R:S,2,FALSE),"")</f>
        <v/>
      </c>
      <c r="DH35" s="4">
        <f ca="1">IF(CS35="",-1,COUNTIF(INDIRECT(DD35&amp;$CQ$10):INDIRECT(DD35&amp;CQ35),"Y"))</f>
        <v>-1</v>
      </c>
      <c r="DI35" s="4">
        <f ca="1">IF(CT35="",-1,COUNTIF(INDIRECT(DE35&amp;$CQ$10):INDIRECT(DE35&amp;CQ35),"Y"))</f>
        <v>-1</v>
      </c>
      <c r="DJ35" s="4">
        <f ca="1">IF(CU35="",-1,COUNTIF(INDIRECT(DF35&amp;$CQ$10):INDIRECT(DF35&amp;CQ35),"Y"))</f>
        <v>-1</v>
      </c>
      <c r="DK35" s="4">
        <f ca="1">IF(CV35="",-1,COUNTIF(INDIRECT(DG35&amp;$CQ$10):INDIRECT(DG35&amp;CQ35),"Y"))</f>
        <v>-1</v>
      </c>
      <c r="DL35" s="4" t="str" cm="1">
        <f t="array" aca="1" ref="DL35" ca="1">IFERROR(INDEX($CS$35:$CV$35,_xlfn.AGGREGATE(15,6,COLUMN($CS$35:$CV$35)-COLUMN($CR$35)/($DH$35:$DK$35=MAX($DH$35:$DK$35)),COLUMNS($CS$35:CS35))),"")</f>
        <v/>
      </c>
      <c r="DM35" s="4" t="str" cm="1">
        <f t="array" aca="1" ref="DM35" ca="1">IFERROR(INDEX($CS$35:$CV$35,_xlfn.AGGREGATE(15,6,COLUMN($CS$35:$CV$35)-COLUMN($CR$35)/($DH$35:$DK$35=MAX($DH$35:$DK$35)),COLUMNS($CS$35:CT35))),"")</f>
        <v/>
      </c>
      <c r="DN35" s="4" t="str" cm="1">
        <f t="array" aca="1" ref="DN35" ca="1">IFERROR(INDEX($CS$35:$CV$35,_xlfn.AGGREGATE(15,6,COLUMN($CS$35:$CV$35)-COLUMN($CR$35)/($DH$35:$DK$35=MAX($DH$35:$DK$35)),COLUMNS($CS$35:CU35))),"")</f>
        <v/>
      </c>
      <c r="DO35" s="4" t="str" cm="1">
        <f t="array" aca="1" ref="DO35" ca="1">IFERROR(INDEX($CS$35:$CV$35,_xlfn.AGGREGATE(15,6,COLUMN($CS$35:$CV$35)-COLUMN($CR$35)/($DH$35:$DK$35=MAX($DH$35:$DK$35)),COLUMNS($CS$35:CV35))),"")</f>
        <v/>
      </c>
      <c r="DP35" s="1">
        <f t="shared" ca="1" si="11"/>
        <v>4</v>
      </c>
      <c r="DQ35" s="73">
        <f t="shared" ca="1" si="12"/>
        <v>0</v>
      </c>
      <c r="DR35" s="4" t="str">
        <f t="shared" ca="1" si="13"/>
        <v/>
      </c>
      <c r="DS35" s="1" t="str">
        <f t="shared" si="7"/>
        <v>F35</v>
      </c>
      <c r="DV35" s="152" t="str">
        <f>'Hedge-All-18'!B35</f>
        <v/>
      </c>
      <c r="DW35" s="153" t="str">
        <f>'Hedge-All-18'!C35</f>
        <v/>
      </c>
      <c r="DX35" s="154" t="str">
        <f>'Hedge-All-18'!D35</f>
        <v/>
      </c>
      <c r="DY35" s="155" t="str">
        <f>'Hedge-All-18'!E35</f>
        <v/>
      </c>
      <c r="DZ35" s="156" t="str">
        <f>'Hedge-All-18'!F35</f>
        <v/>
      </c>
      <c r="EA35" s="139"/>
      <c r="EB35" s="157" t="str">
        <f>'Hedge-All-18'!H35</f>
        <v/>
      </c>
      <c r="EC35" s="154" t="str">
        <f>'Hedge-All-18'!I35</f>
        <v/>
      </c>
      <c r="ED35" s="155" t="str">
        <f>'Hedge-All-18'!J35</f>
        <v/>
      </c>
      <c r="EE35" s="156" t="str">
        <f>'Hedge-All-18'!K35</f>
        <v/>
      </c>
      <c r="EF35" s="139"/>
      <c r="EG35" s="139"/>
      <c r="EH35" s="139"/>
      <c r="EI35" s="152" t="str">
        <f>'Hedge-All-18'!O35</f>
        <v/>
      </c>
      <c r="EJ35" s="154" t="str">
        <f>'Hedge-All-18'!P35</f>
        <v/>
      </c>
      <c r="EK35" s="155" t="str">
        <f>'Hedge-All-18'!Q35</f>
        <v/>
      </c>
      <c r="EL35" s="158" t="str">
        <f>'Hedge-All-18'!R35</f>
        <v/>
      </c>
      <c r="EM35" s="158" t="str">
        <f>'Hedge-All-18'!S35</f>
        <v/>
      </c>
      <c r="EN35" s="159" t="str">
        <f>'Hedge-All-18'!T35</f>
        <v/>
      </c>
      <c r="EO35" s="158" t="str">
        <f>'Hedge-All-18'!U35</f>
        <v/>
      </c>
      <c r="EP35" s="160" t="str">
        <f>'Hedge-All-18'!V35</f>
        <v/>
      </c>
      <c r="EQ35" s="1" t="str">
        <f t="shared" si="8"/>
        <v>N</v>
      </c>
    </row>
    <row r="36" spans="1:147" ht="26.25" customHeight="1" thickBot="1">
      <c r="A36" s="1">
        <v>27</v>
      </c>
      <c r="B36" s="36" t="e">
        <f>#REF!</f>
        <v>#REF!</v>
      </c>
      <c r="C36" s="23" t="e">
        <f>#REF!</f>
        <v>#REF!</v>
      </c>
      <c r="D36" s="23" t="e">
        <f>#REF!</f>
        <v>#REF!</v>
      </c>
      <c r="E36" s="23" t="e">
        <f>#REF!</f>
        <v>#REF!</v>
      </c>
      <c r="F36" s="23" t="str">
        <f>IF(AH36="","",IF(#REF!="W","Y",IF(#REF!="L","N","")))</f>
        <v/>
      </c>
      <c r="G36" s="23" t="e">
        <f>#REF!</f>
        <v>#REF!</v>
      </c>
      <c r="H36" s="23" t="e">
        <f>#REF!</f>
        <v>#REF!</v>
      </c>
      <c r="I36" s="37" t="e">
        <f>#REF!</f>
        <v>#REF!</v>
      </c>
      <c r="J36" s="53"/>
      <c r="K36" s="53"/>
      <c r="L36" s="36" t="e">
        <f>#REF!</f>
        <v>#REF!</v>
      </c>
      <c r="M36" s="23" t="e">
        <f>#REF!</f>
        <v>#REF!</v>
      </c>
      <c r="N36" s="23" t="e">
        <f>#REF!</f>
        <v>#REF!</v>
      </c>
      <c r="O36" s="23" t="e">
        <f>#REF!</f>
        <v>#REF!</v>
      </c>
      <c r="P36" s="23" t="str">
        <f>IF(AH36="","",IF(#REF!="W","Y",IF(#REF!="L","N","")))</f>
        <v/>
      </c>
      <c r="Q36" s="23" t="e">
        <f>#REF!</f>
        <v>#REF!</v>
      </c>
      <c r="R36" s="23" t="e">
        <f>#REF!</f>
        <v>#REF!</v>
      </c>
      <c r="S36" s="37" t="e">
        <f>#REF!</f>
        <v>#REF!</v>
      </c>
      <c r="T36" s="53"/>
      <c r="U36" s="185"/>
      <c r="V36" s="285" t="str">
        <f>'Hedge-All-18'!B36</f>
        <v/>
      </c>
      <c r="W36" s="23" t="str">
        <f>'Hedge-All-18'!C36</f>
        <v/>
      </c>
      <c r="X36" s="23" t="str">
        <f>'Hedge-All-18'!H36</f>
        <v/>
      </c>
      <c r="Y36" s="23" t="str">
        <f>'Hedge-All-18'!O36</f>
        <v/>
      </c>
      <c r="Z36" s="23" t="str">
        <f>IF(AH36="","",IF('Hedge-All-18'!X36="W","Y",IF('Hedge-All-18'!X36="L","N","")))</f>
        <v/>
      </c>
      <c r="AA36" s="23" t="str">
        <f>'Hedge-All-18'!AM36</f>
        <v/>
      </c>
      <c r="AB36" s="23" t="str">
        <f>'Hedge-All-18'!S36</f>
        <v/>
      </c>
      <c r="AC36" s="37" t="str">
        <f>'Hedge-All-18'!U36</f>
        <v/>
      </c>
      <c r="AD36" s="53"/>
      <c r="AE36" s="53"/>
      <c r="AF36" s="53"/>
      <c r="AG36" s="53"/>
      <c r="AH36" s="187"/>
      <c r="AI36" s="105"/>
      <c r="AJ36" s="102" t="str" cm="1">
        <f t="array" aca="1" ref="AJ36" ca="1">IF(AH35="","",INDIRECT(VLOOKUP(DB36,General!X:Y,2,FALSE)&amp;CQ36))</f>
        <v/>
      </c>
      <c r="AK36" s="68" t="str">
        <f t="shared" si="4"/>
        <v/>
      </c>
      <c r="AL36" s="68" t="str">
        <f>IF(AH35="","",VLOOKUP(DB36,General!U:V,2,FALSE))</f>
        <v/>
      </c>
      <c r="AM36" s="62" t="str" cm="1">
        <f t="array" aca="1" ref="AM36" ca="1">IF(AH35="","",INDIRECT(DB36&amp;CQ36))</f>
        <v/>
      </c>
      <c r="AN36" s="23" t="str">
        <f t="shared" si="0"/>
        <v/>
      </c>
      <c r="AO36" s="23" t="str">
        <f t="shared" si="5"/>
        <v/>
      </c>
      <c r="AP36" s="37" t="str">
        <f t="shared" si="1"/>
        <v/>
      </c>
      <c r="AQ36" s="53"/>
      <c r="AR36" s="53"/>
      <c r="AS36" s="53"/>
      <c r="AT36" s="33" t="e">
        <f>#REF!</f>
        <v>#REF!</v>
      </c>
      <c r="AU36" s="34" t="e">
        <f>#REF!</f>
        <v>#REF!</v>
      </c>
      <c r="AV36" s="34" t="e">
        <f>#REF!</f>
        <v>#REF!</v>
      </c>
      <c r="AW36" s="34" t="e">
        <f>#REF!</f>
        <v>#REF!</v>
      </c>
      <c r="AX36" s="34" t="str">
        <f>IF(AH36="","",IF(#REF!="W","Y",IF(#REF!="L","N","")))</f>
        <v/>
      </c>
      <c r="AY36" s="34" t="e">
        <f>#REF!</f>
        <v>#REF!</v>
      </c>
      <c r="AZ36" s="34" t="e">
        <f>#REF!</f>
        <v>#REF!</v>
      </c>
      <c r="BA36" s="35" t="e">
        <f>#REF!</f>
        <v>#REF!</v>
      </c>
      <c r="BB36" s="53"/>
      <c r="BC36" s="53"/>
      <c r="BD36" s="33" t="e">
        <f>#REF!</f>
        <v>#REF!</v>
      </c>
      <c r="BE36" s="34" t="e">
        <f>#REF!</f>
        <v>#REF!</v>
      </c>
      <c r="BF36" s="34" t="e">
        <f>#REF!</f>
        <v>#REF!</v>
      </c>
      <c r="BG36" s="34" t="e">
        <f>#REF!</f>
        <v>#REF!</v>
      </c>
      <c r="BH36" s="34" t="str">
        <f>IF(AH36="","",IF(#REF!="W","Y",IF(#REF!="L","N","")))</f>
        <v/>
      </c>
      <c r="BI36" s="34" t="e">
        <f>#REF!</f>
        <v>#REF!</v>
      </c>
      <c r="BJ36" s="34" t="e">
        <f>#REF!</f>
        <v>#REF!</v>
      </c>
      <c r="BK36" s="35" t="e">
        <f>#REF!</f>
        <v>#REF!</v>
      </c>
      <c r="BL36" s="53"/>
      <c r="BM36" s="53"/>
      <c r="BN36" s="33" t="e">
        <f>#REF!</f>
        <v>#REF!</v>
      </c>
      <c r="BO36" s="34" t="e">
        <f>#REF!</f>
        <v>#REF!</v>
      </c>
      <c r="BP36" s="34" t="e">
        <f>#REF!</f>
        <v>#REF!</v>
      </c>
      <c r="BQ36" s="34" t="e">
        <f>#REF!</f>
        <v>#REF!</v>
      </c>
      <c r="BR36" s="34" t="str">
        <f>IF(AH36="","",IF(#REF!="W","Y",IF(#REF!="L","N","")))</f>
        <v/>
      </c>
      <c r="BS36" s="34" t="e">
        <f>#REF!</f>
        <v>#REF!</v>
      </c>
      <c r="BT36" s="34" t="e">
        <f>#REF!</f>
        <v>#REF!</v>
      </c>
      <c r="BU36" s="35" t="e">
        <f>#REF!</f>
        <v>#REF!</v>
      </c>
      <c r="BV36" s="53"/>
      <c r="BW36" s="53"/>
      <c r="BX36" s="36" t="e">
        <f>#REF!</f>
        <v>#REF!</v>
      </c>
      <c r="BY36" s="23" t="e">
        <f>#REF!</f>
        <v>#REF!</v>
      </c>
      <c r="BZ36" s="23" t="e">
        <f>#REF!</f>
        <v>#REF!</v>
      </c>
      <c r="CA36" s="23" t="e">
        <f>#REF!</f>
        <v>#REF!</v>
      </c>
      <c r="CB36" s="23" t="str">
        <f>IF(AH36="","",IF(#REF!="W","Y",IF(#REF!="L","N","")))</f>
        <v/>
      </c>
      <c r="CC36" s="23" t="e">
        <f>#REF!</f>
        <v>#REF!</v>
      </c>
      <c r="CD36" s="23" t="e">
        <f>#REF!</f>
        <v>#REF!</v>
      </c>
      <c r="CE36" s="37" t="e">
        <f>#REF!</f>
        <v>#REF!</v>
      </c>
      <c r="CF36" s="53"/>
      <c r="CG36" s="53"/>
      <c r="CH36" s="1" t="e">
        <f>IF(AN36="",0,IFERROR(VLOOKUP(AN31&amp;AN32&amp;AN33&amp;AN34&amp;AN35&amp;AN36,General!I:J,2,FALSE),0))+AO35</f>
        <v>#VALUE!</v>
      </c>
      <c r="CI36" s="1">
        <v>-100</v>
      </c>
      <c r="CJ36" s="1" t="e">
        <f t="shared" si="2"/>
        <v>#REF!</v>
      </c>
      <c r="CK36" s="1">
        <v>-100</v>
      </c>
      <c r="CL36" s="1">
        <v>-100</v>
      </c>
      <c r="CM36" s="1">
        <v>-100</v>
      </c>
      <c r="CN36" s="1">
        <v>-100</v>
      </c>
      <c r="CP36" s="1" t="str">
        <f t="shared" ref="CP36:CP38" ca="1" si="23">CP35</f>
        <v/>
      </c>
      <c r="CQ36" s="1">
        <v>36</v>
      </c>
      <c r="CR36" s="1">
        <f t="shared" si="15"/>
        <v>31</v>
      </c>
      <c r="CS36" s="4" t="str" cm="1">
        <f t="array" ref="CS36">IFERROR(INDEX($CI$4:$CO$4,_xlfn.AGGREGATE(15,6,COLUMN($CI$4:$CO$4)-COLUMN($CH$1)/($CI$36:$CO$36=MAX($CI$36:$CO$36)),COLUMNS($CO$4:CO4))),"")</f>
        <v/>
      </c>
      <c r="CT36" s="4" t="str" cm="1">
        <f t="array" ref="CT36">IFERROR(INDEX($CI$4:$CO$4,_xlfn.AGGREGATE(15,6,COLUMN($CI$4:$CO$4)-COLUMN($CH$1)/($CI$36:$CO$36=MAX($CI$36:$CO$36)),COLUMNS($CO$4:CP4))),"")</f>
        <v/>
      </c>
      <c r="CU36" s="4" t="str" cm="1">
        <f t="array" ref="CU36">IFERROR(INDEX($CI$4:$CO$4,_xlfn.AGGREGATE(15,6,COLUMN($CI$4:$CO$4)-COLUMN($CH$1)/($CI$36:$CO$36=MAX($CI$36:$CO$36)),COLUMNS($CO$4:CQ4))),"")</f>
        <v/>
      </c>
      <c r="CV36" s="4" t="str" cm="1">
        <f t="array" ref="CV36">IFERROR(INDEX($CI$4:$CO$4,_xlfn.AGGREGATE(15,6,COLUMN($CI$4:$CO$4)-COLUMN($CH$1)/($CI$36:$CO$36=MAX($CI$36:$CO$36)),COLUMNS($CO$4:CR4))),"")</f>
        <v/>
      </c>
      <c r="CW36" s="1" t="str">
        <f t="shared" ca="1" si="9"/>
        <v/>
      </c>
      <c r="DA36" s="1" t="str">
        <f t="shared" ca="1" si="10"/>
        <v>R</v>
      </c>
      <c r="DB36" s="1" t="str">
        <f t="shared" ca="1" si="14"/>
        <v/>
      </c>
      <c r="DC36" s="1">
        <f>IF(DC31=4,1,DC31+1)</f>
        <v>2</v>
      </c>
      <c r="DD36" s="4" t="str">
        <f>IFERROR(VLOOKUP(CS36,General!R:S,2,FALSE),"")</f>
        <v/>
      </c>
      <c r="DE36" s="4" t="str">
        <f>IFERROR(VLOOKUP(CT36,General!R:S,2,FALSE),"")</f>
        <v/>
      </c>
      <c r="DF36" s="4" t="str">
        <f>IFERROR(VLOOKUP(CU36,General!R:S,2,FALSE),"")</f>
        <v/>
      </c>
      <c r="DG36" s="4" t="str">
        <f>IFERROR(VLOOKUP(CV36,General!R:S,2,FALSE),"")</f>
        <v/>
      </c>
      <c r="DH36" s="4">
        <f ca="1">IF(CS36="",-1,COUNTIF(INDIRECT(DD36&amp;$CQ$10):INDIRECT(DD36&amp;CQ36),"Y"))</f>
        <v>-1</v>
      </c>
      <c r="DI36" s="4">
        <f ca="1">IF(CT36="",-1,COUNTIF(INDIRECT(DE36&amp;$CQ$10):INDIRECT(DE36&amp;CQ36),"Y"))</f>
        <v>-1</v>
      </c>
      <c r="DJ36" s="4">
        <f ca="1">IF(CU36="",-1,COUNTIF(INDIRECT(DF36&amp;$CQ$10):INDIRECT(DF36&amp;CQ36),"Y"))</f>
        <v>-1</v>
      </c>
      <c r="DK36" s="4">
        <f ca="1">IF(CV36="",-1,COUNTIF(INDIRECT(DG36&amp;$CQ$10):INDIRECT(DG36&amp;CQ36),"Y"))</f>
        <v>-1</v>
      </c>
      <c r="DL36" s="4" t="str" cm="1">
        <f t="array" aca="1" ref="DL36" ca="1">IFERROR(INDEX($CS$36:$CV$36,_xlfn.AGGREGATE(15,6,COLUMN($CS$36:$CV$36)-COLUMN($CR$36)/($DH$36:$DK$36=MAX($DH$36:$DK$36)),COLUMNS($CS$36:CS36))),"")</f>
        <v/>
      </c>
      <c r="DM36" s="4" t="str" cm="1">
        <f t="array" aca="1" ref="DM36" ca="1">IFERROR(INDEX($CS$36:$CV$36,_xlfn.AGGREGATE(15,6,COLUMN($CS$36:$CV$36)-COLUMN($CR$36)/($DH$36:$DK$36=MAX($DH$36:$DK$36)),COLUMNS($CS$36:CT36))),"")</f>
        <v/>
      </c>
      <c r="DN36" s="4" t="str" cm="1">
        <f t="array" aca="1" ref="DN36" ca="1">IFERROR(INDEX($CS$36:$CV$36,_xlfn.AGGREGATE(15,6,COLUMN($CS$36:$CV$36)-COLUMN($CR$36)/($DH$36:$DK$36=MAX($DH$36:$DK$36)),COLUMNS($CS$36:CU36))),"")</f>
        <v/>
      </c>
      <c r="DO36" s="4" t="str" cm="1">
        <f t="array" aca="1" ref="DO36" ca="1">IFERROR(INDEX($CS$36:$CV$36,_xlfn.AGGREGATE(15,6,COLUMN($CS$36:$CV$36)-COLUMN($CR$36)/($DH$36:$DK$36=MAX($DH$36:$DK$36)),COLUMNS($CS$36:CV36))),"")</f>
        <v/>
      </c>
      <c r="DP36" s="1">
        <f t="shared" ca="1" si="11"/>
        <v>4</v>
      </c>
      <c r="DQ36" s="73">
        <f t="shared" ca="1" si="12"/>
        <v>2</v>
      </c>
      <c r="DR36" s="4" t="str">
        <f t="shared" ca="1" si="13"/>
        <v/>
      </c>
      <c r="DS36" s="1" t="str">
        <f t="shared" si="7"/>
        <v>F36</v>
      </c>
      <c r="DV36" s="161" t="str">
        <f>'Hedge-All-18'!B36</f>
        <v/>
      </c>
      <c r="DW36" s="162" t="str">
        <f>'Hedge-All-18'!C36</f>
        <v/>
      </c>
      <c r="DX36" s="163" t="str">
        <f>'Hedge-All-18'!D36</f>
        <v/>
      </c>
      <c r="DY36" s="164" t="str">
        <f>'Hedge-All-18'!E36</f>
        <v/>
      </c>
      <c r="DZ36" s="165" t="str">
        <f>'Hedge-All-18'!F36</f>
        <v/>
      </c>
      <c r="EA36" s="139"/>
      <c r="EB36" s="166" t="str">
        <f>'Hedge-All-18'!H36</f>
        <v/>
      </c>
      <c r="EC36" s="163" t="str">
        <f>'Hedge-All-18'!I36</f>
        <v/>
      </c>
      <c r="ED36" s="164" t="str">
        <f>'Hedge-All-18'!J36</f>
        <v/>
      </c>
      <c r="EE36" s="165" t="str">
        <f>'Hedge-All-18'!K36</f>
        <v/>
      </c>
      <c r="EF36" s="139"/>
      <c r="EG36" s="139"/>
      <c r="EH36" s="139"/>
      <c r="EI36" s="161" t="str">
        <f>'Hedge-All-18'!O36</f>
        <v/>
      </c>
      <c r="EJ36" s="163" t="str">
        <f>'Hedge-All-18'!P36</f>
        <v/>
      </c>
      <c r="EK36" s="164" t="str">
        <f>'Hedge-All-18'!Q36</f>
        <v/>
      </c>
      <c r="EL36" s="167" t="str">
        <f>'Hedge-All-18'!R36</f>
        <v/>
      </c>
      <c r="EM36" s="167" t="str">
        <f>'Hedge-All-18'!S36</f>
        <v/>
      </c>
      <c r="EN36" s="168" t="str">
        <f>'Hedge-All-18'!T36</f>
        <v/>
      </c>
      <c r="EO36" s="167" t="str">
        <f>'Hedge-All-18'!U36</f>
        <v/>
      </c>
      <c r="EP36" s="169" t="str">
        <f>'Hedge-All-18'!V36</f>
        <v/>
      </c>
      <c r="EQ36" s="1" t="str">
        <f t="shared" si="8"/>
        <v>N</v>
      </c>
    </row>
    <row r="37" spans="1:147" ht="26.25" customHeight="1" thickBot="1">
      <c r="A37" s="1">
        <v>28</v>
      </c>
      <c r="B37" s="36" t="e">
        <f>#REF!</f>
        <v>#REF!</v>
      </c>
      <c r="C37" s="23" t="e">
        <f>#REF!</f>
        <v>#REF!</v>
      </c>
      <c r="D37" s="23" t="e">
        <f>#REF!</f>
        <v>#REF!</v>
      </c>
      <c r="E37" s="23" t="e">
        <f>#REF!</f>
        <v>#REF!</v>
      </c>
      <c r="F37" s="23" t="str">
        <f>IF(AH37="","",IF(#REF!="W","Y",IF(#REF!="L","N","")))</f>
        <v/>
      </c>
      <c r="G37" s="23" t="e">
        <f>#REF!</f>
        <v>#REF!</v>
      </c>
      <c r="H37" s="23" t="e">
        <f>#REF!</f>
        <v>#REF!</v>
      </c>
      <c r="I37" s="37" t="e">
        <f>#REF!</f>
        <v>#REF!</v>
      </c>
      <c r="J37" s="53"/>
      <c r="K37" s="53"/>
      <c r="L37" s="36" t="e">
        <f>#REF!</f>
        <v>#REF!</v>
      </c>
      <c r="M37" s="23" t="e">
        <f>#REF!</f>
        <v>#REF!</v>
      </c>
      <c r="N37" s="23" t="e">
        <f>#REF!</f>
        <v>#REF!</v>
      </c>
      <c r="O37" s="23" t="e">
        <f>#REF!</f>
        <v>#REF!</v>
      </c>
      <c r="P37" s="23" t="str">
        <f>IF(AH37="","",IF(#REF!="W","Y",IF(#REF!="L","N","")))</f>
        <v/>
      </c>
      <c r="Q37" s="23" t="e">
        <f>#REF!</f>
        <v>#REF!</v>
      </c>
      <c r="R37" s="23" t="e">
        <f>#REF!</f>
        <v>#REF!</v>
      </c>
      <c r="S37" s="37" t="e">
        <f>#REF!</f>
        <v>#REF!</v>
      </c>
      <c r="T37" s="53"/>
      <c r="U37" s="185"/>
      <c r="V37" s="285" t="str">
        <f>'Hedge-All-18'!B37</f>
        <v/>
      </c>
      <c r="W37" s="23" t="str">
        <f>'Hedge-All-18'!C37</f>
        <v/>
      </c>
      <c r="X37" s="23" t="str">
        <f>'Hedge-All-18'!H37</f>
        <v/>
      </c>
      <c r="Y37" s="23" t="str">
        <f>'Hedge-All-18'!O37</f>
        <v/>
      </c>
      <c r="Z37" s="23" t="str">
        <f>IF(AH37="","",IF('Hedge-All-18'!X37="W","Y",IF('Hedge-All-18'!X37="L","N","")))</f>
        <v/>
      </c>
      <c r="AA37" s="23" t="str">
        <f>'Hedge-All-18'!AM37</f>
        <v/>
      </c>
      <c r="AB37" s="23" t="str">
        <f>'Hedge-All-18'!S37</f>
        <v/>
      </c>
      <c r="AC37" s="37" t="str">
        <f>'Hedge-All-18'!U37</f>
        <v/>
      </c>
      <c r="AD37" s="53"/>
      <c r="AE37" s="53"/>
      <c r="AF37" s="53"/>
      <c r="AG37" s="53"/>
      <c r="AH37" s="187"/>
      <c r="AI37" s="105"/>
      <c r="AJ37" s="102" t="str" cm="1">
        <f t="array" aca="1" ref="AJ37" ca="1">IF(AH36="","",INDIRECT(VLOOKUP(DB37,General!X:Y,2,FALSE)&amp;CQ37))</f>
        <v/>
      </c>
      <c r="AK37" s="68" t="str">
        <f t="shared" si="4"/>
        <v/>
      </c>
      <c r="AL37" s="68" t="str">
        <f>IF(AH36="","",VLOOKUP(DB37,General!U:V,2,FALSE))</f>
        <v/>
      </c>
      <c r="AM37" s="62" t="str" cm="1">
        <f t="array" aca="1" ref="AM37" ca="1">IF(AH36="","",INDIRECT(DB37&amp;CQ37))</f>
        <v/>
      </c>
      <c r="AN37" s="23" t="str">
        <f t="shared" si="0"/>
        <v/>
      </c>
      <c r="AO37" s="23" t="str">
        <f t="shared" si="5"/>
        <v/>
      </c>
      <c r="AP37" s="37" t="str">
        <f t="shared" si="1"/>
        <v/>
      </c>
      <c r="AQ37" s="53"/>
      <c r="AR37" s="53"/>
      <c r="AS37" s="53"/>
      <c r="AT37" s="33" t="e">
        <f>#REF!</f>
        <v>#REF!</v>
      </c>
      <c r="AU37" s="34" t="e">
        <f>#REF!</f>
        <v>#REF!</v>
      </c>
      <c r="AV37" s="34" t="e">
        <f>#REF!</f>
        <v>#REF!</v>
      </c>
      <c r="AW37" s="34" t="e">
        <f>#REF!</f>
        <v>#REF!</v>
      </c>
      <c r="AX37" s="34" t="str">
        <f>IF(AH37="","",IF(#REF!="W","Y",IF(#REF!="L","N","")))</f>
        <v/>
      </c>
      <c r="AY37" s="34" t="e">
        <f>#REF!</f>
        <v>#REF!</v>
      </c>
      <c r="AZ37" s="34" t="e">
        <f>#REF!</f>
        <v>#REF!</v>
      </c>
      <c r="BA37" s="35" t="e">
        <f>#REF!</f>
        <v>#REF!</v>
      </c>
      <c r="BB37" s="53"/>
      <c r="BC37" s="53"/>
      <c r="BD37" s="33" t="e">
        <f>#REF!</f>
        <v>#REF!</v>
      </c>
      <c r="BE37" s="34" t="e">
        <f>#REF!</f>
        <v>#REF!</v>
      </c>
      <c r="BF37" s="34" t="e">
        <f>#REF!</f>
        <v>#REF!</v>
      </c>
      <c r="BG37" s="34" t="e">
        <f>#REF!</f>
        <v>#REF!</v>
      </c>
      <c r="BH37" s="34" t="str">
        <f>IF(AH37="","",IF(#REF!="W","Y",IF(#REF!="L","N","")))</f>
        <v/>
      </c>
      <c r="BI37" s="34" t="e">
        <f>#REF!</f>
        <v>#REF!</v>
      </c>
      <c r="BJ37" s="34" t="e">
        <f>#REF!</f>
        <v>#REF!</v>
      </c>
      <c r="BK37" s="35" t="e">
        <f>#REF!</f>
        <v>#REF!</v>
      </c>
      <c r="BL37" s="53"/>
      <c r="BM37" s="53"/>
      <c r="BN37" s="33" t="e">
        <f>#REF!</f>
        <v>#REF!</v>
      </c>
      <c r="BO37" s="34" t="e">
        <f>#REF!</f>
        <v>#REF!</v>
      </c>
      <c r="BP37" s="34" t="e">
        <f>#REF!</f>
        <v>#REF!</v>
      </c>
      <c r="BQ37" s="34" t="e">
        <f>#REF!</f>
        <v>#REF!</v>
      </c>
      <c r="BR37" s="34" t="str">
        <f>IF(AH37="","",IF(#REF!="W","Y",IF(#REF!="L","N","")))</f>
        <v/>
      </c>
      <c r="BS37" s="34" t="e">
        <f>#REF!</f>
        <v>#REF!</v>
      </c>
      <c r="BT37" s="34" t="e">
        <f>#REF!</f>
        <v>#REF!</v>
      </c>
      <c r="BU37" s="35" t="e">
        <f>#REF!</f>
        <v>#REF!</v>
      </c>
      <c r="BV37" s="53"/>
      <c r="BW37" s="53"/>
      <c r="BX37" s="36" t="e">
        <f>#REF!</f>
        <v>#REF!</v>
      </c>
      <c r="BY37" s="23" t="e">
        <f>#REF!</f>
        <v>#REF!</v>
      </c>
      <c r="BZ37" s="23" t="e">
        <f>#REF!</f>
        <v>#REF!</v>
      </c>
      <c r="CA37" s="23" t="e">
        <f>#REF!</f>
        <v>#REF!</v>
      </c>
      <c r="CB37" s="23" t="str">
        <f>IF(AH37="","",IF(#REF!="W","Y",IF(#REF!="L","N","")))</f>
        <v/>
      </c>
      <c r="CC37" s="23" t="e">
        <f>#REF!</f>
        <v>#REF!</v>
      </c>
      <c r="CD37" s="23" t="e">
        <f>#REF!</f>
        <v>#REF!</v>
      </c>
      <c r="CE37" s="37" t="e">
        <f>#REF!</f>
        <v>#REF!</v>
      </c>
      <c r="CF37" s="53"/>
      <c r="CG37" s="53"/>
      <c r="CH37" s="1" t="e">
        <f>IF(AN37="",0,IFERROR(VLOOKUP(AN32&amp;AN33&amp;AN34&amp;AN35&amp;AN36&amp;AN37,General!I:J,2,FALSE),0))+AO36</f>
        <v>#VALUE!</v>
      </c>
      <c r="CI37" s="1">
        <v>-100</v>
      </c>
      <c r="CJ37" s="1" t="e">
        <f t="shared" si="2"/>
        <v>#REF!</v>
      </c>
      <c r="CK37" s="1">
        <v>-100</v>
      </c>
      <c r="CL37" s="1">
        <v>-100</v>
      </c>
      <c r="CM37" s="1">
        <v>-100</v>
      </c>
      <c r="CN37" s="1">
        <v>-100</v>
      </c>
      <c r="CP37" s="1" t="str">
        <f t="shared" ca="1" si="23"/>
        <v/>
      </c>
      <c r="CQ37" s="1">
        <v>37</v>
      </c>
      <c r="CR37" s="1">
        <f t="shared" si="15"/>
        <v>32</v>
      </c>
      <c r="CS37" s="4" t="str" cm="1">
        <f t="array" ref="CS37">IFERROR(INDEX($CI$4:$CO$4,_xlfn.AGGREGATE(15,6,COLUMN($CI$4:$CO$4)-COLUMN($CH$1)/($CI$37:$CO$37=MAX($CI$37:$CO$37)),COLUMNS($CO$4:CO4))),"")</f>
        <v/>
      </c>
      <c r="CT37" s="4" t="str" cm="1">
        <f t="array" ref="CT37">IFERROR(INDEX($CI$4:$CO$4,_xlfn.AGGREGATE(15,6,COLUMN($CI$4:$CO$4)-COLUMN($CH$1)/($CI$37:$CO$37=MAX($CI$37:$CO$37)),COLUMNS($CO$4:CP4))),"")</f>
        <v/>
      </c>
      <c r="CU37" s="4" t="str" cm="1">
        <f t="array" ref="CU37">IFERROR(INDEX($CI$4:$CO$4,_xlfn.AGGREGATE(15,6,COLUMN($CI$4:$CO$4)-COLUMN($CH$1)/($CI$37:$CO$37=MAX($CI$37:$CO$37)),COLUMNS($CO$4:CQ4))),"")</f>
        <v/>
      </c>
      <c r="CV37" s="4" t="str" cm="1">
        <f t="array" ref="CV37">IFERROR(INDEX($CI$4:$CO$4,_xlfn.AGGREGATE(15,6,COLUMN($CI$4:$CO$4)-COLUMN($CH$1)/($CI$37:$CO$37=MAX($CI$37:$CO$37)),COLUMNS($CO$4:CR4))),"")</f>
        <v/>
      </c>
      <c r="CW37" s="1" t="str">
        <f t="shared" ca="1" si="9"/>
        <v/>
      </c>
      <c r="DA37" s="1" t="str">
        <f t="shared" ca="1" si="10"/>
        <v>R</v>
      </c>
      <c r="DB37" s="1" t="str">
        <f t="shared" ca="1" si="14"/>
        <v/>
      </c>
      <c r="DD37" s="4" t="str">
        <f>IFERROR(VLOOKUP(CS37,General!R:S,2,FALSE),"")</f>
        <v/>
      </c>
      <c r="DE37" s="4" t="str">
        <f>IFERROR(VLOOKUP(CT37,General!R:S,2,FALSE),"")</f>
        <v/>
      </c>
      <c r="DF37" s="4" t="str">
        <f>IFERROR(VLOOKUP(CU37,General!R:S,2,FALSE),"")</f>
        <v/>
      </c>
      <c r="DG37" s="4" t="str">
        <f>IFERROR(VLOOKUP(CV37,General!R:S,2,FALSE),"")</f>
        <v/>
      </c>
      <c r="DH37" s="4">
        <f ca="1">IF(CS37="",-1,COUNTIF(INDIRECT(DD37&amp;$CQ$10):INDIRECT(DD37&amp;CQ37),"Y"))</f>
        <v>-1</v>
      </c>
      <c r="DI37" s="4">
        <f ca="1">IF(CT37="",-1,COUNTIF(INDIRECT(DE37&amp;$CQ$10):INDIRECT(DE37&amp;CQ37),"Y"))</f>
        <v>-1</v>
      </c>
      <c r="DJ37" s="4">
        <f ca="1">IF(CU37="",-1,COUNTIF(INDIRECT(DF37&amp;$CQ$10):INDIRECT(DF37&amp;CQ37),"Y"))</f>
        <v>-1</v>
      </c>
      <c r="DK37" s="4">
        <f ca="1">IF(CV37="",-1,COUNTIF(INDIRECT(DG37&amp;$CQ$10):INDIRECT(DG37&amp;CQ37),"Y"))</f>
        <v>-1</v>
      </c>
      <c r="DL37" s="4" t="str" cm="1">
        <f t="array" aca="1" ref="DL37" ca="1">IFERROR(INDEX($CS$37:$CV$37,_xlfn.AGGREGATE(15,6,COLUMN($CS$37:$CV$37)-COLUMN($CR$37)/($DH$37:$DK$37=MAX($DH$37:$DK$37)),COLUMNS($CS$37:CS37))),"")</f>
        <v/>
      </c>
      <c r="DM37" s="4" t="str" cm="1">
        <f t="array" aca="1" ref="DM37" ca="1">IFERROR(INDEX($CS$37:$CV$37,_xlfn.AGGREGATE(15,6,COLUMN($CS$37:$CV$37)-COLUMN($CR$37)/($DH$37:$DK$37=MAX($DH$37:$DK$37)),COLUMNS($CS$37:CT37))),"")</f>
        <v/>
      </c>
      <c r="DN37" s="4" t="str" cm="1">
        <f t="array" aca="1" ref="DN37" ca="1">IFERROR(INDEX($CS$37:$CV$37,_xlfn.AGGREGATE(15,6,COLUMN($CS$37:$CV$37)-COLUMN($CR$37)/($DH$37:$DK$37=MAX($DH$37:$DK$37)),COLUMNS($CS$37:CU37))),"")</f>
        <v/>
      </c>
      <c r="DO37" s="4" t="str" cm="1">
        <f t="array" aca="1" ref="DO37" ca="1">IFERROR(INDEX($CS$37:$CV$37,_xlfn.AGGREGATE(15,6,COLUMN($CS$37:$CV$37)-COLUMN($CR$37)/($DH$37:$DK$37=MAX($DH$37:$DK$37)),COLUMNS($CS$37:CV37))),"")</f>
        <v/>
      </c>
      <c r="DP37" s="1">
        <f t="shared" ca="1" si="11"/>
        <v>4</v>
      </c>
      <c r="DQ37" s="73">
        <f t="shared" ca="1" si="12"/>
        <v>0</v>
      </c>
      <c r="DR37" s="4" t="str">
        <f t="shared" ca="1" si="13"/>
        <v/>
      </c>
      <c r="DS37" s="1" t="str">
        <f t="shared" si="7"/>
        <v>F37</v>
      </c>
      <c r="DV37" s="161" t="str">
        <f>'Hedge-All-18'!B37</f>
        <v/>
      </c>
      <c r="DW37" s="162" t="str">
        <f>'Hedge-All-18'!C37</f>
        <v/>
      </c>
      <c r="DX37" s="163" t="str">
        <f>'Hedge-All-18'!D37</f>
        <v/>
      </c>
      <c r="DY37" s="164" t="str">
        <f>'Hedge-All-18'!E37</f>
        <v/>
      </c>
      <c r="DZ37" s="165" t="str">
        <f>'Hedge-All-18'!F37</f>
        <v/>
      </c>
      <c r="EA37" s="139"/>
      <c r="EB37" s="166" t="str">
        <f>'Hedge-All-18'!H37</f>
        <v/>
      </c>
      <c r="EC37" s="163" t="str">
        <f>'Hedge-All-18'!I37</f>
        <v/>
      </c>
      <c r="ED37" s="164" t="str">
        <f>'Hedge-All-18'!J37</f>
        <v/>
      </c>
      <c r="EE37" s="165" t="str">
        <f>'Hedge-All-18'!K37</f>
        <v/>
      </c>
      <c r="EF37" s="139"/>
      <c r="EG37" s="139"/>
      <c r="EH37" s="139"/>
      <c r="EI37" s="161" t="str">
        <f>'Hedge-All-18'!O37</f>
        <v/>
      </c>
      <c r="EJ37" s="163" t="str">
        <f>'Hedge-All-18'!P37</f>
        <v/>
      </c>
      <c r="EK37" s="164" t="str">
        <f>'Hedge-All-18'!Q37</f>
        <v/>
      </c>
      <c r="EL37" s="167" t="str">
        <f>'Hedge-All-18'!R37</f>
        <v/>
      </c>
      <c r="EM37" s="167" t="str">
        <f>'Hedge-All-18'!S37</f>
        <v/>
      </c>
      <c r="EN37" s="168" t="str">
        <f>'Hedge-All-18'!T37</f>
        <v/>
      </c>
      <c r="EO37" s="167" t="str">
        <f>'Hedge-All-18'!U37</f>
        <v/>
      </c>
      <c r="EP37" s="169" t="str">
        <f>'Hedge-All-18'!V37</f>
        <v/>
      </c>
      <c r="EQ37" s="1" t="str">
        <f t="shared" si="8"/>
        <v>N</v>
      </c>
    </row>
    <row r="38" spans="1:147" ht="26.25" customHeight="1" thickBot="1">
      <c r="A38" s="1">
        <v>29</v>
      </c>
      <c r="B38" s="36" t="e">
        <f>#REF!</f>
        <v>#REF!</v>
      </c>
      <c r="C38" s="23" t="e">
        <f>#REF!</f>
        <v>#REF!</v>
      </c>
      <c r="D38" s="23" t="e">
        <f>#REF!</f>
        <v>#REF!</v>
      </c>
      <c r="E38" s="23" t="e">
        <f>#REF!</f>
        <v>#REF!</v>
      </c>
      <c r="F38" s="23" t="str">
        <f>IF(AH38="","",IF(#REF!="W","Y",IF(#REF!="L","N","")))</f>
        <v/>
      </c>
      <c r="G38" s="23" t="e">
        <f>#REF!</f>
        <v>#REF!</v>
      </c>
      <c r="H38" s="23" t="e">
        <f>#REF!</f>
        <v>#REF!</v>
      </c>
      <c r="I38" s="37" t="e">
        <f>#REF!</f>
        <v>#REF!</v>
      </c>
      <c r="J38" s="53"/>
      <c r="K38" s="53"/>
      <c r="L38" s="36" t="e">
        <f>#REF!</f>
        <v>#REF!</v>
      </c>
      <c r="M38" s="23" t="e">
        <f>#REF!</f>
        <v>#REF!</v>
      </c>
      <c r="N38" s="23" t="e">
        <f>#REF!</f>
        <v>#REF!</v>
      </c>
      <c r="O38" s="23" t="e">
        <f>#REF!</f>
        <v>#REF!</v>
      </c>
      <c r="P38" s="23" t="str">
        <f>IF(AH38="","",IF(#REF!="W","Y",IF(#REF!="L","N","")))</f>
        <v/>
      </c>
      <c r="Q38" s="23" t="e">
        <f>#REF!</f>
        <v>#REF!</v>
      </c>
      <c r="R38" s="23" t="e">
        <f>#REF!</f>
        <v>#REF!</v>
      </c>
      <c r="S38" s="37" t="e">
        <f>#REF!</f>
        <v>#REF!</v>
      </c>
      <c r="T38" s="53"/>
      <c r="U38" s="185"/>
      <c r="V38" s="285" t="str">
        <f>'Hedge-All-18'!B38</f>
        <v/>
      </c>
      <c r="W38" s="23" t="str">
        <f>'Hedge-All-18'!C38</f>
        <v/>
      </c>
      <c r="X38" s="23" t="str">
        <f>'Hedge-All-18'!H38</f>
        <v/>
      </c>
      <c r="Y38" s="23" t="str">
        <f>'Hedge-All-18'!O38</f>
        <v/>
      </c>
      <c r="Z38" s="23" t="str">
        <f>IF(AH38="","",IF('Hedge-All-18'!X38="W","Y",IF('Hedge-All-18'!X38="L","N","")))</f>
        <v/>
      </c>
      <c r="AA38" s="23" t="str">
        <f>'Hedge-All-18'!AM38</f>
        <v/>
      </c>
      <c r="AB38" s="23" t="str">
        <f>'Hedge-All-18'!S38</f>
        <v/>
      </c>
      <c r="AC38" s="37" t="str">
        <f>'Hedge-All-18'!U38</f>
        <v/>
      </c>
      <c r="AD38" s="53"/>
      <c r="AE38" s="53"/>
      <c r="AF38" s="53"/>
      <c r="AG38" s="53"/>
      <c r="AH38" s="187"/>
      <c r="AI38" s="105"/>
      <c r="AJ38" s="102" t="str" cm="1">
        <f t="array" aca="1" ref="AJ38" ca="1">IF(AH37="","",INDIRECT(VLOOKUP(DB38,General!X:Y,2,FALSE)&amp;CQ38))</f>
        <v/>
      </c>
      <c r="AK38" s="68" t="str">
        <f t="shared" si="4"/>
        <v/>
      </c>
      <c r="AL38" s="68" t="str">
        <f>IF(AH37="","",VLOOKUP(DB38,General!U:V,2,FALSE))</f>
        <v/>
      </c>
      <c r="AM38" s="62" t="str" cm="1">
        <f t="array" aca="1" ref="AM38" ca="1">IF(AH37="","",INDIRECT(DB38&amp;CQ38))</f>
        <v/>
      </c>
      <c r="AN38" s="23" t="str">
        <f t="shared" si="0"/>
        <v/>
      </c>
      <c r="AO38" s="23" t="str">
        <f t="shared" si="5"/>
        <v/>
      </c>
      <c r="AP38" s="37" t="str">
        <f t="shared" si="1"/>
        <v/>
      </c>
      <c r="AQ38" s="53"/>
      <c r="AR38" s="53"/>
      <c r="AS38" s="53"/>
      <c r="AT38" s="33" t="e">
        <f>#REF!</f>
        <v>#REF!</v>
      </c>
      <c r="AU38" s="34" t="e">
        <f>#REF!</f>
        <v>#REF!</v>
      </c>
      <c r="AV38" s="34" t="e">
        <f>#REF!</f>
        <v>#REF!</v>
      </c>
      <c r="AW38" s="34" t="e">
        <f>#REF!</f>
        <v>#REF!</v>
      </c>
      <c r="AX38" s="34" t="str">
        <f>IF(AH38="","",IF(#REF!="W","Y",IF(#REF!="L","N","")))</f>
        <v/>
      </c>
      <c r="AY38" s="34" t="e">
        <f>#REF!</f>
        <v>#REF!</v>
      </c>
      <c r="AZ38" s="34" t="e">
        <f>#REF!</f>
        <v>#REF!</v>
      </c>
      <c r="BA38" s="35" t="e">
        <f>#REF!</f>
        <v>#REF!</v>
      </c>
      <c r="BB38" s="53"/>
      <c r="BC38" s="53"/>
      <c r="BD38" s="33" t="e">
        <f>#REF!</f>
        <v>#REF!</v>
      </c>
      <c r="BE38" s="34" t="e">
        <f>#REF!</f>
        <v>#REF!</v>
      </c>
      <c r="BF38" s="34" t="e">
        <f>#REF!</f>
        <v>#REF!</v>
      </c>
      <c r="BG38" s="34" t="e">
        <f>#REF!</f>
        <v>#REF!</v>
      </c>
      <c r="BH38" s="34" t="str">
        <f>IF(AH38="","",IF(#REF!="W","Y",IF(#REF!="L","N","")))</f>
        <v/>
      </c>
      <c r="BI38" s="34" t="e">
        <f>#REF!</f>
        <v>#REF!</v>
      </c>
      <c r="BJ38" s="34" t="e">
        <f>#REF!</f>
        <v>#REF!</v>
      </c>
      <c r="BK38" s="35" t="e">
        <f>#REF!</f>
        <v>#REF!</v>
      </c>
      <c r="BL38" s="53"/>
      <c r="BM38" s="53"/>
      <c r="BN38" s="33" t="e">
        <f>#REF!</f>
        <v>#REF!</v>
      </c>
      <c r="BO38" s="34" t="e">
        <f>#REF!</f>
        <v>#REF!</v>
      </c>
      <c r="BP38" s="34" t="e">
        <f>#REF!</f>
        <v>#REF!</v>
      </c>
      <c r="BQ38" s="34" t="e">
        <f>#REF!</f>
        <v>#REF!</v>
      </c>
      <c r="BR38" s="34" t="str">
        <f>IF(AH38="","",IF(#REF!="W","Y",IF(#REF!="L","N","")))</f>
        <v/>
      </c>
      <c r="BS38" s="34" t="e">
        <f>#REF!</f>
        <v>#REF!</v>
      </c>
      <c r="BT38" s="34" t="e">
        <f>#REF!</f>
        <v>#REF!</v>
      </c>
      <c r="BU38" s="35" t="e">
        <f>#REF!</f>
        <v>#REF!</v>
      </c>
      <c r="BV38" s="53"/>
      <c r="BW38" s="53"/>
      <c r="BX38" s="36" t="e">
        <f>#REF!</f>
        <v>#REF!</v>
      </c>
      <c r="BY38" s="23" t="e">
        <f>#REF!</f>
        <v>#REF!</v>
      </c>
      <c r="BZ38" s="23" t="e">
        <f>#REF!</f>
        <v>#REF!</v>
      </c>
      <c r="CA38" s="23" t="e">
        <f>#REF!</f>
        <v>#REF!</v>
      </c>
      <c r="CB38" s="23" t="str">
        <f>IF(AH38="","",IF(#REF!="W","Y",IF(#REF!="L","N","")))</f>
        <v/>
      </c>
      <c r="CC38" s="23" t="e">
        <f>#REF!</f>
        <v>#REF!</v>
      </c>
      <c r="CD38" s="23" t="e">
        <f>#REF!</f>
        <v>#REF!</v>
      </c>
      <c r="CE38" s="37" t="e">
        <f>#REF!</f>
        <v>#REF!</v>
      </c>
      <c r="CF38" s="53"/>
      <c r="CG38" s="53"/>
      <c r="CH38" s="1" t="e">
        <f>IF(AN38="",0,IFERROR(VLOOKUP(AN33&amp;AN34&amp;AN35&amp;AN36&amp;AN37&amp;AN38,General!I:J,2,FALSE),0))+AO37</f>
        <v>#VALUE!</v>
      </c>
      <c r="CI38" s="1">
        <v>-100</v>
      </c>
      <c r="CJ38" s="1" t="e">
        <f t="shared" si="2"/>
        <v>#REF!</v>
      </c>
      <c r="CK38" s="1">
        <v>-100</v>
      </c>
      <c r="CL38" s="1">
        <v>-100</v>
      </c>
      <c r="CM38" s="1">
        <v>-100</v>
      </c>
      <c r="CN38" s="1">
        <v>-100</v>
      </c>
      <c r="CP38" s="1" t="str">
        <f t="shared" ca="1" si="23"/>
        <v/>
      </c>
      <c r="CQ38" s="1">
        <v>38</v>
      </c>
      <c r="CR38" s="1">
        <f t="shared" si="15"/>
        <v>33</v>
      </c>
      <c r="CS38" s="4" t="str" cm="1">
        <f t="array" ref="CS38">IFERROR(INDEX($CI$4:$CO$4,_xlfn.AGGREGATE(15,6,COLUMN($CI$4:$CO$4)-COLUMN($CH$1)/($CI$38:$CO$38=MAX($CI$38:$CO$38)),COLUMNS($CO$4:CO4))),"")</f>
        <v/>
      </c>
      <c r="CT38" s="4" t="str" cm="1">
        <f t="array" ref="CT38">IFERROR(INDEX($CI$4:$CO$4,_xlfn.AGGREGATE(15,6,COLUMN($CI$4:$CO$4)-COLUMN($CH$1)/($CI$38:$CO$38=MAX($CI$38:$CO$38)),COLUMNS($CO$4:CP4))),"")</f>
        <v/>
      </c>
      <c r="CU38" s="4" t="str" cm="1">
        <f t="array" ref="CU38">IFERROR(INDEX($CI$4:$CO$4,_xlfn.AGGREGATE(15,6,COLUMN($CI$4:$CO$4)-COLUMN($CH$1)/($CI$38:$CO$38=MAX($CI$38:$CO$38)),COLUMNS($CO$4:CQ4))),"")</f>
        <v/>
      </c>
      <c r="CV38" s="4" t="str" cm="1">
        <f t="array" ref="CV38">IFERROR(INDEX($CI$4:$CO$4,_xlfn.AGGREGATE(15,6,COLUMN($CI$4:$CO$4)-COLUMN($CH$1)/($CI$38:$CO$38=MAX($CI$38:$CO$38)),COLUMNS($CO$4:CR4))),"")</f>
        <v/>
      </c>
      <c r="CW38" s="1" t="str">
        <f t="shared" ca="1" si="9"/>
        <v/>
      </c>
      <c r="CX38" s="1" t="str" cm="1">
        <f t="array" ref="CX38">IFERROR(INDEX($CS$39:$CV$39,_xlfn.AGGREGATE(15,6,COLUMN($CS$39:$CV$39)-COLUMN($CR$39)/($CS$38:$CV$38=MAX($CS$38:$CV$38)),COLUMNS($CS$39:CT39
))),"")</f>
        <v/>
      </c>
      <c r="CY38" s="1" t="str" cm="1">
        <f t="array" ref="CY38">IFERROR(INDEX($CS$39:$CV$39,_xlfn.AGGREGATE(15,6,COLUMN($CS$39:$CV$39)-COLUMN($CR$39)/($CS$38:$CV$38=MAX($CS$38:$CV$38)),COLUMNS($CS$39:CU39
))),"")</f>
        <v/>
      </c>
      <c r="CZ38" s="1" t="str" cm="1">
        <f t="array" ref="CZ38">IFERROR(INDEX($CS$39:$CV$39,_xlfn.AGGREGATE(15,6,COLUMN($CS$39:$CV$39)-COLUMN($CR$39)/($CS$38:$CV$38=MAX($CS$38:$CV$38)),COLUMNS($CS$39:CV39
))),"")</f>
        <v/>
      </c>
      <c r="DA38" s="1" t="str">
        <f t="shared" ca="1" si="10"/>
        <v>R</v>
      </c>
      <c r="DB38" s="1" t="str">
        <f t="shared" ca="1" si="14"/>
        <v/>
      </c>
      <c r="DD38" s="4" t="str">
        <f>IFERROR(VLOOKUP(CS38,General!R:S,2,FALSE),"")</f>
        <v/>
      </c>
      <c r="DE38" s="4" t="str">
        <f>IFERROR(VLOOKUP(CT38,General!R:S,2,FALSE),"")</f>
        <v/>
      </c>
      <c r="DF38" s="4" t="str">
        <f>IFERROR(VLOOKUP(CU38,General!R:S,2,FALSE),"")</f>
        <v/>
      </c>
      <c r="DG38" s="4" t="str">
        <f>IFERROR(VLOOKUP(CV38,General!R:S,2,FALSE),"")</f>
        <v/>
      </c>
      <c r="DH38" s="4">
        <f ca="1">IF(CS38="",-1,COUNTIF(INDIRECT(DD38&amp;$CQ$10):INDIRECT(DD38&amp;CQ38),"Y"))</f>
        <v>-1</v>
      </c>
      <c r="DI38" s="4">
        <f ca="1">IF(CT38="",-1,COUNTIF(INDIRECT(DE38&amp;$CQ$10):INDIRECT(DE38&amp;CQ38),"Y"))</f>
        <v>-1</v>
      </c>
      <c r="DJ38" s="4">
        <f ca="1">IF(CU38="",-1,COUNTIF(INDIRECT(DF38&amp;$CQ$10):INDIRECT(DF38&amp;CQ38),"Y"))</f>
        <v>-1</v>
      </c>
      <c r="DK38" s="4">
        <f ca="1">IF(CV38="",-1,COUNTIF(INDIRECT(DG38&amp;$CQ$10):INDIRECT(DG38&amp;CQ38),"Y"))</f>
        <v>-1</v>
      </c>
      <c r="DL38" s="4" t="str" cm="1">
        <f t="array" aca="1" ref="DL38" ca="1">IFERROR(INDEX($CS$38:$CV$38,_xlfn.AGGREGATE(15,6,COLUMN($CS$38:$CV$38)-COLUMN($CR$38)/($DH$38:$DK$38=MAX($DH$38:$DK$38)),COLUMNS($CS$38:CS38))),"")</f>
        <v/>
      </c>
      <c r="DM38" s="4" t="str" cm="1">
        <f t="array" aca="1" ref="DM38" ca="1">IFERROR(INDEX($CS$38:$CV$38,_xlfn.AGGREGATE(15,6,COLUMN($CS$38:$CV$38)-COLUMN($CR$38)/($DH$38:$DK$38=MAX($DH$38:$DK$38)),COLUMNS($CS$38:CT38))),"")</f>
        <v/>
      </c>
      <c r="DN38" s="4" t="str" cm="1">
        <f t="array" aca="1" ref="DN38" ca="1">IFERROR(INDEX($CS$38:$CV$38,_xlfn.AGGREGATE(15,6,COLUMN($CS$38:$CV$38)-COLUMN($CR$38)/($DH$38:$DK$38=MAX($DH$38:$DK$38)),COLUMNS($CS$38:CU38))),"")</f>
        <v/>
      </c>
      <c r="DO38" s="4" t="str" cm="1">
        <f t="array" aca="1" ref="DO38" ca="1">IFERROR(INDEX($CS$38:$CV$38,_xlfn.AGGREGATE(15,6,COLUMN($CS$38:$CV$38)-COLUMN($CR$38)/($DH$38:$DK$38=MAX($DH$38:$DK$38)),COLUMNS($CS$38:CV38))),"")</f>
        <v/>
      </c>
      <c r="DP38" s="1">
        <f t="shared" ca="1" si="11"/>
        <v>4</v>
      </c>
      <c r="DQ38" s="73">
        <f t="shared" ca="1" si="12"/>
        <v>0</v>
      </c>
      <c r="DR38" s="4" t="str">
        <f t="shared" ca="1" si="13"/>
        <v/>
      </c>
      <c r="DS38" s="1" t="str">
        <f t="shared" si="7"/>
        <v>F38</v>
      </c>
      <c r="DV38" s="161" t="str">
        <f>'Hedge-All-18'!B38</f>
        <v/>
      </c>
      <c r="DW38" s="162" t="str">
        <f>'Hedge-All-18'!C38</f>
        <v/>
      </c>
      <c r="DX38" s="163" t="str">
        <f>'Hedge-All-18'!D38</f>
        <v/>
      </c>
      <c r="DY38" s="164" t="str">
        <f>'Hedge-All-18'!E38</f>
        <v/>
      </c>
      <c r="DZ38" s="165" t="str">
        <f>'Hedge-All-18'!F38</f>
        <v/>
      </c>
      <c r="EA38" s="139"/>
      <c r="EB38" s="166" t="str">
        <f>'Hedge-All-18'!H38</f>
        <v/>
      </c>
      <c r="EC38" s="163" t="str">
        <f>'Hedge-All-18'!I38</f>
        <v/>
      </c>
      <c r="ED38" s="164" t="str">
        <f>'Hedge-All-18'!J38</f>
        <v/>
      </c>
      <c r="EE38" s="165" t="str">
        <f>'Hedge-All-18'!K38</f>
        <v/>
      </c>
      <c r="EF38" s="139"/>
      <c r="EG38" s="139"/>
      <c r="EH38" s="139"/>
      <c r="EI38" s="161" t="str">
        <f>'Hedge-All-18'!O38</f>
        <v/>
      </c>
      <c r="EJ38" s="163" t="str">
        <f>'Hedge-All-18'!P38</f>
        <v/>
      </c>
      <c r="EK38" s="164" t="str">
        <f>'Hedge-All-18'!Q38</f>
        <v/>
      </c>
      <c r="EL38" s="167" t="str">
        <f>'Hedge-All-18'!R38</f>
        <v/>
      </c>
      <c r="EM38" s="167" t="str">
        <f>'Hedge-All-18'!S38</f>
        <v/>
      </c>
      <c r="EN38" s="168" t="str">
        <f>'Hedge-All-18'!T38</f>
        <v/>
      </c>
      <c r="EO38" s="167" t="str">
        <f>'Hedge-All-18'!U38</f>
        <v/>
      </c>
      <c r="EP38" s="169" t="str">
        <f>'Hedge-All-18'!V38</f>
        <v/>
      </c>
      <c r="EQ38" s="1" t="str">
        <f t="shared" si="8"/>
        <v>N</v>
      </c>
    </row>
    <row r="39" spans="1:147" ht="26.25" customHeight="1" thickBot="1">
      <c r="A39" s="1">
        <v>30</v>
      </c>
      <c r="B39" s="38" t="e">
        <f>#REF!</f>
        <v>#REF!</v>
      </c>
      <c r="C39" s="39" t="e">
        <f>#REF!</f>
        <v>#REF!</v>
      </c>
      <c r="D39" s="39" t="e">
        <f>#REF!</f>
        <v>#REF!</v>
      </c>
      <c r="E39" s="39" t="e">
        <f>#REF!</f>
        <v>#REF!</v>
      </c>
      <c r="F39" s="39" t="str">
        <f>IF(AH39="","",IF(#REF!="W","Y",IF(#REF!="L","N","")))</f>
        <v/>
      </c>
      <c r="G39" s="39" t="e">
        <f>#REF!</f>
        <v>#REF!</v>
      </c>
      <c r="H39" s="39" t="e">
        <f>#REF!</f>
        <v>#REF!</v>
      </c>
      <c r="I39" s="40" t="e">
        <f>#REF!</f>
        <v>#REF!</v>
      </c>
      <c r="J39" s="53"/>
      <c r="K39" s="53"/>
      <c r="L39" s="38" t="e">
        <f>#REF!</f>
        <v>#REF!</v>
      </c>
      <c r="M39" s="39" t="e">
        <f>#REF!</f>
        <v>#REF!</v>
      </c>
      <c r="N39" s="39" t="e">
        <f>#REF!</f>
        <v>#REF!</v>
      </c>
      <c r="O39" s="39" t="e">
        <f>#REF!</f>
        <v>#REF!</v>
      </c>
      <c r="P39" s="39" t="str">
        <f>IF(AH39="","",IF(#REF!="W","Y",IF(#REF!="L","N","")))</f>
        <v/>
      </c>
      <c r="Q39" s="39" t="e">
        <f>#REF!</f>
        <v>#REF!</v>
      </c>
      <c r="R39" s="39" t="e">
        <f>#REF!</f>
        <v>#REF!</v>
      </c>
      <c r="S39" s="40" t="e">
        <f>#REF!</f>
        <v>#REF!</v>
      </c>
      <c r="T39" s="53"/>
      <c r="U39" s="185"/>
      <c r="V39" s="286" t="str">
        <f>'Hedge-All-18'!B39</f>
        <v/>
      </c>
      <c r="W39" s="39" t="str">
        <f>'Hedge-All-18'!C39</f>
        <v/>
      </c>
      <c r="X39" s="39" t="str">
        <f>'Hedge-All-18'!H39</f>
        <v/>
      </c>
      <c r="Y39" s="39" t="str">
        <f>'Hedge-All-18'!O39</f>
        <v/>
      </c>
      <c r="Z39" s="39" t="str">
        <f>IF(AH39="","",IF('Hedge-All-18'!X39="W","Y",IF('Hedge-All-18'!X39="L","N","")))</f>
        <v/>
      </c>
      <c r="AA39" s="39" t="str">
        <f>'Hedge-All-18'!AM39</f>
        <v/>
      </c>
      <c r="AB39" s="39" t="str">
        <f>'Hedge-All-18'!S39</f>
        <v/>
      </c>
      <c r="AC39" s="40" t="str">
        <f>'Hedge-All-18'!U39</f>
        <v/>
      </c>
      <c r="AD39" s="53"/>
      <c r="AE39" s="53"/>
      <c r="AF39" s="53"/>
      <c r="AG39" s="53"/>
      <c r="AH39" s="188"/>
      <c r="AI39" s="105"/>
      <c r="AJ39" s="103" t="str" cm="1">
        <f t="array" aca="1" ref="AJ39" ca="1">IF(AH38="","",INDIRECT(VLOOKUP(DB39,General!X:Y,2,FALSE)&amp;CQ39))</f>
        <v/>
      </c>
      <c r="AK39" s="69" t="str">
        <f t="shared" si="4"/>
        <v/>
      </c>
      <c r="AL39" s="69" t="str">
        <f>IF(AH38="","",VLOOKUP(DB39,General!U:V,2,FALSE))</f>
        <v/>
      </c>
      <c r="AM39" s="65" t="str" cm="1">
        <f t="array" aca="1" ref="AM39" ca="1">IF(AH38="","",INDIRECT(DB39&amp;CQ39))</f>
        <v/>
      </c>
      <c r="AN39" s="39" t="str">
        <f t="shared" si="0"/>
        <v/>
      </c>
      <c r="AO39" s="39" t="str">
        <f t="shared" si="5"/>
        <v/>
      </c>
      <c r="AP39" s="40" t="str">
        <f t="shared" si="1"/>
        <v/>
      </c>
      <c r="AQ39" s="53"/>
      <c r="AR39" s="53"/>
      <c r="AS39" s="53"/>
      <c r="AT39" s="33" t="e">
        <f>#REF!</f>
        <v>#REF!</v>
      </c>
      <c r="AU39" s="34" t="e">
        <f>#REF!</f>
        <v>#REF!</v>
      </c>
      <c r="AV39" s="34" t="e">
        <f>#REF!</f>
        <v>#REF!</v>
      </c>
      <c r="AW39" s="34" t="e">
        <f>#REF!</f>
        <v>#REF!</v>
      </c>
      <c r="AX39" s="34" t="str">
        <f>IF(AH39="","",IF(#REF!="W","Y",IF(#REF!="L","N","")))</f>
        <v/>
      </c>
      <c r="AY39" s="34" t="e">
        <f>#REF!</f>
        <v>#REF!</v>
      </c>
      <c r="AZ39" s="34" t="e">
        <f>#REF!</f>
        <v>#REF!</v>
      </c>
      <c r="BA39" s="35" t="e">
        <f>#REF!</f>
        <v>#REF!</v>
      </c>
      <c r="BB39" s="53"/>
      <c r="BC39" s="53"/>
      <c r="BD39" s="33" t="e">
        <f>#REF!</f>
        <v>#REF!</v>
      </c>
      <c r="BE39" s="34" t="e">
        <f>#REF!</f>
        <v>#REF!</v>
      </c>
      <c r="BF39" s="34" t="e">
        <f>#REF!</f>
        <v>#REF!</v>
      </c>
      <c r="BG39" s="34" t="e">
        <f>#REF!</f>
        <v>#REF!</v>
      </c>
      <c r="BH39" s="34" t="str">
        <f>IF(AH39="","",IF(#REF!="W","Y",IF(#REF!="L","N","")))</f>
        <v/>
      </c>
      <c r="BI39" s="34" t="e">
        <f>#REF!</f>
        <v>#REF!</v>
      </c>
      <c r="BJ39" s="34" t="e">
        <f>#REF!</f>
        <v>#REF!</v>
      </c>
      <c r="BK39" s="35" t="e">
        <f>#REF!</f>
        <v>#REF!</v>
      </c>
      <c r="BL39" s="53"/>
      <c r="BM39" s="53"/>
      <c r="BN39" s="33" t="e">
        <f>#REF!</f>
        <v>#REF!</v>
      </c>
      <c r="BO39" s="34" t="e">
        <f>#REF!</f>
        <v>#REF!</v>
      </c>
      <c r="BP39" s="34" t="e">
        <f>#REF!</f>
        <v>#REF!</v>
      </c>
      <c r="BQ39" s="34" t="e">
        <f>#REF!</f>
        <v>#REF!</v>
      </c>
      <c r="BR39" s="34" t="str">
        <f>IF(AH39="","",IF(#REF!="W","Y",IF(#REF!="L","N","")))</f>
        <v/>
      </c>
      <c r="BS39" s="34" t="e">
        <f>#REF!</f>
        <v>#REF!</v>
      </c>
      <c r="BT39" s="34" t="e">
        <f>#REF!</f>
        <v>#REF!</v>
      </c>
      <c r="BU39" s="35" t="e">
        <f>#REF!</f>
        <v>#REF!</v>
      </c>
      <c r="BV39" s="53"/>
      <c r="BW39" s="53"/>
      <c r="BX39" s="38" t="e">
        <f>#REF!</f>
        <v>#REF!</v>
      </c>
      <c r="BY39" s="39" t="e">
        <f>#REF!</f>
        <v>#REF!</v>
      </c>
      <c r="BZ39" s="39" t="e">
        <f>#REF!</f>
        <v>#REF!</v>
      </c>
      <c r="CA39" s="39" t="e">
        <f>#REF!</f>
        <v>#REF!</v>
      </c>
      <c r="CB39" s="39" t="str">
        <f>IF(AH39="","",IF(#REF!="W","Y",IF(#REF!="L","N","")))</f>
        <v/>
      </c>
      <c r="CC39" s="39" t="e">
        <f>#REF!</f>
        <v>#REF!</v>
      </c>
      <c r="CD39" s="39" t="e">
        <f>#REF!</f>
        <v>#REF!</v>
      </c>
      <c r="CE39" s="40" t="e">
        <f>#REF!</f>
        <v>#REF!</v>
      </c>
      <c r="CF39" s="53"/>
      <c r="CG39" s="53"/>
      <c r="CH39" s="1" t="e">
        <f>IF(AN39="",0,IFERROR(VLOOKUP(AN34&amp;AN35&amp;AN36&amp;AN37&amp;AN38&amp;AN39,General!I:J,2,FALSE),0))+AO38</f>
        <v>#VALUE!</v>
      </c>
      <c r="CI39" s="1">
        <v>-100</v>
      </c>
      <c r="CJ39" s="1" t="e">
        <f t="shared" si="2"/>
        <v>#REF!</v>
      </c>
      <c r="CK39" s="1">
        <v>-100</v>
      </c>
      <c r="CL39" s="1">
        <v>-100</v>
      </c>
      <c r="CM39" s="1">
        <v>-100</v>
      </c>
      <c r="CN39" s="1">
        <v>-100</v>
      </c>
      <c r="CP39" s="1" t="str">
        <f>IF(AH39="","",INDEX($CI$4:$CO$4,MATCH(MAX(CI39:CO39),CI39:CO39,0)))</f>
        <v/>
      </c>
      <c r="CQ39" s="1">
        <v>39</v>
      </c>
      <c r="CR39" s="1">
        <f t="shared" si="15"/>
        <v>34</v>
      </c>
      <c r="CS39" s="4" t="str" cm="1">
        <f t="array" ref="CS39">IFERROR(INDEX($CI$4:$CO$4,_xlfn.AGGREGATE(15,6,COLUMN($CI$4:$CO$4)-COLUMN($CH$1)/($CI$39:$CO$39=MAX($CI$39:$CO$39)),COLUMNS($CO$4:CO4))),"")</f>
        <v/>
      </c>
      <c r="CT39" s="4" t="str" cm="1">
        <f t="array" ref="CT39">IFERROR(INDEX($CI$4:$CO$4,_xlfn.AGGREGATE(15,6,COLUMN($CI$4:$CO$4)-COLUMN($CH$1)/($CI$39:$CO$39=MAX($CI$39:$CO$39)),COLUMNS($CO$4:CP4))),"")</f>
        <v/>
      </c>
      <c r="CU39" s="4" t="str" cm="1">
        <f t="array" ref="CU39">IFERROR(INDEX($CI$4:$CO$4,_xlfn.AGGREGATE(15,6,COLUMN($CI$4:$CO$4)-COLUMN($CH$1)/($CI$39:$CO$39=MAX($CI$39:$CO$39)),COLUMNS($CO$4:CQ4))),"")</f>
        <v/>
      </c>
      <c r="CV39" s="4" t="str" cm="1">
        <f t="array" ref="CV39">IFERROR(INDEX($CI$4:$CO$4,_xlfn.AGGREGATE(15,6,COLUMN($CI$4:$CO$4)-COLUMN($CH$1)/($CI$39:$CO$39=MAX($CI$39:$CO$39)),COLUMNS($CO$4:CR4))),"")</f>
        <v/>
      </c>
      <c r="CW39" s="1" t="str">
        <f t="shared" ca="1" si="9"/>
        <v/>
      </c>
      <c r="DA39" s="1" t="str">
        <f t="shared" ca="1" si="10"/>
        <v>R</v>
      </c>
      <c r="DB39" s="1" t="str">
        <f t="shared" ca="1" si="14"/>
        <v/>
      </c>
      <c r="DD39" s="4" t="str">
        <f>IFERROR(VLOOKUP(CS39,General!R:S,2,FALSE),"")</f>
        <v/>
      </c>
      <c r="DE39" s="4" t="str">
        <f>IFERROR(VLOOKUP(CT39,General!R:S,2,FALSE),"")</f>
        <v/>
      </c>
      <c r="DF39" s="4" t="str">
        <f>IFERROR(VLOOKUP(CU39,General!R:S,2,FALSE),"")</f>
        <v/>
      </c>
      <c r="DG39" s="4" t="str">
        <f>IFERROR(VLOOKUP(CV39,General!R:S,2,FALSE),"")</f>
        <v/>
      </c>
      <c r="DH39" s="4">
        <f ca="1">IF(CS39="",-1,COUNTIF(INDIRECT(DD39&amp;$CQ$10):INDIRECT(DD39&amp;CQ39),"Y"))</f>
        <v>-1</v>
      </c>
      <c r="DI39" s="4">
        <f ca="1">IF(CT39="",-1,COUNTIF(INDIRECT(DE39&amp;$CQ$10):INDIRECT(DE39&amp;CQ39),"Y"))</f>
        <v>-1</v>
      </c>
      <c r="DJ39" s="4">
        <f ca="1">IF(CU39="",-1,COUNTIF(INDIRECT(DF39&amp;$CQ$10):INDIRECT(DF39&amp;CQ39),"Y"))</f>
        <v>-1</v>
      </c>
      <c r="DK39" s="4">
        <f ca="1">IF(CV39="",-1,COUNTIF(INDIRECT(DG39&amp;$CQ$10):INDIRECT(DG39&amp;CQ39),"Y"))</f>
        <v>-1</v>
      </c>
      <c r="DL39" s="4" t="str" cm="1">
        <f t="array" aca="1" ref="DL39" ca="1">IFERROR(INDEX($CS$39:$CV$39,_xlfn.AGGREGATE(15,6,COLUMN($CS$39:$CV$39)-COLUMN($CR$39)/($DH$39:$DK$39=MAX($DH$39:$DK$39)),COLUMNS($CS$39:CS39))),"")</f>
        <v/>
      </c>
      <c r="DM39" s="4" t="str" cm="1">
        <f t="array" aca="1" ref="DM39" ca="1">IFERROR(INDEX($CS$39:$CV$39,_xlfn.AGGREGATE(15,6,COLUMN($CS$39:$CV$39)-COLUMN($CR$39)/($DH$39:$DK$39=MAX($DH$39:$DK$39)),COLUMNS($CS$39:CT39))),"")</f>
        <v/>
      </c>
      <c r="DN39" s="4" t="str" cm="1">
        <f t="array" aca="1" ref="DN39" ca="1">IFERROR(INDEX($CS$39:$CV$39,_xlfn.AGGREGATE(15,6,COLUMN($CS$39:$CV$39)-COLUMN($CR$39)/($DH$39:$DK$39=MAX($DH$39:$DK$39)),COLUMNS($CS$39:CU39))),"")</f>
        <v/>
      </c>
      <c r="DO39" s="4" t="str" cm="1">
        <f t="array" aca="1" ref="DO39" ca="1">IFERROR(INDEX($CS$39:$CV$39,_xlfn.AGGREGATE(15,6,COLUMN($CS$39:$CV$39)-COLUMN($CR$39)/($DH$39:$DK$39=MAX($DH$39:$DK$39)),COLUMNS($CS$39:CV39))),"")</f>
        <v/>
      </c>
      <c r="DP39" s="1">
        <f t="shared" ca="1" si="11"/>
        <v>4</v>
      </c>
      <c r="DQ39" s="73">
        <f t="shared" ca="1" si="12"/>
        <v>0</v>
      </c>
      <c r="DR39" s="4" t="str">
        <f t="shared" ca="1" si="13"/>
        <v/>
      </c>
      <c r="DS39" s="1" t="str">
        <f t="shared" si="7"/>
        <v>F39</v>
      </c>
      <c r="DV39" s="170" t="str">
        <f>'Hedge-All-18'!B39</f>
        <v/>
      </c>
      <c r="DW39" s="171" t="str">
        <f>'Hedge-All-18'!C39</f>
        <v/>
      </c>
      <c r="DX39" s="172" t="str">
        <f>'Hedge-All-18'!D39</f>
        <v/>
      </c>
      <c r="DY39" s="173" t="str">
        <f>'Hedge-All-18'!E39</f>
        <v/>
      </c>
      <c r="DZ39" s="174" t="str">
        <f>'Hedge-All-18'!F39</f>
        <v/>
      </c>
      <c r="EA39" s="139"/>
      <c r="EB39" s="175" t="str">
        <f>'Hedge-All-18'!H39</f>
        <v/>
      </c>
      <c r="EC39" s="172" t="str">
        <f>'Hedge-All-18'!I39</f>
        <v/>
      </c>
      <c r="ED39" s="173" t="str">
        <f>'Hedge-All-18'!J39</f>
        <v/>
      </c>
      <c r="EE39" s="174" t="str">
        <f>'Hedge-All-18'!K39</f>
        <v/>
      </c>
      <c r="EF39" s="139"/>
      <c r="EG39" s="139"/>
      <c r="EH39" s="139"/>
      <c r="EI39" s="170" t="str">
        <f>'Hedge-All-18'!O39</f>
        <v/>
      </c>
      <c r="EJ39" s="172" t="str">
        <f>'Hedge-All-18'!P39</f>
        <v/>
      </c>
      <c r="EK39" s="173" t="str">
        <f>'Hedge-All-18'!Q39</f>
        <v/>
      </c>
      <c r="EL39" s="176" t="str">
        <f>'Hedge-All-18'!R39</f>
        <v/>
      </c>
      <c r="EM39" s="176" t="str">
        <f>'Hedge-All-18'!S39</f>
        <v/>
      </c>
      <c r="EN39" s="177" t="str">
        <f>'Hedge-All-18'!T39</f>
        <v/>
      </c>
      <c r="EO39" s="176" t="str">
        <f>'Hedge-All-18'!U39</f>
        <v/>
      </c>
      <c r="EP39" s="178" t="str">
        <f>'Hedge-All-18'!V39</f>
        <v/>
      </c>
      <c r="EQ39" s="1" t="str">
        <f t="shared" si="8"/>
        <v>N</v>
      </c>
    </row>
    <row r="40" spans="1:147" ht="26.25" customHeight="1" thickBot="1">
      <c r="A40" s="1">
        <v>31</v>
      </c>
      <c r="B40" s="33" t="e">
        <f>#REF!</f>
        <v>#REF!</v>
      </c>
      <c r="C40" s="34" t="e">
        <f>#REF!</f>
        <v>#REF!</v>
      </c>
      <c r="D40" s="34" t="e">
        <f>#REF!</f>
        <v>#REF!</v>
      </c>
      <c r="E40" s="34" t="e">
        <f>#REF!</f>
        <v>#REF!</v>
      </c>
      <c r="F40" s="34" t="str">
        <f>IF(AH40="","",IF(#REF!="W","Y",IF(#REF!="L","N","")))</f>
        <v/>
      </c>
      <c r="G40" s="34" t="e">
        <f>#REF!</f>
        <v>#REF!</v>
      </c>
      <c r="H40" s="34" t="e">
        <f>#REF!</f>
        <v>#REF!</v>
      </c>
      <c r="I40" s="35" t="e">
        <f>#REF!</f>
        <v>#REF!</v>
      </c>
      <c r="J40" s="53"/>
      <c r="K40" s="53"/>
      <c r="L40" s="33" t="e">
        <f>#REF!</f>
        <v>#REF!</v>
      </c>
      <c r="M40" s="34" t="e">
        <f>#REF!</f>
        <v>#REF!</v>
      </c>
      <c r="N40" s="34" t="e">
        <f>#REF!</f>
        <v>#REF!</v>
      </c>
      <c r="O40" s="34" t="e">
        <f>#REF!</f>
        <v>#REF!</v>
      </c>
      <c r="P40" s="34" t="str">
        <f>IF(AH40="","",IF(#REF!="W","Y",IF(#REF!="L","N","")))</f>
        <v/>
      </c>
      <c r="Q40" s="34" t="e">
        <f>#REF!</f>
        <v>#REF!</v>
      </c>
      <c r="R40" s="34" t="e">
        <f>#REF!</f>
        <v>#REF!</v>
      </c>
      <c r="S40" s="35" t="e">
        <f>#REF!</f>
        <v>#REF!</v>
      </c>
      <c r="T40" s="53"/>
      <c r="U40" s="185"/>
      <c r="V40" s="184" t="str">
        <f>'Hedge-All-18'!B40</f>
        <v/>
      </c>
      <c r="W40" s="34" t="str">
        <f>'Hedge-All-18'!C40</f>
        <v/>
      </c>
      <c r="X40" s="34" t="str">
        <f>'Hedge-All-18'!H40</f>
        <v/>
      </c>
      <c r="Y40" s="34" t="str">
        <f>'Hedge-All-18'!O40</f>
        <v/>
      </c>
      <c r="Z40" s="34" t="str">
        <f>IF(AH40="","",IF('Hedge-All-18'!X40="W","Y",IF('Hedge-All-18'!X40="L","N","")))</f>
        <v/>
      </c>
      <c r="AA40" s="34" t="str">
        <f>'Hedge-All-18'!AM40</f>
        <v/>
      </c>
      <c r="AB40" s="34" t="str">
        <f>'Hedge-All-18'!S40</f>
        <v/>
      </c>
      <c r="AC40" s="35" t="str">
        <f>'Hedge-All-18'!U40</f>
        <v/>
      </c>
      <c r="AD40" s="53"/>
      <c r="AE40" s="53"/>
      <c r="AF40" s="53"/>
      <c r="AG40" s="53"/>
      <c r="AH40" s="186"/>
      <c r="AI40" s="105"/>
      <c r="AJ40" s="107" t="str" cm="1">
        <f t="array" aca="1" ref="AJ40" ca="1">IF(AH39="","",INDIRECT(VLOOKUP(DB40,General!X:Y,2,FALSE)&amp;CQ40))</f>
        <v/>
      </c>
      <c r="AK40" s="63" t="str">
        <f t="shared" si="4"/>
        <v/>
      </c>
      <c r="AL40" s="63" t="str">
        <f>IF(AH39="","",VLOOKUP(DB40,General!U:V,2,FALSE))</f>
        <v/>
      </c>
      <c r="AM40" s="64" t="str" cm="1">
        <f t="array" aca="1" ref="AM40" ca="1">IF(AH39="","",INDIRECT(DB40&amp;CQ40))</f>
        <v/>
      </c>
      <c r="AN40" s="34" t="str">
        <f t="shared" si="0"/>
        <v/>
      </c>
      <c r="AO40" s="34" t="str">
        <f t="shared" si="5"/>
        <v/>
      </c>
      <c r="AP40" s="35" t="str">
        <f t="shared" si="1"/>
        <v/>
      </c>
      <c r="AQ40" s="53"/>
      <c r="AR40" s="53"/>
      <c r="AS40" s="53"/>
      <c r="AT40" s="33" t="e">
        <f>#REF!</f>
        <v>#REF!</v>
      </c>
      <c r="AU40" s="34" t="e">
        <f>#REF!</f>
        <v>#REF!</v>
      </c>
      <c r="AV40" s="34" t="e">
        <f>#REF!</f>
        <v>#REF!</v>
      </c>
      <c r="AW40" s="34" t="e">
        <f>#REF!</f>
        <v>#REF!</v>
      </c>
      <c r="AX40" s="34" t="str">
        <f>IF(AH40="","",IF(#REF!="W","Y",IF(#REF!="L","N","")))</f>
        <v/>
      </c>
      <c r="AY40" s="34" t="e">
        <f>#REF!</f>
        <v>#REF!</v>
      </c>
      <c r="AZ40" s="34" t="e">
        <f>#REF!</f>
        <v>#REF!</v>
      </c>
      <c r="BA40" s="35" t="e">
        <f>#REF!</f>
        <v>#REF!</v>
      </c>
      <c r="BB40" s="53"/>
      <c r="BC40" s="53"/>
      <c r="BD40" s="33" t="e">
        <f>#REF!</f>
        <v>#REF!</v>
      </c>
      <c r="BE40" s="34" t="e">
        <f>#REF!</f>
        <v>#REF!</v>
      </c>
      <c r="BF40" s="34" t="e">
        <f>#REF!</f>
        <v>#REF!</v>
      </c>
      <c r="BG40" s="34" t="e">
        <f>#REF!</f>
        <v>#REF!</v>
      </c>
      <c r="BH40" s="34" t="str">
        <f>IF(AH40="","",IF(#REF!="W","Y",IF(#REF!="L","N","")))</f>
        <v/>
      </c>
      <c r="BI40" s="34" t="e">
        <f>#REF!</f>
        <v>#REF!</v>
      </c>
      <c r="BJ40" s="34" t="e">
        <f>#REF!</f>
        <v>#REF!</v>
      </c>
      <c r="BK40" s="35" t="e">
        <f>#REF!</f>
        <v>#REF!</v>
      </c>
      <c r="BL40" s="53"/>
      <c r="BM40" s="53"/>
      <c r="BN40" s="33" t="e">
        <f>#REF!</f>
        <v>#REF!</v>
      </c>
      <c r="BO40" s="34" t="e">
        <f>#REF!</f>
        <v>#REF!</v>
      </c>
      <c r="BP40" s="34" t="e">
        <f>#REF!</f>
        <v>#REF!</v>
      </c>
      <c r="BQ40" s="34" t="e">
        <f>#REF!</f>
        <v>#REF!</v>
      </c>
      <c r="BR40" s="34" t="str">
        <f>IF(AH40="","",IF(#REF!="W","Y",IF(#REF!="L","N","")))</f>
        <v/>
      </c>
      <c r="BS40" s="34" t="e">
        <f>#REF!</f>
        <v>#REF!</v>
      </c>
      <c r="BT40" s="34" t="e">
        <f>#REF!</f>
        <v>#REF!</v>
      </c>
      <c r="BU40" s="35" t="e">
        <f>#REF!</f>
        <v>#REF!</v>
      </c>
      <c r="BV40" s="53"/>
      <c r="BW40" s="53"/>
      <c r="BX40" s="33" t="e">
        <f>#REF!</f>
        <v>#REF!</v>
      </c>
      <c r="BY40" s="34" t="e">
        <f>#REF!</f>
        <v>#REF!</v>
      </c>
      <c r="BZ40" s="34" t="e">
        <f>#REF!</f>
        <v>#REF!</v>
      </c>
      <c r="CA40" s="34" t="e">
        <f>#REF!</f>
        <v>#REF!</v>
      </c>
      <c r="CB40" s="34" t="str">
        <f>IF(AH40="","",IF(#REF!="W","Y",IF(#REF!="L","N","")))</f>
        <v/>
      </c>
      <c r="CC40" s="34" t="e">
        <f>#REF!</f>
        <v>#REF!</v>
      </c>
      <c r="CD40" s="34" t="e">
        <f>#REF!</f>
        <v>#REF!</v>
      </c>
      <c r="CE40" s="35" t="e">
        <f>#REF!</f>
        <v>#REF!</v>
      </c>
      <c r="CF40" s="53"/>
      <c r="CG40" s="53"/>
      <c r="CH40" s="1" t="e">
        <f>IF(AN40="",0,IFERROR(VLOOKUP(AN35&amp;AN36&amp;AN37&amp;AN38&amp;AN39&amp;AN40,General!I:J,2,FALSE),0))+AO39</f>
        <v>#VALUE!</v>
      </c>
      <c r="CI40" s="1">
        <v>-100</v>
      </c>
      <c r="CJ40" s="1" t="e">
        <f t="shared" si="2"/>
        <v>#REF!</v>
      </c>
      <c r="CK40" s="1">
        <v>-100</v>
      </c>
      <c r="CL40" s="1">
        <v>-100</v>
      </c>
      <c r="CM40" s="1">
        <v>-100</v>
      </c>
      <c r="CN40" s="1">
        <v>-100</v>
      </c>
      <c r="CP40" s="1" t="str">
        <f t="shared" ref="CP40" ca="1" si="24">CW39</f>
        <v/>
      </c>
      <c r="CQ40" s="1">
        <v>40</v>
      </c>
      <c r="CR40" s="1">
        <f t="shared" si="15"/>
        <v>35</v>
      </c>
      <c r="CS40" s="4" t="str" cm="1">
        <f t="array" ref="CS40">IFERROR(INDEX($CI$4:$CO$4,_xlfn.AGGREGATE(15,6,COLUMN($CI$4:$CO$4)-COLUMN($CH$1)/($CI$40:$CO$40=MAX($CI$40:$CO$40)),COLUMNS($CO$4:CO4))),"")</f>
        <v/>
      </c>
      <c r="CT40" s="4" t="str" cm="1">
        <f t="array" ref="CT40">IFERROR(INDEX($CI$4:$CO$4,_xlfn.AGGREGATE(15,6,COLUMN($CI$4:$CO$4)-COLUMN($CH$1)/($CI$40:$CO$40=MAX($CI$40:$CO$40)),COLUMNS($CO$4:CP4))),"")</f>
        <v/>
      </c>
      <c r="CU40" s="4" t="str" cm="1">
        <f t="array" ref="CU40">IFERROR(INDEX($CI$4:$CO$4,_xlfn.AGGREGATE(15,6,COLUMN($CI$4:$CO$4)-COLUMN($CH$1)/($CI$40:$CO$40=MAX($CI$40:$CO$40)),COLUMNS($CO$4:CQ4))),"")</f>
        <v/>
      </c>
      <c r="CV40" s="4" t="str" cm="1">
        <f t="array" ref="CV40">IFERROR(INDEX($CI$4:$CO$4,_xlfn.AGGREGATE(15,6,COLUMN($CI$4:$CO$4)-COLUMN($CH$1)/($CI$40:$CO$40=MAX($CI$40:$CO$40)),COLUMNS($CO$4:CR4))),"")</f>
        <v/>
      </c>
      <c r="CW40" s="1" t="str">
        <f t="shared" ca="1" si="9"/>
        <v/>
      </c>
      <c r="DA40" s="1" t="str">
        <f t="shared" ca="1" si="10"/>
        <v>R</v>
      </c>
      <c r="DB40" s="1" t="str">
        <f t="shared" ca="1" si="14"/>
        <v/>
      </c>
      <c r="DD40" s="4" t="str">
        <f>IFERROR(VLOOKUP(CS40,General!R:S,2,FALSE),"")</f>
        <v/>
      </c>
      <c r="DE40" s="4" t="str">
        <f>IFERROR(VLOOKUP(CT40,General!R:S,2,FALSE),"")</f>
        <v/>
      </c>
      <c r="DF40" s="4" t="str">
        <f>IFERROR(VLOOKUP(CU40,General!R:S,2,FALSE),"")</f>
        <v/>
      </c>
      <c r="DG40" s="4" t="str">
        <f>IFERROR(VLOOKUP(CV40,General!R:S,2,FALSE),"")</f>
        <v/>
      </c>
      <c r="DH40" s="4">
        <f ca="1">IF(CS40="",-1,COUNTIF(INDIRECT(DD40&amp;$CQ$10):INDIRECT(DD40&amp;CQ40),"Y"))</f>
        <v>-1</v>
      </c>
      <c r="DI40" s="4">
        <f ca="1">IF(CT40="",-1,COUNTIF(INDIRECT(DE40&amp;$CQ$10):INDIRECT(DE40&amp;CQ40),"Y"))</f>
        <v>-1</v>
      </c>
      <c r="DJ40" s="4">
        <f ca="1">IF(CU40="",-1,COUNTIF(INDIRECT(DF40&amp;$CQ$10):INDIRECT(DF40&amp;CQ40),"Y"))</f>
        <v>-1</v>
      </c>
      <c r="DK40" s="4">
        <f ca="1">IF(CV40="",-1,COUNTIF(INDIRECT(DG40&amp;$CQ$10):INDIRECT(DG40&amp;CQ40),"Y"))</f>
        <v>-1</v>
      </c>
      <c r="DL40" s="4" t="str" cm="1">
        <f t="array" aca="1" ref="DL40" ca="1">IFERROR(INDEX($CS$40:$CV$40,_xlfn.AGGREGATE(15,6,COLUMN($CS$40:$CV$40)-COLUMN($CR$40)/($DH$40:$DK$40=MAX($DH$40:$DK$40)),COLUMNS($CS$40:CS40))),"")</f>
        <v/>
      </c>
      <c r="DM40" s="4" t="str" cm="1">
        <f t="array" aca="1" ref="DM40" ca="1">IFERROR(INDEX($CS$40:$CV$40,_xlfn.AGGREGATE(15,6,COLUMN($CS$40:$CV$40)-COLUMN($CR$40)/($DH$40:$DK$40=MAX($DH$40:$DK$40)),COLUMNS($CS$40:CT40))),"")</f>
        <v/>
      </c>
      <c r="DN40" s="4" t="str" cm="1">
        <f t="array" aca="1" ref="DN40" ca="1">IFERROR(INDEX($CS$40:$CV$40,_xlfn.AGGREGATE(15,6,COLUMN($CS$40:$CV$40)-COLUMN($CR$40)/($DH$40:$DK$40=MAX($DH$40:$DK$40)),COLUMNS($CS$40:CU40))),"")</f>
        <v/>
      </c>
      <c r="DO40" s="4" t="str" cm="1">
        <f t="array" aca="1" ref="DO40" ca="1">IFERROR(INDEX($CS$40:$CV$40,_xlfn.AGGREGATE(15,6,COLUMN($CS$40:$CV$40)-COLUMN($CR$40)/($DH$40:$DK$40=MAX($DH$40:$DK$40)),COLUMNS($CS$40:CV40))),"")</f>
        <v/>
      </c>
      <c r="DP40" s="1">
        <f t="shared" ca="1" si="11"/>
        <v>4</v>
      </c>
      <c r="DQ40" s="73">
        <f t="shared" ca="1" si="12"/>
        <v>0</v>
      </c>
      <c r="DR40" s="4" t="str">
        <f t="shared" ca="1" si="13"/>
        <v/>
      </c>
      <c r="DS40" s="1" t="str">
        <f t="shared" si="7"/>
        <v>F40</v>
      </c>
      <c r="DV40" s="152" t="str">
        <f>'Hedge-All-18'!B40</f>
        <v/>
      </c>
      <c r="DW40" s="153" t="str">
        <f>'Hedge-All-18'!C40</f>
        <v/>
      </c>
      <c r="DX40" s="154" t="str">
        <f>'Hedge-All-18'!D40</f>
        <v/>
      </c>
      <c r="DY40" s="155" t="str">
        <f>'Hedge-All-18'!E40</f>
        <v/>
      </c>
      <c r="DZ40" s="156" t="str">
        <f>'Hedge-All-18'!F40</f>
        <v/>
      </c>
      <c r="EA40" s="139"/>
      <c r="EB40" s="157" t="str">
        <f>'Hedge-All-18'!H40</f>
        <v/>
      </c>
      <c r="EC40" s="154" t="str">
        <f>'Hedge-All-18'!I40</f>
        <v/>
      </c>
      <c r="ED40" s="155" t="str">
        <f>'Hedge-All-18'!J40</f>
        <v/>
      </c>
      <c r="EE40" s="156" t="str">
        <f>'Hedge-All-18'!K40</f>
        <v/>
      </c>
      <c r="EF40" s="139"/>
      <c r="EG40" s="139"/>
      <c r="EH40" s="139"/>
      <c r="EI40" s="152" t="str">
        <f>'Hedge-All-18'!O40</f>
        <v/>
      </c>
      <c r="EJ40" s="154" t="str">
        <f>'Hedge-All-18'!P40</f>
        <v/>
      </c>
      <c r="EK40" s="155" t="str">
        <f>'Hedge-All-18'!Q40</f>
        <v/>
      </c>
      <c r="EL40" s="158" t="str">
        <f>'Hedge-All-18'!R40</f>
        <v/>
      </c>
      <c r="EM40" s="158" t="str">
        <f>'Hedge-All-18'!S40</f>
        <v/>
      </c>
      <c r="EN40" s="159" t="str">
        <f>'Hedge-All-18'!T40</f>
        <v/>
      </c>
      <c r="EO40" s="158" t="str">
        <f>'Hedge-All-18'!U40</f>
        <v/>
      </c>
      <c r="EP40" s="160" t="str">
        <f>'Hedge-All-18'!V40</f>
        <v/>
      </c>
      <c r="EQ40" s="1" t="str">
        <f t="shared" si="8"/>
        <v>N</v>
      </c>
    </row>
    <row r="41" spans="1:147" ht="26.25" customHeight="1" thickBot="1">
      <c r="A41" s="1">
        <v>32</v>
      </c>
      <c r="B41" s="36" t="e">
        <f>#REF!</f>
        <v>#REF!</v>
      </c>
      <c r="C41" s="23" t="e">
        <f>#REF!</f>
        <v>#REF!</v>
      </c>
      <c r="D41" s="23" t="e">
        <f>#REF!</f>
        <v>#REF!</v>
      </c>
      <c r="E41" s="23" t="e">
        <f>#REF!</f>
        <v>#REF!</v>
      </c>
      <c r="F41" s="23" t="str">
        <f>IF(AH41="","",IF(#REF!="W","Y",IF(#REF!="L","N","")))</f>
        <v/>
      </c>
      <c r="G41" s="23" t="e">
        <f>#REF!</f>
        <v>#REF!</v>
      </c>
      <c r="H41" s="23" t="e">
        <f>#REF!</f>
        <v>#REF!</v>
      </c>
      <c r="I41" s="37" t="e">
        <f>#REF!</f>
        <v>#REF!</v>
      </c>
      <c r="J41" s="53"/>
      <c r="K41" s="53"/>
      <c r="L41" s="36" t="e">
        <f>#REF!</f>
        <v>#REF!</v>
      </c>
      <c r="M41" s="23" t="e">
        <f>#REF!</f>
        <v>#REF!</v>
      </c>
      <c r="N41" s="23" t="e">
        <f>#REF!</f>
        <v>#REF!</v>
      </c>
      <c r="O41" s="23" t="e">
        <f>#REF!</f>
        <v>#REF!</v>
      </c>
      <c r="P41" s="23" t="str">
        <f>IF(AH41="","",IF(#REF!="W","Y",IF(#REF!="L","N","")))</f>
        <v/>
      </c>
      <c r="Q41" s="23" t="e">
        <f>#REF!</f>
        <v>#REF!</v>
      </c>
      <c r="R41" s="23" t="e">
        <f>#REF!</f>
        <v>#REF!</v>
      </c>
      <c r="S41" s="37" t="e">
        <f>#REF!</f>
        <v>#REF!</v>
      </c>
      <c r="T41" s="53"/>
      <c r="U41" s="185"/>
      <c r="V41" s="285" t="str">
        <f>'Hedge-All-18'!B41</f>
        <v/>
      </c>
      <c r="W41" s="23" t="str">
        <f>'Hedge-All-18'!C41</f>
        <v/>
      </c>
      <c r="X41" s="23" t="str">
        <f>'Hedge-All-18'!H41</f>
        <v/>
      </c>
      <c r="Y41" s="23" t="str">
        <f>'Hedge-All-18'!O41</f>
        <v/>
      </c>
      <c r="Z41" s="23" t="str">
        <f>IF(AH41="","",IF('Hedge-All-18'!X41="W","Y",IF('Hedge-All-18'!X41="L","N","")))</f>
        <v/>
      </c>
      <c r="AA41" s="23" t="str">
        <f>'Hedge-All-18'!AM41</f>
        <v/>
      </c>
      <c r="AB41" s="23" t="str">
        <f>'Hedge-All-18'!S41</f>
        <v/>
      </c>
      <c r="AC41" s="37" t="str">
        <f>'Hedge-All-18'!U41</f>
        <v/>
      </c>
      <c r="AD41" s="53"/>
      <c r="AE41" s="53"/>
      <c r="AF41" s="53"/>
      <c r="AG41" s="53"/>
      <c r="AH41" s="187"/>
      <c r="AI41" s="105"/>
      <c r="AJ41" s="102" t="str" cm="1">
        <f t="array" aca="1" ref="AJ41" ca="1">IF(AH40="","",INDIRECT(VLOOKUP(DB41,General!X:Y,2,FALSE)&amp;CQ41))</f>
        <v/>
      </c>
      <c r="AK41" s="68" t="str">
        <f t="shared" si="4"/>
        <v/>
      </c>
      <c r="AL41" s="68" t="str">
        <f>IF(AH40="","",VLOOKUP(DB41,General!U:V,2,FALSE))</f>
        <v/>
      </c>
      <c r="AM41" s="62" t="str" cm="1">
        <f t="array" aca="1" ref="AM41" ca="1">IF(AH40="","",INDIRECT(DB41&amp;CQ41))</f>
        <v/>
      </c>
      <c r="AN41" s="23" t="str">
        <f t="shared" si="0"/>
        <v/>
      </c>
      <c r="AO41" s="23" t="str">
        <f t="shared" si="5"/>
        <v/>
      </c>
      <c r="AP41" s="37" t="str">
        <f t="shared" si="1"/>
        <v/>
      </c>
      <c r="AQ41" s="53"/>
      <c r="AR41" s="53"/>
      <c r="AS41" s="53"/>
      <c r="AT41" s="33" t="e">
        <f>#REF!</f>
        <v>#REF!</v>
      </c>
      <c r="AU41" s="34" t="e">
        <f>#REF!</f>
        <v>#REF!</v>
      </c>
      <c r="AV41" s="34" t="e">
        <f>#REF!</f>
        <v>#REF!</v>
      </c>
      <c r="AW41" s="34" t="e">
        <f>#REF!</f>
        <v>#REF!</v>
      </c>
      <c r="AX41" s="34" t="str">
        <f>IF(AH41="","",IF(#REF!="W","Y",IF(#REF!="L","N","")))</f>
        <v/>
      </c>
      <c r="AY41" s="34" t="e">
        <f>#REF!</f>
        <v>#REF!</v>
      </c>
      <c r="AZ41" s="34" t="e">
        <f>#REF!</f>
        <v>#REF!</v>
      </c>
      <c r="BA41" s="35" t="e">
        <f>#REF!</f>
        <v>#REF!</v>
      </c>
      <c r="BB41" s="53"/>
      <c r="BC41" s="53"/>
      <c r="BD41" s="33" t="e">
        <f>#REF!</f>
        <v>#REF!</v>
      </c>
      <c r="BE41" s="34" t="e">
        <f>#REF!</f>
        <v>#REF!</v>
      </c>
      <c r="BF41" s="34" t="e">
        <f>#REF!</f>
        <v>#REF!</v>
      </c>
      <c r="BG41" s="34" t="e">
        <f>#REF!</f>
        <v>#REF!</v>
      </c>
      <c r="BH41" s="34" t="str">
        <f>IF(AH41="","",IF(#REF!="W","Y",IF(#REF!="L","N","")))</f>
        <v/>
      </c>
      <c r="BI41" s="34" t="e">
        <f>#REF!</f>
        <v>#REF!</v>
      </c>
      <c r="BJ41" s="34" t="e">
        <f>#REF!</f>
        <v>#REF!</v>
      </c>
      <c r="BK41" s="35" t="e">
        <f>#REF!</f>
        <v>#REF!</v>
      </c>
      <c r="BL41" s="53"/>
      <c r="BM41" s="53"/>
      <c r="BN41" s="33" t="e">
        <f>#REF!</f>
        <v>#REF!</v>
      </c>
      <c r="BO41" s="34" t="e">
        <f>#REF!</f>
        <v>#REF!</v>
      </c>
      <c r="BP41" s="34" t="e">
        <f>#REF!</f>
        <v>#REF!</v>
      </c>
      <c r="BQ41" s="34" t="e">
        <f>#REF!</f>
        <v>#REF!</v>
      </c>
      <c r="BR41" s="34" t="str">
        <f>IF(AH41="","",IF(#REF!="W","Y",IF(#REF!="L","N","")))</f>
        <v/>
      </c>
      <c r="BS41" s="34" t="e">
        <f>#REF!</f>
        <v>#REF!</v>
      </c>
      <c r="BT41" s="34" t="e">
        <f>#REF!</f>
        <v>#REF!</v>
      </c>
      <c r="BU41" s="35" t="e">
        <f>#REF!</f>
        <v>#REF!</v>
      </c>
      <c r="BV41" s="53"/>
      <c r="BW41" s="53"/>
      <c r="BX41" s="36" t="e">
        <f>#REF!</f>
        <v>#REF!</v>
      </c>
      <c r="BY41" s="23" t="e">
        <f>#REF!</f>
        <v>#REF!</v>
      </c>
      <c r="BZ41" s="23" t="e">
        <f>#REF!</f>
        <v>#REF!</v>
      </c>
      <c r="CA41" s="23" t="e">
        <f>#REF!</f>
        <v>#REF!</v>
      </c>
      <c r="CB41" s="23" t="str">
        <f>IF(AH41="","",IF(#REF!="W","Y",IF(#REF!="L","N","")))</f>
        <v/>
      </c>
      <c r="CC41" s="23" t="e">
        <f>#REF!</f>
        <v>#REF!</v>
      </c>
      <c r="CD41" s="23" t="e">
        <f>#REF!</f>
        <v>#REF!</v>
      </c>
      <c r="CE41" s="37" t="e">
        <f>#REF!</f>
        <v>#REF!</v>
      </c>
      <c r="CF41" s="53"/>
      <c r="CG41" s="53"/>
      <c r="CH41" s="1" t="e">
        <f>IF(AN41="",0,IFERROR(VLOOKUP(AN36&amp;AN37&amp;AN38&amp;AN39&amp;AN40&amp;AN41,General!I:J,2,FALSE),0))+AO40</f>
        <v>#VALUE!</v>
      </c>
      <c r="CI41" s="1">
        <v>-100</v>
      </c>
      <c r="CJ41" s="1" t="e">
        <f t="shared" si="2"/>
        <v>#REF!</v>
      </c>
      <c r="CK41" s="1">
        <v>-100</v>
      </c>
      <c r="CL41" s="1">
        <v>-100</v>
      </c>
      <c r="CM41" s="1">
        <v>-100</v>
      </c>
      <c r="CN41" s="1">
        <v>-100</v>
      </c>
      <c r="CP41" s="1" t="str">
        <f t="shared" ref="CP41:CP43" ca="1" si="25">CP40</f>
        <v/>
      </c>
      <c r="CQ41" s="1">
        <v>41</v>
      </c>
      <c r="CR41" s="1">
        <f t="shared" si="15"/>
        <v>36</v>
      </c>
      <c r="CS41" s="4" t="str" cm="1">
        <f t="array" ref="CS41">IFERROR(INDEX($CI$4:$CO$4,_xlfn.AGGREGATE(15,6,COLUMN($CI$4:$CO$4)-COLUMN($CH$1)/($CI$41:$CO$41=MAX($CI$41:$CO$41)),COLUMNS($CO$4:CO4))),"")</f>
        <v/>
      </c>
      <c r="CT41" s="4" t="str" cm="1">
        <f t="array" ref="CT41">IFERROR(INDEX($CI$4:$CO$4,_xlfn.AGGREGATE(15,6,COLUMN($CI$4:$CO$4)-COLUMN($CH$1)/($CI$41:$CO$41=MAX($CI$41:$CO$41)),COLUMNS($CO$4:CP4))),"")</f>
        <v/>
      </c>
      <c r="CU41" s="4" t="str" cm="1">
        <f t="array" ref="CU41">IFERROR(INDEX($CI$4:$CO$4,_xlfn.AGGREGATE(15,6,COLUMN($CI$4:$CO$4)-COLUMN($CH$1)/($CI$41:$CO$41=MAX($CI$41:$CO$41)),COLUMNS($CO$4:CQ4))),"")</f>
        <v/>
      </c>
      <c r="CV41" s="4" t="str" cm="1">
        <f t="array" ref="CV41">IFERROR(INDEX($CI$4:$CO$4,_xlfn.AGGREGATE(15,6,COLUMN($CI$4:$CO$4)-COLUMN($CH$1)/($CI$41:$CO$41=MAX($CI$41:$CO$41)),COLUMNS($CO$4:CR4))),"")</f>
        <v/>
      </c>
      <c r="CW41" s="1" t="str">
        <f t="shared" ca="1" si="9"/>
        <v/>
      </c>
      <c r="DA41" s="1" t="str">
        <f t="shared" ca="1" si="10"/>
        <v>R</v>
      </c>
      <c r="DB41" s="1" t="str">
        <f t="shared" ca="1" si="14"/>
        <v/>
      </c>
      <c r="DC41" s="1">
        <f>IF(DC36=4,1,DC36+1)</f>
        <v>3</v>
      </c>
      <c r="DD41" s="4" t="str">
        <f>IFERROR(VLOOKUP(CS41,General!R:S,2,FALSE),"")</f>
        <v/>
      </c>
      <c r="DE41" s="4" t="str">
        <f>IFERROR(VLOOKUP(CT41,General!R:S,2,FALSE),"")</f>
        <v/>
      </c>
      <c r="DF41" s="4" t="str">
        <f>IFERROR(VLOOKUP(CU41,General!R:S,2,FALSE),"")</f>
        <v/>
      </c>
      <c r="DG41" s="4" t="str">
        <f>IFERROR(VLOOKUP(CV41,General!R:S,2,FALSE),"")</f>
        <v/>
      </c>
      <c r="DH41" s="4">
        <f ca="1">IF(CS41="",-1,COUNTIF(INDIRECT(DD41&amp;$CQ$10):INDIRECT(DD41&amp;CQ41),"Y"))</f>
        <v>-1</v>
      </c>
      <c r="DI41" s="4">
        <f ca="1">IF(CT41="",-1,COUNTIF(INDIRECT(DE41&amp;$CQ$10):INDIRECT(DE41&amp;CQ41),"Y"))</f>
        <v>-1</v>
      </c>
      <c r="DJ41" s="4">
        <f ca="1">IF(CU41="",-1,COUNTIF(INDIRECT(DF41&amp;$CQ$10):INDIRECT(DF41&amp;CQ41),"Y"))</f>
        <v>-1</v>
      </c>
      <c r="DK41" s="4">
        <f ca="1">IF(CV41="",-1,COUNTIF(INDIRECT(DG41&amp;$CQ$10):INDIRECT(DG41&amp;CQ41),"Y"))</f>
        <v>-1</v>
      </c>
      <c r="DL41" s="4" t="str" cm="1">
        <f t="array" aca="1" ref="DL41" ca="1">IFERROR(INDEX($CS$41:$CV$41,_xlfn.AGGREGATE(15,6,COLUMN($CS$41:$CV$41)-COLUMN($CR$41)/($DH$41:$DK$41=MAX($DH$41:$DK$41)),COLUMNS($CS$41:CS41))),"")</f>
        <v/>
      </c>
      <c r="DM41" s="4" t="str" cm="1">
        <f t="array" aca="1" ref="DM41" ca="1">IFERROR(INDEX($CS$41:$CV$41,_xlfn.AGGREGATE(15,6,COLUMN($CS$41:$CV$41)-COLUMN($CR$41)/($DH$41:$DK$41=MAX($DH$41:$DK$41)),COLUMNS($CS$41:CT41))),"")</f>
        <v/>
      </c>
      <c r="DN41" s="4" t="str" cm="1">
        <f t="array" aca="1" ref="DN41" ca="1">IFERROR(INDEX($CS$41:$CV$41,_xlfn.AGGREGATE(15,6,COLUMN($CS$41:$CV$41)-COLUMN($CR$41)/($DH$41:$DK$41=MAX($DH$41:$DK$41)),COLUMNS($CS$41:CU41))),"")</f>
        <v/>
      </c>
      <c r="DO41" s="4" t="str" cm="1">
        <f t="array" aca="1" ref="DO41" ca="1">IFERROR(INDEX($CS$41:$CV$41,_xlfn.AGGREGATE(15,6,COLUMN($CS$41:$CV$41)-COLUMN($CR$41)/($DH$41:$DK$41=MAX($DH$41:$DK$41)),COLUMNS($CS$41:CV41))),"")</f>
        <v/>
      </c>
      <c r="DP41" s="1">
        <f t="shared" ca="1" si="11"/>
        <v>4</v>
      </c>
      <c r="DQ41" s="73">
        <f t="shared" ca="1" si="12"/>
        <v>3</v>
      </c>
      <c r="DR41" s="4" t="str">
        <f t="shared" ca="1" si="13"/>
        <v/>
      </c>
      <c r="DS41" s="1" t="str">
        <f t="shared" si="7"/>
        <v>F41</v>
      </c>
      <c r="DV41" s="161" t="str">
        <f>'Hedge-All-18'!B41</f>
        <v/>
      </c>
      <c r="DW41" s="162" t="str">
        <f>'Hedge-All-18'!C41</f>
        <v/>
      </c>
      <c r="DX41" s="163" t="str">
        <f>'Hedge-All-18'!D41</f>
        <v/>
      </c>
      <c r="DY41" s="164" t="str">
        <f>'Hedge-All-18'!E41</f>
        <v/>
      </c>
      <c r="DZ41" s="165" t="str">
        <f>'Hedge-All-18'!F41</f>
        <v/>
      </c>
      <c r="EA41" s="139"/>
      <c r="EB41" s="166" t="str">
        <f>'Hedge-All-18'!H41</f>
        <v/>
      </c>
      <c r="EC41" s="163" t="str">
        <f>'Hedge-All-18'!I41</f>
        <v/>
      </c>
      <c r="ED41" s="164" t="str">
        <f>'Hedge-All-18'!J41</f>
        <v/>
      </c>
      <c r="EE41" s="165" t="str">
        <f>'Hedge-All-18'!K41</f>
        <v/>
      </c>
      <c r="EF41" s="139"/>
      <c r="EG41" s="139"/>
      <c r="EH41" s="139"/>
      <c r="EI41" s="161" t="str">
        <f>'Hedge-All-18'!O41</f>
        <v/>
      </c>
      <c r="EJ41" s="163" t="str">
        <f>'Hedge-All-18'!P41</f>
        <v/>
      </c>
      <c r="EK41" s="164" t="str">
        <f>'Hedge-All-18'!Q41</f>
        <v/>
      </c>
      <c r="EL41" s="167" t="str">
        <f>'Hedge-All-18'!R41</f>
        <v/>
      </c>
      <c r="EM41" s="167" t="str">
        <f>'Hedge-All-18'!S41</f>
        <v/>
      </c>
      <c r="EN41" s="168" t="str">
        <f>'Hedge-All-18'!T41</f>
        <v/>
      </c>
      <c r="EO41" s="167" t="str">
        <f>'Hedge-All-18'!U41</f>
        <v/>
      </c>
      <c r="EP41" s="169" t="str">
        <f>'Hedge-All-18'!V41</f>
        <v/>
      </c>
      <c r="EQ41" s="1" t="str">
        <f t="shared" si="8"/>
        <v>N</v>
      </c>
    </row>
    <row r="42" spans="1:147" ht="26.25" customHeight="1" thickBot="1">
      <c r="A42" s="1">
        <v>33</v>
      </c>
      <c r="B42" s="36" t="e">
        <f>#REF!</f>
        <v>#REF!</v>
      </c>
      <c r="C42" s="23" t="e">
        <f>#REF!</f>
        <v>#REF!</v>
      </c>
      <c r="D42" s="23" t="e">
        <f>#REF!</f>
        <v>#REF!</v>
      </c>
      <c r="E42" s="23" t="e">
        <f>#REF!</f>
        <v>#REF!</v>
      </c>
      <c r="F42" s="23" t="str">
        <f>IF(AH42="","",IF(#REF!="W","Y",IF(#REF!="L","N","")))</f>
        <v/>
      </c>
      <c r="G42" s="23" t="e">
        <f>#REF!</f>
        <v>#REF!</v>
      </c>
      <c r="H42" s="23" t="e">
        <f>#REF!</f>
        <v>#REF!</v>
      </c>
      <c r="I42" s="37" t="e">
        <f>#REF!</f>
        <v>#REF!</v>
      </c>
      <c r="J42" s="53"/>
      <c r="K42" s="53"/>
      <c r="L42" s="36" t="e">
        <f>#REF!</f>
        <v>#REF!</v>
      </c>
      <c r="M42" s="23" t="e">
        <f>#REF!</f>
        <v>#REF!</v>
      </c>
      <c r="N42" s="23" t="e">
        <f>#REF!</f>
        <v>#REF!</v>
      </c>
      <c r="O42" s="23" t="e">
        <f>#REF!</f>
        <v>#REF!</v>
      </c>
      <c r="P42" s="23" t="str">
        <f>IF(AH42="","",IF(#REF!="W","Y",IF(#REF!="L","N","")))</f>
        <v/>
      </c>
      <c r="Q42" s="23" t="e">
        <f>#REF!</f>
        <v>#REF!</v>
      </c>
      <c r="R42" s="23" t="e">
        <f>#REF!</f>
        <v>#REF!</v>
      </c>
      <c r="S42" s="37" t="e">
        <f>#REF!</f>
        <v>#REF!</v>
      </c>
      <c r="T42" s="53"/>
      <c r="U42" s="185"/>
      <c r="V42" s="285" t="str">
        <f>'Hedge-All-18'!B42</f>
        <v/>
      </c>
      <c r="W42" s="23" t="str">
        <f>'Hedge-All-18'!C42</f>
        <v/>
      </c>
      <c r="X42" s="23" t="str">
        <f>'Hedge-All-18'!H42</f>
        <v/>
      </c>
      <c r="Y42" s="23" t="str">
        <f>'Hedge-All-18'!O42</f>
        <v/>
      </c>
      <c r="Z42" s="23" t="str">
        <f>IF(AH42="","",IF('Hedge-All-18'!X42="W","Y",IF('Hedge-All-18'!X42="L","N","")))</f>
        <v/>
      </c>
      <c r="AA42" s="23" t="str">
        <f>'Hedge-All-18'!AM42</f>
        <v/>
      </c>
      <c r="AB42" s="23" t="str">
        <f>'Hedge-All-18'!S42</f>
        <v/>
      </c>
      <c r="AC42" s="37" t="str">
        <f>'Hedge-All-18'!U42</f>
        <v/>
      </c>
      <c r="AD42" s="53"/>
      <c r="AE42" s="53"/>
      <c r="AF42" s="53"/>
      <c r="AG42" s="53"/>
      <c r="AH42" s="187"/>
      <c r="AI42" s="105"/>
      <c r="AJ42" s="102" t="str" cm="1">
        <f t="array" aca="1" ref="AJ42" ca="1">IF(AH41="","",INDIRECT(VLOOKUP(DB42,General!X:Y,2,FALSE)&amp;CQ42))</f>
        <v/>
      </c>
      <c r="AK42" s="68" t="str">
        <f t="shared" si="4"/>
        <v/>
      </c>
      <c r="AL42" s="68" t="str">
        <f>IF(AH41="","",VLOOKUP(DB42,General!U:V,2,FALSE))</f>
        <v/>
      </c>
      <c r="AM42" s="62" t="str" cm="1">
        <f t="array" aca="1" ref="AM42" ca="1">IF(AH41="","",INDIRECT(DB42&amp;CQ42))</f>
        <v/>
      </c>
      <c r="AN42" s="23" t="str">
        <f t="shared" ref="AN42:AN73" si="26">IF(AH42="","",IF(AM42="NB","",IF(LEFT(AM42)=AH42,"Y","N")))</f>
        <v/>
      </c>
      <c r="AO42" s="23" t="str">
        <f t="shared" si="5"/>
        <v/>
      </c>
      <c r="AP42" s="37" t="str">
        <f t="shared" ref="AP42:AP73" si="27">IF(AH42="","",IF(AM42="NB",AP41,IF(AN42="Y",AP41+INT(REPLACE(AM42,1,1,"")),AP41-INT(REPLACE(AM42,1,1,"")))))</f>
        <v/>
      </c>
      <c r="AQ42" s="53"/>
      <c r="AR42" s="53"/>
      <c r="AS42" s="53"/>
      <c r="AT42" s="33" t="e">
        <f>#REF!</f>
        <v>#REF!</v>
      </c>
      <c r="AU42" s="34" t="e">
        <f>#REF!</f>
        <v>#REF!</v>
      </c>
      <c r="AV42" s="34" t="e">
        <f>#REF!</f>
        <v>#REF!</v>
      </c>
      <c r="AW42" s="34" t="e">
        <f>#REF!</f>
        <v>#REF!</v>
      </c>
      <c r="AX42" s="34" t="str">
        <f>IF(AH42="","",IF(#REF!="W","Y",IF(#REF!="L","N","")))</f>
        <v/>
      </c>
      <c r="AY42" s="34" t="e">
        <f>#REF!</f>
        <v>#REF!</v>
      </c>
      <c r="AZ42" s="34" t="e">
        <f>#REF!</f>
        <v>#REF!</v>
      </c>
      <c r="BA42" s="35" t="e">
        <f>#REF!</f>
        <v>#REF!</v>
      </c>
      <c r="BB42" s="53"/>
      <c r="BC42" s="53"/>
      <c r="BD42" s="33" t="e">
        <f>#REF!</f>
        <v>#REF!</v>
      </c>
      <c r="BE42" s="34" t="e">
        <f>#REF!</f>
        <v>#REF!</v>
      </c>
      <c r="BF42" s="34" t="e">
        <f>#REF!</f>
        <v>#REF!</v>
      </c>
      <c r="BG42" s="34" t="e">
        <f>#REF!</f>
        <v>#REF!</v>
      </c>
      <c r="BH42" s="34" t="str">
        <f>IF(AH42="","",IF(#REF!="W","Y",IF(#REF!="L","N","")))</f>
        <v/>
      </c>
      <c r="BI42" s="34" t="e">
        <f>#REF!</f>
        <v>#REF!</v>
      </c>
      <c r="BJ42" s="34" t="e">
        <f>#REF!</f>
        <v>#REF!</v>
      </c>
      <c r="BK42" s="35" t="e">
        <f>#REF!</f>
        <v>#REF!</v>
      </c>
      <c r="BL42" s="53"/>
      <c r="BM42" s="53"/>
      <c r="BN42" s="33" t="e">
        <f>#REF!</f>
        <v>#REF!</v>
      </c>
      <c r="BO42" s="34" t="e">
        <f>#REF!</f>
        <v>#REF!</v>
      </c>
      <c r="BP42" s="34" t="e">
        <f>#REF!</f>
        <v>#REF!</v>
      </c>
      <c r="BQ42" s="34" t="e">
        <f>#REF!</f>
        <v>#REF!</v>
      </c>
      <c r="BR42" s="34" t="str">
        <f>IF(AH42="","",IF(#REF!="W","Y",IF(#REF!="L","N","")))</f>
        <v/>
      </c>
      <c r="BS42" s="34" t="e">
        <f>#REF!</f>
        <v>#REF!</v>
      </c>
      <c r="BT42" s="34" t="e">
        <f>#REF!</f>
        <v>#REF!</v>
      </c>
      <c r="BU42" s="35" t="e">
        <f>#REF!</f>
        <v>#REF!</v>
      </c>
      <c r="BV42" s="53"/>
      <c r="BW42" s="53"/>
      <c r="BX42" s="36" t="e">
        <f>#REF!</f>
        <v>#REF!</v>
      </c>
      <c r="BY42" s="23" t="e">
        <f>#REF!</f>
        <v>#REF!</v>
      </c>
      <c r="BZ42" s="23" t="e">
        <f>#REF!</f>
        <v>#REF!</v>
      </c>
      <c r="CA42" s="23" t="e">
        <f>#REF!</f>
        <v>#REF!</v>
      </c>
      <c r="CB42" s="23" t="str">
        <f>IF(AH42="","",IF(#REF!="W","Y",IF(#REF!="L","N","")))</f>
        <v/>
      </c>
      <c r="CC42" s="23" t="e">
        <f>#REF!</f>
        <v>#REF!</v>
      </c>
      <c r="CD42" s="23" t="e">
        <f>#REF!</f>
        <v>#REF!</v>
      </c>
      <c r="CE42" s="37" t="e">
        <f>#REF!</f>
        <v>#REF!</v>
      </c>
      <c r="CF42" s="53"/>
      <c r="CG42" s="53"/>
      <c r="CH42" s="1" t="e">
        <f>IF(AN42="",0,IFERROR(VLOOKUP(AN37&amp;AN38&amp;AN39&amp;AN40&amp;AN41&amp;AN42,General!I:J,2,FALSE),0))+AO41</f>
        <v>#VALUE!</v>
      </c>
      <c r="CI42" s="1">
        <v>-100</v>
      </c>
      <c r="CJ42" s="1" t="e">
        <f t="shared" ref="CJ42:CJ73" si="28">Q42</f>
        <v>#REF!</v>
      </c>
      <c r="CK42" s="1">
        <v>-100</v>
      </c>
      <c r="CL42" s="1">
        <v>-100</v>
      </c>
      <c r="CM42" s="1">
        <v>-100</v>
      </c>
      <c r="CN42" s="1">
        <v>-100</v>
      </c>
      <c r="CP42" s="1" t="str">
        <f t="shared" ca="1" si="25"/>
        <v/>
      </c>
      <c r="CQ42" s="1">
        <v>42</v>
      </c>
      <c r="CR42" s="1">
        <f t="shared" si="15"/>
        <v>37</v>
      </c>
      <c r="CS42" s="4" t="str" cm="1">
        <f t="array" ref="CS42">IFERROR(INDEX($CI$4:$CO$4,_xlfn.AGGREGATE(15,6,COLUMN($CI$4:$CO$4)-COLUMN($CH$1)/($CI$42:$CO$42=MAX($CI$42:$CO$42)),COLUMNS($CO$4:CO4))),"")</f>
        <v/>
      </c>
      <c r="CT42" s="4" t="str" cm="1">
        <f t="array" ref="CT42">IFERROR(INDEX($CI$4:$CO$4,_xlfn.AGGREGATE(15,6,COLUMN($CI$4:$CO$4)-COLUMN($CH$1)/($CI$42:$CO$42=MAX($CI$42:$CO$42)),COLUMNS($CO$4:CP4))),"")</f>
        <v/>
      </c>
      <c r="CU42" s="4" t="str" cm="1">
        <f t="array" ref="CU42">IFERROR(INDEX($CI$4:$CO$4,_xlfn.AGGREGATE(15,6,COLUMN($CI$4:$CO$4)-COLUMN($CH$1)/($CI$42:$CO$42=MAX($CI$42:$CO$42)),COLUMNS($CO$4:CQ4))),"")</f>
        <v/>
      </c>
      <c r="CV42" s="4" t="str" cm="1">
        <f t="array" ref="CV42">IFERROR(INDEX($CI$4:$CO$4,_xlfn.AGGREGATE(15,6,COLUMN($CI$4:$CO$4)-COLUMN($CH$1)/($CI$42:$CO$42=MAX($CI$42:$CO$42)),COLUMNS($CO$4:CR4))),"")</f>
        <v/>
      </c>
      <c r="CW42" s="1" t="str">
        <f t="shared" ca="1" si="9"/>
        <v/>
      </c>
      <c r="DA42" s="1" t="str">
        <f t="shared" ca="1" si="10"/>
        <v>R</v>
      </c>
      <c r="DB42" s="1" t="str">
        <f t="shared" ca="1" si="14"/>
        <v/>
      </c>
      <c r="DD42" s="4" t="str">
        <f>IFERROR(VLOOKUP(CS42,General!R:S,2,FALSE),"")</f>
        <v/>
      </c>
      <c r="DE42" s="4" t="str">
        <f>IFERROR(VLOOKUP(CT42,General!R:S,2,FALSE),"")</f>
        <v/>
      </c>
      <c r="DF42" s="4" t="str">
        <f>IFERROR(VLOOKUP(CU42,General!R:S,2,FALSE),"")</f>
        <v/>
      </c>
      <c r="DG42" s="4" t="str">
        <f>IFERROR(VLOOKUP(CV42,General!R:S,2,FALSE),"")</f>
        <v/>
      </c>
      <c r="DH42" s="4">
        <f ca="1">IF(CS42="",-1,COUNTIF(INDIRECT(DD42&amp;$CQ$10):INDIRECT(DD42&amp;CQ42),"Y"))</f>
        <v>-1</v>
      </c>
      <c r="DI42" s="4">
        <f ca="1">IF(CT42="",-1,COUNTIF(INDIRECT(DE42&amp;$CQ$10):INDIRECT(DE42&amp;CQ42),"Y"))</f>
        <v>-1</v>
      </c>
      <c r="DJ42" s="4">
        <f ca="1">IF(CU42="",-1,COUNTIF(INDIRECT(DF42&amp;$CQ$10):INDIRECT(DF42&amp;CQ42),"Y"))</f>
        <v>-1</v>
      </c>
      <c r="DK42" s="4">
        <f ca="1">IF(CV42="",-1,COUNTIF(INDIRECT(DG42&amp;$CQ$10):INDIRECT(DG42&amp;CQ42),"Y"))</f>
        <v>-1</v>
      </c>
      <c r="DL42" s="4" t="str" cm="1">
        <f t="array" aca="1" ref="DL42" ca="1">IFERROR(INDEX($CS$42:$CV$42,_xlfn.AGGREGATE(15,6,COLUMN($CS$42:$CV$42)-COLUMN($CR$42)/($DH$42:$DK$42=MAX($DH$42:$DK$42)),COLUMNS($CS$42:CS42))),"")</f>
        <v/>
      </c>
      <c r="DM42" s="4" t="str" cm="1">
        <f t="array" aca="1" ref="DM42" ca="1">IFERROR(INDEX($CS$42:$CV$42,_xlfn.AGGREGATE(15,6,COLUMN($CS$42:$CV$42)-COLUMN($CR$42)/($DH$42:$DK$42=MAX($DH$42:$DK$42)),COLUMNS($CS$42:CT42))),"")</f>
        <v/>
      </c>
      <c r="DN42" s="4" t="str" cm="1">
        <f t="array" aca="1" ref="DN42" ca="1">IFERROR(INDEX($CS$42:$CV$42,_xlfn.AGGREGATE(15,6,COLUMN($CS$42:$CV$42)-COLUMN($CR$42)/($DH$42:$DK$42=MAX($DH$42:$DK$42)),COLUMNS($CS$42:CU42))),"")</f>
        <v/>
      </c>
      <c r="DO42" s="4" t="str" cm="1">
        <f t="array" aca="1" ref="DO42" ca="1">IFERROR(INDEX($CS$42:$CV$42,_xlfn.AGGREGATE(15,6,COLUMN($CS$42:$CV$42)-COLUMN($CR$42)/($DH$42:$DK$42=MAX($DH$42:$DK$42)),COLUMNS($CS$42:CV42))),"")</f>
        <v/>
      </c>
      <c r="DP42" s="1">
        <f t="shared" ca="1" si="11"/>
        <v>4</v>
      </c>
      <c r="DQ42" s="73">
        <f t="shared" ca="1" si="12"/>
        <v>0</v>
      </c>
      <c r="DR42" s="4" t="str">
        <f t="shared" ca="1" si="13"/>
        <v/>
      </c>
      <c r="DS42" s="1" t="str">
        <f t="shared" si="7"/>
        <v>F42</v>
      </c>
      <c r="DV42" s="161" t="str">
        <f>'Hedge-All-18'!B42</f>
        <v/>
      </c>
      <c r="DW42" s="162" t="str">
        <f>'Hedge-All-18'!C42</f>
        <v/>
      </c>
      <c r="DX42" s="163" t="str">
        <f>'Hedge-All-18'!D42</f>
        <v/>
      </c>
      <c r="DY42" s="164" t="str">
        <f>'Hedge-All-18'!E42</f>
        <v/>
      </c>
      <c r="DZ42" s="165" t="str">
        <f>'Hedge-All-18'!F42</f>
        <v/>
      </c>
      <c r="EA42" s="139"/>
      <c r="EB42" s="166" t="str">
        <f>'Hedge-All-18'!H42</f>
        <v/>
      </c>
      <c r="EC42" s="163" t="str">
        <f>'Hedge-All-18'!I42</f>
        <v/>
      </c>
      <c r="ED42" s="164" t="str">
        <f>'Hedge-All-18'!J42</f>
        <v/>
      </c>
      <c r="EE42" s="165" t="str">
        <f>'Hedge-All-18'!K42</f>
        <v/>
      </c>
      <c r="EF42" s="139"/>
      <c r="EG42" s="139"/>
      <c r="EH42" s="139"/>
      <c r="EI42" s="161" t="str">
        <f>'Hedge-All-18'!O42</f>
        <v/>
      </c>
      <c r="EJ42" s="163" t="str">
        <f>'Hedge-All-18'!P42</f>
        <v/>
      </c>
      <c r="EK42" s="164" t="str">
        <f>'Hedge-All-18'!Q42</f>
        <v/>
      </c>
      <c r="EL42" s="167" t="str">
        <f>'Hedge-All-18'!R42</f>
        <v/>
      </c>
      <c r="EM42" s="167" t="str">
        <f>'Hedge-All-18'!S42</f>
        <v/>
      </c>
      <c r="EN42" s="168" t="str">
        <f>'Hedge-All-18'!T42</f>
        <v/>
      </c>
      <c r="EO42" s="167" t="str">
        <f>'Hedge-All-18'!U42</f>
        <v/>
      </c>
      <c r="EP42" s="169" t="str">
        <f>'Hedge-All-18'!V42</f>
        <v/>
      </c>
      <c r="EQ42" s="1" t="str">
        <f t="shared" si="8"/>
        <v>N</v>
      </c>
    </row>
    <row r="43" spans="1:147" ht="26.25" customHeight="1" thickBot="1">
      <c r="A43" s="1">
        <v>34</v>
      </c>
      <c r="B43" s="36" t="e">
        <f>#REF!</f>
        <v>#REF!</v>
      </c>
      <c r="C43" s="23" t="e">
        <f>#REF!</f>
        <v>#REF!</v>
      </c>
      <c r="D43" s="23" t="e">
        <f>#REF!</f>
        <v>#REF!</v>
      </c>
      <c r="E43" s="23" t="e">
        <f>#REF!</f>
        <v>#REF!</v>
      </c>
      <c r="F43" s="23" t="str">
        <f>IF(AH43="","",IF(#REF!="W","Y",IF(#REF!="L","N","")))</f>
        <v/>
      </c>
      <c r="G43" s="23" t="e">
        <f>#REF!</f>
        <v>#REF!</v>
      </c>
      <c r="H43" s="23" t="e">
        <f>#REF!</f>
        <v>#REF!</v>
      </c>
      <c r="I43" s="37" t="e">
        <f>#REF!</f>
        <v>#REF!</v>
      </c>
      <c r="J43" s="53"/>
      <c r="K43" s="53"/>
      <c r="L43" s="36" t="e">
        <f>#REF!</f>
        <v>#REF!</v>
      </c>
      <c r="M43" s="23" t="e">
        <f>#REF!</f>
        <v>#REF!</v>
      </c>
      <c r="N43" s="23" t="e">
        <f>#REF!</f>
        <v>#REF!</v>
      </c>
      <c r="O43" s="23" t="e">
        <f>#REF!</f>
        <v>#REF!</v>
      </c>
      <c r="P43" s="23" t="str">
        <f>IF(AH43="","",IF(#REF!="W","Y",IF(#REF!="L","N","")))</f>
        <v/>
      </c>
      <c r="Q43" s="23" t="e">
        <f>#REF!</f>
        <v>#REF!</v>
      </c>
      <c r="R43" s="23" t="e">
        <f>#REF!</f>
        <v>#REF!</v>
      </c>
      <c r="S43" s="37" t="e">
        <f>#REF!</f>
        <v>#REF!</v>
      </c>
      <c r="T43" s="53"/>
      <c r="U43" s="185"/>
      <c r="V43" s="285" t="str">
        <f>'Hedge-All-18'!B43</f>
        <v/>
      </c>
      <c r="W43" s="23" t="str">
        <f>'Hedge-All-18'!C43</f>
        <v/>
      </c>
      <c r="X43" s="23" t="str">
        <f>'Hedge-All-18'!H43</f>
        <v/>
      </c>
      <c r="Y43" s="23" t="str">
        <f>'Hedge-All-18'!O43</f>
        <v/>
      </c>
      <c r="Z43" s="23" t="str">
        <f>IF(AH43="","",IF('Hedge-All-18'!X43="W","Y",IF('Hedge-All-18'!X43="L","N","")))</f>
        <v/>
      </c>
      <c r="AA43" s="23" t="str">
        <f>'Hedge-All-18'!AM43</f>
        <v/>
      </c>
      <c r="AB43" s="23" t="str">
        <f>'Hedge-All-18'!S43</f>
        <v/>
      </c>
      <c r="AC43" s="37" t="str">
        <f>'Hedge-All-18'!U43</f>
        <v/>
      </c>
      <c r="AD43" s="53"/>
      <c r="AE43" s="53"/>
      <c r="AF43" s="53"/>
      <c r="AG43" s="53"/>
      <c r="AH43" s="187"/>
      <c r="AI43" s="105"/>
      <c r="AJ43" s="102" t="str" cm="1">
        <f t="array" aca="1" ref="AJ43" ca="1">IF(AH42="","",INDIRECT(VLOOKUP(DB43,General!X:Y,2,FALSE)&amp;CQ43))</f>
        <v/>
      </c>
      <c r="AK43" s="68" t="str">
        <f t="shared" ref="AK43:AK74" si="29">IF(AH42="","",IF(DA43="R","R",""))</f>
        <v/>
      </c>
      <c r="AL43" s="68" t="str">
        <f>IF(AH42="","",VLOOKUP(DB43,General!U:V,2,FALSE))</f>
        <v/>
      </c>
      <c r="AM43" s="62" t="str" cm="1">
        <f t="array" aca="1" ref="AM43" ca="1">IF(AH42="","",INDIRECT(DB43&amp;CQ43))</f>
        <v/>
      </c>
      <c r="AN43" s="23" t="str">
        <f t="shared" si="26"/>
        <v/>
      </c>
      <c r="AO43" s="23" t="str">
        <f t="shared" ref="AO43:AO74" si="30">IF(AH43="","",IF(CH43&gt;10,10,IF(CH43&lt;-10,-10,CH43)))</f>
        <v/>
      </c>
      <c r="AP43" s="37" t="str">
        <f t="shared" si="27"/>
        <v/>
      </c>
      <c r="AQ43" s="53"/>
      <c r="AR43" s="53"/>
      <c r="AS43" s="53"/>
      <c r="AT43" s="33" t="e">
        <f>#REF!</f>
        <v>#REF!</v>
      </c>
      <c r="AU43" s="34" t="e">
        <f>#REF!</f>
        <v>#REF!</v>
      </c>
      <c r="AV43" s="34" t="e">
        <f>#REF!</f>
        <v>#REF!</v>
      </c>
      <c r="AW43" s="34" t="e">
        <f>#REF!</f>
        <v>#REF!</v>
      </c>
      <c r="AX43" s="34" t="str">
        <f>IF(AH43="","",IF(#REF!="W","Y",IF(#REF!="L","N","")))</f>
        <v/>
      </c>
      <c r="AY43" s="34" t="e">
        <f>#REF!</f>
        <v>#REF!</v>
      </c>
      <c r="AZ43" s="34" t="e">
        <f>#REF!</f>
        <v>#REF!</v>
      </c>
      <c r="BA43" s="35" t="e">
        <f>#REF!</f>
        <v>#REF!</v>
      </c>
      <c r="BB43" s="53"/>
      <c r="BC43" s="53"/>
      <c r="BD43" s="33" t="e">
        <f>#REF!</f>
        <v>#REF!</v>
      </c>
      <c r="BE43" s="34" t="e">
        <f>#REF!</f>
        <v>#REF!</v>
      </c>
      <c r="BF43" s="34" t="e">
        <f>#REF!</f>
        <v>#REF!</v>
      </c>
      <c r="BG43" s="34" t="e">
        <f>#REF!</f>
        <v>#REF!</v>
      </c>
      <c r="BH43" s="34" t="str">
        <f>IF(AH43="","",IF(#REF!="W","Y",IF(#REF!="L","N","")))</f>
        <v/>
      </c>
      <c r="BI43" s="34" t="e">
        <f>#REF!</f>
        <v>#REF!</v>
      </c>
      <c r="BJ43" s="34" t="e">
        <f>#REF!</f>
        <v>#REF!</v>
      </c>
      <c r="BK43" s="35" t="e">
        <f>#REF!</f>
        <v>#REF!</v>
      </c>
      <c r="BL43" s="53"/>
      <c r="BM43" s="53"/>
      <c r="BN43" s="33" t="e">
        <f>#REF!</f>
        <v>#REF!</v>
      </c>
      <c r="BO43" s="34" t="e">
        <f>#REF!</f>
        <v>#REF!</v>
      </c>
      <c r="BP43" s="34" t="e">
        <f>#REF!</f>
        <v>#REF!</v>
      </c>
      <c r="BQ43" s="34" t="e">
        <f>#REF!</f>
        <v>#REF!</v>
      </c>
      <c r="BR43" s="34" t="str">
        <f>IF(AH43="","",IF(#REF!="W","Y",IF(#REF!="L","N","")))</f>
        <v/>
      </c>
      <c r="BS43" s="34" t="e">
        <f>#REF!</f>
        <v>#REF!</v>
      </c>
      <c r="BT43" s="34" t="e">
        <f>#REF!</f>
        <v>#REF!</v>
      </c>
      <c r="BU43" s="35" t="e">
        <f>#REF!</f>
        <v>#REF!</v>
      </c>
      <c r="BV43" s="53"/>
      <c r="BW43" s="53"/>
      <c r="BX43" s="36" t="e">
        <f>#REF!</f>
        <v>#REF!</v>
      </c>
      <c r="BY43" s="23" t="e">
        <f>#REF!</f>
        <v>#REF!</v>
      </c>
      <c r="BZ43" s="23" t="e">
        <f>#REF!</f>
        <v>#REF!</v>
      </c>
      <c r="CA43" s="23" t="e">
        <f>#REF!</f>
        <v>#REF!</v>
      </c>
      <c r="CB43" s="23" t="str">
        <f>IF(AH43="","",IF(#REF!="W","Y",IF(#REF!="L","N","")))</f>
        <v/>
      </c>
      <c r="CC43" s="23" t="e">
        <f>#REF!</f>
        <v>#REF!</v>
      </c>
      <c r="CD43" s="23" t="e">
        <f>#REF!</f>
        <v>#REF!</v>
      </c>
      <c r="CE43" s="37" t="e">
        <f>#REF!</f>
        <v>#REF!</v>
      </c>
      <c r="CF43" s="53"/>
      <c r="CG43" s="53"/>
      <c r="CH43" s="1" t="e">
        <f>IF(AN43="",0,IFERROR(VLOOKUP(AN38&amp;AN39&amp;AN40&amp;AN41&amp;AN42&amp;AN43,General!I:J,2,FALSE),0))+AO42</f>
        <v>#VALUE!</v>
      </c>
      <c r="CI43" s="1">
        <v>-100</v>
      </c>
      <c r="CJ43" s="1" t="e">
        <f t="shared" si="28"/>
        <v>#REF!</v>
      </c>
      <c r="CK43" s="1">
        <v>-100</v>
      </c>
      <c r="CL43" s="1">
        <v>-100</v>
      </c>
      <c r="CM43" s="1">
        <v>-100</v>
      </c>
      <c r="CN43" s="1">
        <v>-100</v>
      </c>
      <c r="CP43" s="1" t="str">
        <f t="shared" ca="1" si="25"/>
        <v/>
      </c>
      <c r="CQ43" s="1">
        <v>43</v>
      </c>
      <c r="CR43" s="1">
        <f t="shared" si="15"/>
        <v>38</v>
      </c>
      <c r="CS43" s="4" t="str" cm="1">
        <f t="array" ref="CS43">IFERROR(INDEX($CI$4:$CO$4,_xlfn.AGGREGATE(15,6,COLUMN($CI$4:$CO$4)-COLUMN($CH$1)/($CI$43:$CO$43=MAX($CI$43:$CO$43)),COLUMNS($CO$4:CO4))),"")</f>
        <v/>
      </c>
      <c r="CT43" s="4" t="str" cm="1">
        <f t="array" ref="CT43">IFERROR(INDEX($CI$4:$CO$4,_xlfn.AGGREGATE(15,6,COLUMN($CI$4:$CO$4)-COLUMN($CH$1)/($CI$43:$CO$43=MAX($CI$43:$CO$43)),COLUMNS($CO$4:CP4))),"")</f>
        <v/>
      </c>
      <c r="CU43" s="4" t="str" cm="1">
        <f t="array" ref="CU43">IFERROR(INDEX($CI$4:$CO$4,_xlfn.AGGREGATE(15,6,COLUMN($CI$4:$CO$4)-COLUMN($CH$1)/($CI$43:$CO$43=MAX($CI$43:$CO$43)),COLUMNS($CO$4:CQ4))),"")</f>
        <v/>
      </c>
      <c r="CV43" s="4" t="str" cm="1">
        <f t="array" ref="CV43">IFERROR(INDEX($CI$4:$CO$4,_xlfn.AGGREGATE(15,6,COLUMN($CI$4:$CO$4)-COLUMN($CH$1)/($CI$43:$CO$43=MAX($CI$43:$CO$43)),COLUMNS($CO$4:CR4))),"")</f>
        <v/>
      </c>
      <c r="CW43" s="1" t="str">
        <f t="shared" ca="1" si="9"/>
        <v/>
      </c>
      <c r="CX43" s="1" t="str" cm="1">
        <f t="array" ref="CX43">IFERROR(INDEX($CS$44:$CV$44,_xlfn.AGGREGATE(15,6,COLUMN($CS$44:$CV$44)-COLUMN($CR$44)/($CS$43:$CV$43=MAX($CS$43:$CV$43)),COLUMNS($CS$44:CT44
))),"")</f>
        <v/>
      </c>
      <c r="CY43" s="1" t="str" cm="1">
        <f t="array" ref="CY43">IFERROR(INDEX($CS$44:$CV$44,_xlfn.AGGREGATE(15,6,COLUMN($CS$44:$CV$44)-COLUMN($CR$44)/($CS$43:$CV$43=MAX($CS$43:$CV$43)),COLUMNS($CS$44:CU44
))),"")</f>
        <v/>
      </c>
      <c r="CZ43" s="1" t="str" cm="1">
        <f t="array" ref="CZ43">IFERROR(INDEX($CS$44:$CV$44,_xlfn.AGGREGATE(15,6,COLUMN($CS$44:$CV$44)-COLUMN($CR$44)/($CS$43:$CV$43=MAX($CS$43:$CV$43)),COLUMNS($CS$44:CV44
))),"")</f>
        <v/>
      </c>
      <c r="DA43" s="1" t="str">
        <f t="shared" ca="1" si="10"/>
        <v>R</v>
      </c>
      <c r="DB43" s="1" t="str">
        <f t="shared" ca="1" si="14"/>
        <v/>
      </c>
      <c r="DD43" s="4" t="str">
        <f>IFERROR(VLOOKUP(CS43,General!R:S,2,FALSE),"")</f>
        <v/>
      </c>
      <c r="DE43" s="4" t="str">
        <f>IFERROR(VLOOKUP(CT43,General!R:S,2,FALSE),"")</f>
        <v/>
      </c>
      <c r="DF43" s="4" t="str">
        <f>IFERROR(VLOOKUP(CU43,General!R:S,2,FALSE),"")</f>
        <v/>
      </c>
      <c r="DG43" s="4" t="str">
        <f>IFERROR(VLOOKUP(CV43,General!R:S,2,FALSE),"")</f>
        <v/>
      </c>
      <c r="DH43" s="4">
        <f ca="1">IF(CS43="",-1,COUNTIF(INDIRECT(DD43&amp;$CQ$10):INDIRECT(DD43&amp;CQ43),"Y"))</f>
        <v>-1</v>
      </c>
      <c r="DI43" s="4">
        <f ca="1">IF(CT43="",-1,COUNTIF(INDIRECT(DE43&amp;$CQ$10):INDIRECT(DE43&amp;CQ43),"Y"))</f>
        <v>-1</v>
      </c>
      <c r="DJ43" s="4">
        <f ca="1">IF(CU43="",-1,COUNTIF(INDIRECT(DF43&amp;$CQ$10):INDIRECT(DF43&amp;CQ43),"Y"))</f>
        <v>-1</v>
      </c>
      <c r="DK43" s="4">
        <f ca="1">IF(CV43="",-1,COUNTIF(INDIRECT(DG43&amp;$CQ$10):INDIRECT(DG43&amp;CQ43),"Y"))</f>
        <v>-1</v>
      </c>
      <c r="DL43" s="4" t="str" cm="1">
        <f t="array" aca="1" ref="DL43" ca="1">IFERROR(INDEX($CS$43:$CV$43,_xlfn.AGGREGATE(15,6,COLUMN($CS$43:$CV$43)-COLUMN($CR$43)/($DH$43:$DK$43=MAX($DH$43:$DK$43)),COLUMNS($CS$43:CS43))),"")</f>
        <v/>
      </c>
      <c r="DM43" s="4" t="str" cm="1">
        <f t="array" aca="1" ref="DM43" ca="1">IFERROR(INDEX($CS$43:$CV$43,_xlfn.AGGREGATE(15,6,COLUMN($CS$43:$CV$43)-COLUMN($CR$43)/($DH$43:$DK$43=MAX($DH$43:$DK$43)),COLUMNS($CS$43:CT43))),"")</f>
        <v/>
      </c>
      <c r="DN43" s="4" t="str" cm="1">
        <f t="array" aca="1" ref="DN43" ca="1">IFERROR(INDEX($CS$43:$CV$43,_xlfn.AGGREGATE(15,6,COLUMN($CS$43:$CV$43)-COLUMN($CR$43)/($DH$43:$DK$43=MAX($DH$43:$DK$43)),COLUMNS($CS$43:CU43))),"")</f>
        <v/>
      </c>
      <c r="DO43" s="4" t="str" cm="1">
        <f t="array" aca="1" ref="DO43" ca="1">IFERROR(INDEX($CS$43:$CV$43,_xlfn.AGGREGATE(15,6,COLUMN($CS$43:$CV$43)-COLUMN($CR$43)/($DH$43:$DK$43=MAX($DH$43:$DK$43)),COLUMNS($CS$43:CV43))),"")</f>
        <v/>
      </c>
      <c r="DP43" s="1">
        <f t="shared" ca="1" si="11"/>
        <v>4</v>
      </c>
      <c r="DQ43" s="73">
        <f t="shared" ca="1" si="12"/>
        <v>0</v>
      </c>
      <c r="DR43" s="4" t="str">
        <f t="shared" ca="1" si="13"/>
        <v/>
      </c>
      <c r="DS43" s="1" t="str">
        <f t="shared" si="7"/>
        <v>F43</v>
      </c>
      <c r="DV43" s="161" t="str">
        <f>'Hedge-All-18'!B43</f>
        <v/>
      </c>
      <c r="DW43" s="162" t="str">
        <f>'Hedge-All-18'!C43</f>
        <v/>
      </c>
      <c r="DX43" s="163" t="str">
        <f>'Hedge-All-18'!D43</f>
        <v/>
      </c>
      <c r="DY43" s="164" t="str">
        <f>'Hedge-All-18'!E43</f>
        <v/>
      </c>
      <c r="DZ43" s="165" t="str">
        <f>'Hedge-All-18'!F43</f>
        <v/>
      </c>
      <c r="EA43" s="139"/>
      <c r="EB43" s="166" t="str">
        <f>'Hedge-All-18'!H43</f>
        <v/>
      </c>
      <c r="EC43" s="163" t="str">
        <f>'Hedge-All-18'!I43</f>
        <v/>
      </c>
      <c r="ED43" s="164" t="str">
        <f>'Hedge-All-18'!J43</f>
        <v/>
      </c>
      <c r="EE43" s="165" t="str">
        <f>'Hedge-All-18'!K43</f>
        <v/>
      </c>
      <c r="EF43" s="139"/>
      <c r="EG43" s="139"/>
      <c r="EH43" s="139"/>
      <c r="EI43" s="161" t="str">
        <f>'Hedge-All-18'!O43</f>
        <v/>
      </c>
      <c r="EJ43" s="163" t="str">
        <f>'Hedge-All-18'!P43</f>
        <v/>
      </c>
      <c r="EK43" s="164" t="str">
        <f>'Hedge-All-18'!Q43</f>
        <v/>
      </c>
      <c r="EL43" s="167" t="str">
        <f>'Hedge-All-18'!R43</f>
        <v/>
      </c>
      <c r="EM43" s="167" t="str">
        <f>'Hedge-All-18'!S43</f>
        <v/>
      </c>
      <c r="EN43" s="168" t="str">
        <f>'Hedge-All-18'!T43</f>
        <v/>
      </c>
      <c r="EO43" s="167" t="str">
        <f>'Hedge-All-18'!U43</f>
        <v/>
      </c>
      <c r="EP43" s="169" t="str">
        <f>'Hedge-All-18'!V43</f>
        <v/>
      </c>
      <c r="EQ43" s="1" t="str">
        <f t="shared" si="8"/>
        <v>N</v>
      </c>
    </row>
    <row r="44" spans="1:147" ht="26.25" customHeight="1" thickBot="1">
      <c r="A44" s="1">
        <v>35</v>
      </c>
      <c r="B44" s="38" t="e">
        <f>#REF!</f>
        <v>#REF!</v>
      </c>
      <c r="C44" s="39" t="e">
        <f>#REF!</f>
        <v>#REF!</v>
      </c>
      <c r="D44" s="39" t="e">
        <f>#REF!</f>
        <v>#REF!</v>
      </c>
      <c r="E44" s="39" t="e">
        <f>#REF!</f>
        <v>#REF!</v>
      </c>
      <c r="F44" s="39" t="str">
        <f>IF(AH44="","",IF(#REF!="W","Y",IF(#REF!="L","N","")))</f>
        <v/>
      </c>
      <c r="G44" s="39" t="e">
        <f>#REF!</f>
        <v>#REF!</v>
      </c>
      <c r="H44" s="39" t="e">
        <f>#REF!</f>
        <v>#REF!</v>
      </c>
      <c r="I44" s="40" t="e">
        <f>#REF!</f>
        <v>#REF!</v>
      </c>
      <c r="J44" s="53"/>
      <c r="K44" s="53"/>
      <c r="L44" s="38" t="e">
        <f>#REF!</f>
        <v>#REF!</v>
      </c>
      <c r="M44" s="39" t="e">
        <f>#REF!</f>
        <v>#REF!</v>
      </c>
      <c r="N44" s="39" t="e">
        <f>#REF!</f>
        <v>#REF!</v>
      </c>
      <c r="O44" s="39" t="e">
        <f>#REF!</f>
        <v>#REF!</v>
      </c>
      <c r="P44" s="39" t="str">
        <f>IF(AH44="","",IF(#REF!="W","Y",IF(#REF!="L","N","")))</f>
        <v/>
      </c>
      <c r="Q44" s="39" t="e">
        <f>#REF!</f>
        <v>#REF!</v>
      </c>
      <c r="R44" s="39" t="e">
        <f>#REF!</f>
        <v>#REF!</v>
      </c>
      <c r="S44" s="40" t="e">
        <f>#REF!</f>
        <v>#REF!</v>
      </c>
      <c r="T44" s="53"/>
      <c r="U44" s="185"/>
      <c r="V44" s="286" t="str">
        <f>'Hedge-All-18'!B44</f>
        <v/>
      </c>
      <c r="W44" s="39" t="str">
        <f>'Hedge-All-18'!C44</f>
        <v/>
      </c>
      <c r="X44" s="39" t="str">
        <f>'Hedge-All-18'!H44</f>
        <v/>
      </c>
      <c r="Y44" s="39" t="str">
        <f>'Hedge-All-18'!O44</f>
        <v/>
      </c>
      <c r="Z44" s="39" t="str">
        <f>IF(AH44="","",IF('Hedge-All-18'!X44="W","Y",IF('Hedge-All-18'!X44="L","N","")))</f>
        <v/>
      </c>
      <c r="AA44" s="39" t="str">
        <f>'Hedge-All-18'!AM44</f>
        <v/>
      </c>
      <c r="AB44" s="39" t="str">
        <f>'Hedge-All-18'!S44</f>
        <v/>
      </c>
      <c r="AC44" s="40" t="str">
        <f>'Hedge-All-18'!U44</f>
        <v/>
      </c>
      <c r="AD44" s="109"/>
      <c r="AE44" s="109"/>
      <c r="AF44" s="109"/>
      <c r="AG44" s="109"/>
      <c r="AH44" s="188"/>
      <c r="AI44" s="108"/>
      <c r="AJ44" s="126" t="str" cm="1">
        <f t="array" aca="1" ref="AJ44" ca="1">IF(AH43="","",INDIRECT(VLOOKUP(DB44,General!X:Y,2,FALSE)&amp;CQ44))</f>
        <v/>
      </c>
      <c r="AK44" s="127" t="str">
        <f t="shared" si="29"/>
        <v/>
      </c>
      <c r="AL44" s="127" t="str">
        <f>IF(AH43="","",VLOOKUP(DB44,General!U:V,2,FALSE))</f>
        <v/>
      </c>
      <c r="AM44" s="128" t="str" cm="1">
        <f t="array" aca="1" ref="AM44" ca="1">IF(AH43="","",INDIRECT(DB44&amp;CQ44))</f>
        <v/>
      </c>
      <c r="AN44" s="39" t="str">
        <f t="shared" si="26"/>
        <v/>
      </c>
      <c r="AO44" s="39" t="str">
        <f t="shared" si="30"/>
        <v/>
      </c>
      <c r="AP44" s="40" t="str">
        <f t="shared" si="27"/>
        <v/>
      </c>
      <c r="AQ44" s="109"/>
      <c r="AR44" s="109"/>
      <c r="AS44" s="109"/>
      <c r="AT44" s="33" t="e">
        <f>#REF!</f>
        <v>#REF!</v>
      </c>
      <c r="AU44" s="34" t="e">
        <f>#REF!</f>
        <v>#REF!</v>
      </c>
      <c r="AV44" s="34" t="e">
        <f>#REF!</f>
        <v>#REF!</v>
      </c>
      <c r="AW44" s="34" t="e">
        <f>#REF!</f>
        <v>#REF!</v>
      </c>
      <c r="AX44" s="34" t="str">
        <f>IF(AH44="","",IF(#REF!="W","Y",IF(#REF!="L","N","")))</f>
        <v/>
      </c>
      <c r="AY44" s="34" t="e">
        <f>#REF!</f>
        <v>#REF!</v>
      </c>
      <c r="AZ44" s="34" t="e">
        <f>#REF!</f>
        <v>#REF!</v>
      </c>
      <c r="BA44" s="35" t="e">
        <f>#REF!</f>
        <v>#REF!</v>
      </c>
      <c r="BB44" s="53"/>
      <c r="BC44" s="53"/>
      <c r="BD44" s="33" t="e">
        <f>#REF!</f>
        <v>#REF!</v>
      </c>
      <c r="BE44" s="34" t="e">
        <f>#REF!</f>
        <v>#REF!</v>
      </c>
      <c r="BF44" s="34" t="e">
        <f>#REF!</f>
        <v>#REF!</v>
      </c>
      <c r="BG44" s="34" t="e">
        <f>#REF!</f>
        <v>#REF!</v>
      </c>
      <c r="BH44" s="34" t="str">
        <f>IF(AH44="","",IF(#REF!="W","Y",IF(#REF!="L","N","")))</f>
        <v/>
      </c>
      <c r="BI44" s="34" t="e">
        <f>#REF!</f>
        <v>#REF!</v>
      </c>
      <c r="BJ44" s="34" t="e">
        <f>#REF!</f>
        <v>#REF!</v>
      </c>
      <c r="BK44" s="35" t="e">
        <f>#REF!</f>
        <v>#REF!</v>
      </c>
      <c r="BL44" s="53"/>
      <c r="BM44" s="53"/>
      <c r="BN44" s="33" t="e">
        <f>#REF!</f>
        <v>#REF!</v>
      </c>
      <c r="BO44" s="34" t="e">
        <f>#REF!</f>
        <v>#REF!</v>
      </c>
      <c r="BP44" s="34" t="e">
        <f>#REF!</f>
        <v>#REF!</v>
      </c>
      <c r="BQ44" s="34" t="e">
        <f>#REF!</f>
        <v>#REF!</v>
      </c>
      <c r="BR44" s="34" t="str">
        <f>IF(AH44="","",IF(#REF!="W","Y",IF(#REF!="L","N","")))</f>
        <v/>
      </c>
      <c r="BS44" s="34" t="e">
        <f>#REF!</f>
        <v>#REF!</v>
      </c>
      <c r="BT44" s="34" t="e">
        <f>#REF!</f>
        <v>#REF!</v>
      </c>
      <c r="BU44" s="35" t="e">
        <f>#REF!</f>
        <v>#REF!</v>
      </c>
      <c r="BV44" s="53"/>
      <c r="BW44" s="53"/>
      <c r="BX44" s="38" t="e">
        <f>#REF!</f>
        <v>#REF!</v>
      </c>
      <c r="BY44" s="39" t="e">
        <f>#REF!</f>
        <v>#REF!</v>
      </c>
      <c r="BZ44" s="39" t="e">
        <f>#REF!</f>
        <v>#REF!</v>
      </c>
      <c r="CA44" s="39" t="e">
        <f>#REF!</f>
        <v>#REF!</v>
      </c>
      <c r="CB44" s="39" t="str">
        <f>IF(AH44="","",IF(#REF!="W","Y",IF(#REF!="L","N","")))</f>
        <v/>
      </c>
      <c r="CC44" s="39" t="e">
        <f>#REF!</f>
        <v>#REF!</v>
      </c>
      <c r="CD44" s="39" t="e">
        <f>#REF!</f>
        <v>#REF!</v>
      </c>
      <c r="CE44" s="40" t="e">
        <f>#REF!</f>
        <v>#REF!</v>
      </c>
      <c r="CF44" s="53"/>
      <c r="CG44" s="53"/>
      <c r="CH44" s="1" t="e">
        <f>IF(AN44="",0,IFERROR(VLOOKUP(AN39&amp;AN40&amp;AN41&amp;AN42&amp;AN43&amp;AN44,General!I:J,2,FALSE),0))+AO43</f>
        <v>#VALUE!</v>
      </c>
      <c r="CI44" s="1">
        <v>-100</v>
      </c>
      <c r="CJ44" s="1" t="e">
        <f t="shared" si="28"/>
        <v>#REF!</v>
      </c>
      <c r="CK44" s="1">
        <v>-100</v>
      </c>
      <c r="CL44" s="1">
        <v>-100</v>
      </c>
      <c r="CM44" s="1">
        <v>-100</v>
      </c>
      <c r="CN44" s="1">
        <v>-100</v>
      </c>
      <c r="CP44" s="1" t="str">
        <f>IF(AH44="","",INDEX($CI$4:$CO$4,MATCH(MAX(CI44:CO44),CI44:CO44,0)))</f>
        <v/>
      </c>
      <c r="CQ44" s="1">
        <v>44</v>
      </c>
      <c r="CR44" s="1">
        <f t="shared" si="15"/>
        <v>39</v>
      </c>
      <c r="CS44" s="4" t="str" cm="1">
        <f t="array" ref="CS44">IFERROR(INDEX($CI$4:$CO$4,_xlfn.AGGREGATE(15,6,COLUMN($CI$4:$CO$4)-COLUMN($CH$1)/($CI$44:$CO$44=MAX($CI$44:$CO$44)),COLUMNS($CO$4:CO4))),"")</f>
        <v/>
      </c>
      <c r="CT44" s="4" t="str" cm="1">
        <f t="array" ref="CT44">IFERROR(INDEX($CI$4:$CO$4,_xlfn.AGGREGATE(15,6,COLUMN($CI$4:$CO$4)-COLUMN($CH$1)/($CI$44:$CO$44=MAX($CI$44:$CO$44)),COLUMNS($CO$4:CP4))),"")</f>
        <v/>
      </c>
      <c r="CU44" s="4" t="str" cm="1">
        <f t="array" ref="CU44">IFERROR(INDEX($CI$4:$CO$4,_xlfn.AGGREGATE(15,6,COLUMN($CI$4:$CO$4)-COLUMN($CH$1)/($CI$44:$CO$44=MAX($CI$44:$CO$44)),COLUMNS($CO$4:CQ4))),"")</f>
        <v/>
      </c>
      <c r="CV44" s="4" t="str" cm="1">
        <f t="array" ref="CV44">IFERROR(INDEX($CI$4:$CO$4,_xlfn.AGGREGATE(15,6,COLUMN($CI$4:$CO$4)-COLUMN($CH$1)/($CI$44:$CO$44=MAX($CI$44:$CO$44)),COLUMNS($CO$4:CR4))),"")</f>
        <v/>
      </c>
      <c r="CW44" s="1" t="str">
        <f t="shared" ca="1" si="9"/>
        <v/>
      </c>
      <c r="DA44" s="1" t="str">
        <f t="shared" ca="1" si="10"/>
        <v>R</v>
      </c>
      <c r="DB44" s="1" t="str">
        <f t="shared" ca="1" si="14"/>
        <v/>
      </c>
      <c r="DD44" s="4" t="str">
        <f>IFERROR(VLOOKUP(CS44,General!R:S,2,FALSE),"")</f>
        <v/>
      </c>
      <c r="DE44" s="4" t="str">
        <f>IFERROR(VLOOKUP(CT44,General!R:S,2,FALSE),"")</f>
        <v/>
      </c>
      <c r="DF44" s="4" t="str">
        <f>IFERROR(VLOOKUP(CU44,General!R:S,2,FALSE),"")</f>
        <v/>
      </c>
      <c r="DG44" s="4" t="str">
        <f>IFERROR(VLOOKUP(CV44,General!R:S,2,FALSE),"")</f>
        <v/>
      </c>
      <c r="DH44" s="4">
        <f ca="1">IF(CS44="",-1,COUNTIF(INDIRECT(DD44&amp;$CQ$10):INDIRECT(DD44&amp;CQ44),"Y"))</f>
        <v>-1</v>
      </c>
      <c r="DI44" s="4">
        <f ca="1">IF(CT44="",-1,COUNTIF(INDIRECT(DE44&amp;$CQ$10):INDIRECT(DE44&amp;CQ44),"Y"))</f>
        <v>-1</v>
      </c>
      <c r="DJ44" s="4">
        <f ca="1">IF(CU44="",-1,COUNTIF(INDIRECT(DF44&amp;$CQ$10):INDIRECT(DF44&amp;CQ44),"Y"))</f>
        <v>-1</v>
      </c>
      <c r="DK44" s="4">
        <f ca="1">IF(CV44="",-1,COUNTIF(INDIRECT(DG44&amp;$CQ$10):INDIRECT(DG44&amp;CQ44),"Y"))</f>
        <v>-1</v>
      </c>
      <c r="DL44" s="4" t="str" cm="1">
        <f t="array" aca="1" ref="DL44" ca="1">IFERROR(INDEX($CS$44:$CV$44,_xlfn.AGGREGATE(15,6,COLUMN($CS$44:$CV$44)-COLUMN($CR$44)/($DH$44:$DK$44=MAX($DH$44:$DK$44)),COLUMNS($CS$44:CS44))),"")</f>
        <v/>
      </c>
      <c r="DM44" s="4" t="str" cm="1">
        <f t="array" aca="1" ref="DM44" ca="1">IFERROR(INDEX($CS$44:$CV$44,_xlfn.AGGREGATE(15,6,COLUMN($CS$44:$CV$44)-COLUMN($CR$44)/($DH$44:$DK$44=MAX($DH$44:$DK$44)),COLUMNS($CS$44:CT44))),"")</f>
        <v/>
      </c>
      <c r="DN44" s="4" t="str" cm="1">
        <f t="array" aca="1" ref="DN44" ca="1">IFERROR(INDEX($CS$44:$CV$44,_xlfn.AGGREGATE(15,6,COLUMN($CS$44:$CV$44)-COLUMN($CR$44)/($DH$44:$DK$44=MAX($DH$44:$DK$44)),COLUMNS($CS$44:CU44))),"")</f>
        <v/>
      </c>
      <c r="DO44" s="4" t="str" cm="1">
        <f t="array" aca="1" ref="DO44" ca="1">IFERROR(INDEX($CS$44:$CV$44,_xlfn.AGGREGATE(15,6,COLUMN($CS$44:$CV$44)-COLUMN($CR$44)/($DH$44:$DK$44=MAX($DH$44:$DK$44)),COLUMNS($CS$44:CV44))),"")</f>
        <v/>
      </c>
      <c r="DP44" s="1">
        <f t="shared" ca="1" si="11"/>
        <v>4</v>
      </c>
      <c r="DQ44" s="73">
        <f t="shared" ca="1" si="12"/>
        <v>0</v>
      </c>
      <c r="DR44" s="4" t="str">
        <f t="shared" ca="1" si="13"/>
        <v/>
      </c>
      <c r="DS44" s="1" t="str">
        <f t="shared" si="7"/>
        <v>F44</v>
      </c>
      <c r="DV44" s="170" t="str">
        <f>'Hedge-All-18'!B44</f>
        <v/>
      </c>
      <c r="DW44" s="171" t="str">
        <f>'Hedge-All-18'!C44</f>
        <v/>
      </c>
      <c r="DX44" s="172" t="str">
        <f>'Hedge-All-18'!D44</f>
        <v/>
      </c>
      <c r="DY44" s="173" t="str">
        <f>'Hedge-All-18'!E44</f>
        <v/>
      </c>
      <c r="DZ44" s="174" t="str">
        <f>'Hedge-All-18'!F44</f>
        <v/>
      </c>
      <c r="EA44" s="139"/>
      <c r="EB44" s="175" t="str">
        <f>'Hedge-All-18'!H44</f>
        <v/>
      </c>
      <c r="EC44" s="172" t="str">
        <f>'Hedge-All-18'!I44</f>
        <v/>
      </c>
      <c r="ED44" s="173" t="str">
        <f>'Hedge-All-18'!J44</f>
        <v/>
      </c>
      <c r="EE44" s="174" t="str">
        <f>'Hedge-All-18'!K44</f>
        <v/>
      </c>
      <c r="EF44" s="139"/>
      <c r="EG44" s="139"/>
      <c r="EH44" s="139"/>
      <c r="EI44" s="170" t="str">
        <f>'Hedge-All-18'!O44</f>
        <v/>
      </c>
      <c r="EJ44" s="172" t="str">
        <f>'Hedge-All-18'!P44</f>
        <v/>
      </c>
      <c r="EK44" s="173" t="str">
        <f>'Hedge-All-18'!Q44</f>
        <v/>
      </c>
      <c r="EL44" s="176" t="str">
        <f>'Hedge-All-18'!R44</f>
        <v/>
      </c>
      <c r="EM44" s="176" t="str">
        <f>'Hedge-All-18'!S44</f>
        <v/>
      </c>
      <c r="EN44" s="177" t="str">
        <f>'Hedge-All-18'!T44</f>
        <v/>
      </c>
      <c r="EO44" s="176" t="str">
        <f>'Hedge-All-18'!U44</f>
        <v/>
      </c>
      <c r="EP44" s="178" t="str">
        <f>'Hedge-All-18'!V44</f>
        <v/>
      </c>
      <c r="EQ44" s="1" t="str">
        <f t="shared" si="8"/>
        <v>N</v>
      </c>
    </row>
    <row r="45" spans="1:147" ht="26.25" customHeight="1" thickBot="1">
      <c r="A45" s="1">
        <v>36</v>
      </c>
      <c r="B45" s="33" t="e">
        <f>#REF!</f>
        <v>#REF!</v>
      </c>
      <c r="C45" s="34" t="e">
        <f>#REF!</f>
        <v>#REF!</v>
      </c>
      <c r="D45" s="34" t="e">
        <f>#REF!</f>
        <v>#REF!</v>
      </c>
      <c r="E45" s="34" t="e">
        <f>#REF!</f>
        <v>#REF!</v>
      </c>
      <c r="F45" s="34" t="str">
        <f>IF(AH45="","",IF(#REF!="W","Y",IF(#REF!="L","N","")))</f>
        <v/>
      </c>
      <c r="G45" s="34" t="e">
        <f>#REF!</f>
        <v>#REF!</v>
      </c>
      <c r="H45" s="34" t="e">
        <f>#REF!</f>
        <v>#REF!</v>
      </c>
      <c r="I45" s="35" t="e">
        <f>#REF!</f>
        <v>#REF!</v>
      </c>
      <c r="J45" s="53"/>
      <c r="K45" s="53"/>
      <c r="L45" s="33" t="e">
        <f>#REF!</f>
        <v>#REF!</v>
      </c>
      <c r="M45" s="34" t="e">
        <f>#REF!</f>
        <v>#REF!</v>
      </c>
      <c r="N45" s="34" t="e">
        <f>#REF!</f>
        <v>#REF!</v>
      </c>
      <c r="O45" s="34" t="e">
        <f>#REF!</f>
        <v>#REF!</v>
      </c>
      <c r="P45" s="34" t="str">
        <f>IF(AH45="","",IF(#REF!="W","Y",IF(#REF!="L","N","")))</f>
        <v/>
      </c>
      <c r="Q45" s="34" t="e">
        <f>#REF!</f>
        <v>#REF!</v>
      </c>
      <c r="R45" s="34" t="e">
        <f>#REF!</f>
        <v>#REF!</v>
      </c>
      <c r="S45" s="35" t="e">
        <f>#REF!</f>
        <v>#REF!</v>
      </c>
      <c r="T45" s="53"/>
      <c r="U45" s="185"/>
      <c r="V45" s="184" t="str">
        <f>'Hedge-All-18'!B45</f>
        <v/>
      </c>
      <c r="W45" s="34" t="str">
        <f>'Hedge-All-18'!C45</f>
        <v/>
      </c>
      <c r="X45" s="34" t="str">
        <f>'Hedge-All-18'!H45</f>
        <v/>
      </c>
      <c r="Y45" s="34" t="str">
        <f>'Hedge-All-18'!O45</f>
        <v/>
      </c>
      <c r="Z45" s="34" t="str">
        <f>IF(AH45="","",IF('Hedge-All-18'!X45="W","Y",IF('Hedge-All-18'!X45="L","N","")))</f>
        <v/>
      </c>
      <c r="AA45" s="34" t="str">
        <f>'Hedge-All-18'!AM45</f>
        <v/>
      </c>
      <c r="AB45" s="34" t="str">
        <f>'Hedge-All-18'!S45</f>
        <v/>
      </c>
      <c r="AC45" s="35" t="str">
        <f>'Hedge-All-18'!U45</f>
        <v/>
      </c>
      <c r="AD45" s="53"/>
      <c r="AE45" s="53"/>
      <c r="AF45" s="53"/>
      <c r="AG45" s="53"/>
      <c r="AH45" s="186"/>
      <c r="AI45" s="105"/>
      <c r="AJ45" s="107" t="str" cm="1">
        <f t="array" aca="1" ref="AJ45" ca="1">IF(AH44="","",INDIRECT(VLOOKUP(DB45,General!X:Y,2,FALSE)&amp;CQ45))</f>
        <v/>
      </c>
      <c r="AK45" s="63" t="str">
        <f t="shared" si="29"/>
        <v/>
      </c>
      <c r="AL45" s="63" t="str">
        <f>IF(AH44="","",VLOOKUP(DB45,General!U:V,2,FALSE))</f>
        <v/>
      </c>
      <c r="AM45" s="64" t="str" cm="1">
        <f t="array" aca="1" ref="AM45" ca="1">IF(AH44="","",INDIRECT(DB45&amp;CQ45))</f>
        <v/>
      </c>
      <c r="AN45" s="34" t="str">
        <f t="shared" si="26"/>
        <v/>
      </c>
      <c r="AO45" s="34" t="str">
        <f t="shared" si="30"/>
        <v/>
      </c>
      <c r="AP45" s="35" t="str">
        <f t="shared" si="27"/>
        <v/>
      </c>
      <c r="AQ45" s="53"/>
      <c r="AR45" s="53"/>
      <c r="AS45" s="53"/>
      <c r="AT45" s="33" t="e">
        <f>#REF!</f>
        <v>#REF!</v>
      </c>
      <c r="AU45" s="34" t="e">
        <f>#REF!</f>
        <v>#REF!</v>
      </c>
      <c r="AV45" s="34" t="e">
        <f>#REF!</f>
        <v>#REF!</v>
      </c>
      <c r="AW45" s="34" t="e">
        <f>#REF!</f>
        <v>#REF!</v>
      </c>
      <c r="AX45" s="34" t="str">
        <f>IF(AH45="","",IF(#REF!="W","Y",IF(#REF!="L","N","")))</f>
        <v/>
      </c>
      <c r="AY45" s="34" t="e">
        <f>#REF!</f>
        <v>#REF!</v>
      </c>
      <c r="AZ45" s="34" t="e">
        <f>#REF!</f>
        <v>#REF!</v>
      </c>
      <c r="BA45" s="35" t="e">
        <f>#REF!</f>
        <v>#REF!</v>
      </c>
      <c r="BB45" s="53"/>
      <c r="BC45" s="53"/>
      <c r="BD45" s="33" t="e">
        <f>#REF!</f>
        <v>#REF!</v>
      </c>
      <c r="BE45" s="34" t="e">
        <f>#REF!</f>
        <v>#REF!</v>
      </c>
      <c r="BF45" s="34" t="e">
        <f>#REF!</f>
        <v>#REF!</v>
      </c>
      <c r="BG45" s="34" t="e">
        <f>#REF!</f>
        <v>#REF!</v>
      </c>
      <c r="BH45" s="34" t="str">
        <f>IF(AH45="","",IF(#REF!="W","Y",IF(#REF!="L","N","")))</f>
        <v/>
      </c>
      <c r="BI45" s="34" t="e">
        <f>#REF!</f>
        <v>#REF!</v>
      </c>
      <c r="BJ45" s="34" t="e">
        <f>#REF!</f>
        <v>#REF!</v>
      </c>
      <c r="BK45" s="35" t="e">
        <f>#REF!</f>
        <v>#REF!</v>
      </c>
      <c r="BL45" s="53"/>
      <c r="BM45" s="53"/>
      <c r="BN45" s="33" t="e">
        <f>#REF!</f>
        <v>#REF!</v>
      </c>
      <c r="BO45" s="34" t="e">
        <f>#REF!</f>
        <v>#REF!</v>
      </c>
      <c r="BP45" s="34" t="e">
        <f>#REF!</f>
        <v>#REF!</v>
      </c>
      <c r="BQ45" s="34" t="e">
        <f>#REF!</f>
        <v>#REF!</v>
      </c>
      <c r="BR45" s="34" t="str">
        <f>IF(AH45="","",IF(#REF!="W","Y",IF(#REF!="L","N","")))</f>
        <v/>
      </c>
      <c r="BS45" s="34" t="e">
        <f>#REF!</f>
        <v>#REF!</v>
      </c>
      <c r="BT45" s="34" t="e">
        <f>#REF!</f>
        <v>#REF!</v>
      </c>
      <c r="BU45" s="35" t="e">
        <f>#REF!</f>
        <v>#REF!</v>
      </c>
      <c r="BV45" s="53"/>
      <c r="BW45" s="53"/>
      <c r="BX45" s="33" t="e">
        <f>#REF!</f>
        <v>#REF!</v>
      </c>
      <c r="BY45" s="34" t="e">
        <f>#REF!</f>
        <v>#REF!</v>
      </c>
      <c r="BZ45" s="34" t="e">
        <f>#REF!</f>
        <v>#REF!</v>
      </c>
      <c r="CA45" s="34" t="e">
        <f>#REF!</f>
        <v>#REF!</v>
      </c>
      <c r="CB45" s="34" t="str">
        <f>IF(AH45="","",IF(#REF!="W","Y",IF(#REF!="L","N","")))</f>
        <v/>
      </c>
      <c r="CC45" s="34" t="e">
        <f>#REF!</f>
        <v>#REF!</v>
      </c>
      <c r="CD45" s="34" t="e">
        <f>#REF!</f>
        <v>#REF!</v>
      </c>
      <c r="CE45" s="35" t="e">
        <f>#REF!</f>
        <v>#REF!</v>
      </c>
      <c r="CF45" s="53"/>
      <c r="CG45" s="53"/>
      <c r="CH45" s="1" t="e">
        <f>IF(AN45="",0,IFERROR(VLOOKUP(AN40&amp;AN41&amp;AN42&amp;AN43&amp;AN44&amp;AN45,General!I:J,2,FALSE),0))+AO44</f>
        <v>#VALUE!</v>
      </c>
      <c r="CI45" s="1">
        <v>-100</v>
      </c>
      <c r="CJ45" s="1" t="e">
        <f t="shared" si="28"/>
        <v>#REF!</v>
      </c>
      <c r="CK45" s="1">
        <v>-100</v>
      </c>
      <c r="CL45" s="1">
        <v>-100</v>
      </c>
      <c r="CM45" s="1">
        <v>-100</v>
      </c>
      <c r="CN45" s="1">
        <v>-100</v>
      </c>
      <c r="CP45" s="1" t="str">
        <f t="shared" ref="CP45" ca="1" si="31">CW44</f>
        <v/>
      </c>
      <c r="CQ45" s="1">
        <v>45</v>
      </c>
      <c r="CR45" s="1">
        <f t="shared" si="15"/>
        <v>40</v>
      </c>
      <c r="CS45" s="4" t="str" cm="1">
        <f t="array" ref="CS45">IFERROR(INDEX($CI$4:$CO$4,_xlfn.AGGREGATE(15,6,COLUMN($CI$4:$CO$4)-COLUMN($CH$1)/($CI$45:$CO$45=MAX($CI$45:$CO$45)),COLUMNS($CO$4:CO4))),"")</f>
        <v/>
      </c>
      <c r="CT45" s="4" t="str" cm="1">
        <f t="array" ref="CT45">IFERROR(INDEX($CI$4:$CO$4,_xlfn.AGGREGATE(15,6,COLUMN($CI$4:$CO$4)-COLUMN($CH$1)/($CI$45:$CO$45=MAX($CI$45:$CO$45)),COLUMNS($CO$4:CP4))),"")</f>
        <v/>
      </c>
      <c r="CU45" s="4" t="str" cm="1">
        <f t="array" ref="CU45">IFERROR(INDEX($CI$4:$CO$4,_xlfn.AGGREGATE(15,6,COLUMN($CI$4:$CO$4)-COLUMN($CH$1)/($CI$45:$CO$45=MAX($CI$45:$CO$45)),COLUMNS($CO$4:CQ4))),"")</f>
        <v/>
      </c>
      <c r="CV45" s="4" t="str" cm="1">
        <f t="array" ref="CV45">IFERROR(INDEX($CI$4:$CO$4,_xlfn.AGGREGATE(15,6,COLUMN($CI$4:$CO$4)-COLUMN($CH$1)/($CI$45:$CO$45=MAX($CI$45:$CO$45)),COLUMNS($CO$4:CR4))),"")</f>
        <v/>
      </c>
      <c r="CW45" s="1" t="str">
        <f t="shared" ca="1" si="9"/>
        <v/>
      </c>
      <c r="DA45" s="1" t="str">
        <f t="shared" ca="1" si="10"/>
        <v>R</v>
      </c>
      <c r="DB45" s="1" t="str">
        <f t="shared" ca="1" si="14"/>
        <v/>
      </c>
      <c r="DD45" s="4" t="str">
        <f>IFERROR(VLOOKUP(CS45,General!R:S,2,FALSE),"")</f>
        <v/>
      </c>
      <c r="DE45" s="4" t="str">
        <f>IFERROR(VLOOKUP(CT45,General!R:S,2,FALSE),"")</f>
        <v/>
      </c>
      <c r="DF45" s="4" t="str">
        <f>IFERROR(VLOOKUP(CU45,General!R:S,2,FALSE),"")</f>
        <v/>
      </c>
      <c r="DG45" s="4" t="str">
        <f>IFERROR(VLOOKUP(CV45,General!R:S,2,FALSE),"")</f>
        <v/>
      </c>
      <c r="DH45" s="4">
        <f ca="1">IF(CS45="",-1,COUNTIF(INDIRECT(DD45&amp;$CQ$10):INDIRECT(DD45&amp;CQ45),"Y"))</f>
        <v>-1</v>
      </c>
      <c r="DI45" s="4">
        <f ca="1">IF(CT45="",-1,COUNTIF(INDIRECT(DE45&amp;$CQ$10):INDIRECT(DE45&amp;CQ45),"Y"))</f>
        <v>-1</v>
      </c>
      <c r="DJ45" s="4">
        <f ca="1">IF(CU45="",-1,COUNTIF(INDIRECT(DF45&amp;$CQ$10):INDIRECT(DF45&amp;CQ45),"Y"))</f>
        <v>-1</v>
      </c>
      <c r="DK45" s="4">
        <f ca="1">IF(CV45="",-1,COUNTIF(INDIRECT(DG45&amp;$CQ$10):INDIRECT(DG45&amp;CQ45),"Y"))</f>
        <v>-1</v>
      </c>
      <c r="DL45" s="4" t="str" cm="1">
        <f t="array" aca="1" ref="DL45" ca="1">IFERROR(INDEX($CS$45:$CV$45,_xlfn.AGGREGATE(15,6,COLUMN($CS$45:$CV$45)-COLUMN($CR$45)/($DH$45:$DK$45=MAX($DH$45:$DK$45)),COLUMNS($CS$45:CS45))),"")</f>
        <v/>
      </c>
      <c r="DM45" s="4" t="str" cm="1">
        <f t="array" aca="1" ref="DM45" ca="1">IFERROR(INDEX($CS$45:$CV$45,_xlfn.AGGREGATE(15,6,COLUMN($CS$45:$CV$45)-COLUMN($CR$45)/($DH$45:$DK$45=MAX($DH$45:$DK$45)),COLUMNS($CS$45:CT45))),"")</f>
        <v/>
      </c>
      <c r="DN45" s="4" t="str" cm="1">
        <f t="array" aca="1" ref="DN45" ca="1">IFERROR(INDEX($CS$45:$CV$45,_xlfn.AGGREGATE(15,6,COLUMN($CS$45:$CV$45)-COLUMN($CR$45)/($DH$45:$DK$45=MAX($DH$45:$DK$45)),COLUMNS($CS$45:CU45))),"")</f>
        <v/>
      </c>
      <c r="DO45" s="4" t="str" cm="1">
        <f t="array" aca="1" ref="DO45" ca="1">IFERROR(INDEX($CS$45:$CV$45,_xlfn.AGGREGATE(15,6,COLUMN($CS$45:$CV$45)-COLUMN($CR$45)/($DH$45:$DK$45=MAX($DH$45:$DK$45)),COLUMNS($CS$45:CV45))),"")</f>
        <v/>
      </c>
      <c r="DP45" s="1">
        <f t="shared" ca="1" si="11"/>
        <v>4</v>
      </c>
      <c r="DQ45" s="73">
        <f t="shared" ca="1" si="12"/>
        <v>0</v>
      </c>
      <c r="DR45" s="4" t="str">
        <f t="shared" ca="1" si="13"/>
        <v/>
      </c>
      <c r="DS45" s="1" t="str">
        <f t="shared" si="7"/>
        <v>F45</v>
      </c>
      <c r="DV45" s="152" t="str">
        <f>'Hedge-All-18'!B45</f>
        <v/>
      </c>
      <c r="DW45" s="153" t="str">
        <f>'Hedge-All-18'!C45</f>
        <v/>
      </c>
      <c r="DX45" s="154" t="str">
        <f>'Hedge-All-18'!D45</f>
        <v/>
      </c>
      <c r="DY45" s="155" t="str">
        <f>'Hedge-All-18'!E45</f>
        <v/>
      </c>
      <c r="DZ45" s="156" t="str">
        <f>'Hedge-All-18'!F45</f>
        <v/>
      </c>
      <c r="EA45" s="139"/>
      <c r="EB45" s="157" t="str">
        <f>'Hedge-All-18'!H45</f>
        <v/>
      </c>
      <c r="EC45" s="154" t="str">
        <f>'Hedge-All-18'!I45</f>
        <v/>
      </c>
      <c r="ED45" s="155" t="str">
        <f>'Hedge-All-18'!J45</f>
        <v/>
      </c>
      <c r="EE45" s="156" t="str">
        <f>'Hedge-All-18'!K45</f>
        <v/>
      </c>
      <c r="EF45" s="139"/>
      <c r="EG45" s="139"/>
      <c r="EH45" s="139"/>
      <c r="EI45" s="152" t="str">
        <f>'Hedge-All-18'!O45</f>
        <v/>
      </c>
      <c r="EJ45" s="154" t="str">
        <f>'Hedge-All-18'!P45</f>
        <v/>
      </c>
      <c r="EK45" s="155" t="str">
        <f>'Hedge-All-18'!Q45</f>
        <v/>
      </c>
      <c r="EL45" s="158" t="str">
        <f>'Hedge-All-18'!R45</f>
        <v/>
      </c>
      <c r="EM45" s="158" t="str">
        <f>'Hedge-All-18'!S45</f>
        <v/>
      </c>
      <c r="EN45" s="159" t="str">
        <f>'Hedge-All-18'!T45</f>
        <v/>
      </c>
      <c r="EO45" s="158" t="str">
        <f>'Hedge-All-18'!U45</f>
        <v/>
      </c>
      <c r="EP45" s="160" t="str">
        <f>'Hedge-All-18'!V45</f>
        <v/>
      </c>
      <c r="EQ45" s="1" t="str">
        <f t="shared" si="8"/>
        <v>N</v>
      </c>
    </row>
    <row r="46" spans="1:147" ht="26.25" customHeight="1" thickBot="1">
      <c r="A46" s="1">
        <v>37</v>
      </c>
      <c r="B46" s="36" t="e">
        <f>#REF!</f>
        <v>#REF!</v>
      </c>
      <c r="C46" s="23" t="e">
        <f>#REF!</f>
        <v>#REF!</v>
      </c>
      <c r="D46" s="23" t="e">
        <f>#REF!</f>
        <v>#REF!</v>
      </c>
      <c r="E46" s="23" t="e">
        <f>#REF!</f>
        <v>#REF!</v>
      </c>
      <c r="F46" s="23" t="str">
        <f>IF(AH46="","",IF(#REF!="W","Y",IF(#REF!="L","N","")))</f>
        <v/>
      </c>
      <c r="G46" s="23" t="e">
        <f>#REF!</f>
        <v>#REF!</v>
      </c>
      <c r="H46" s="23" t="e">
        <f>#REF!</f>
        <v>#REF!</v>
      </c>
      <c r="I46" s="37" t="e">
        <f>#REF!</f>
        <v>#REF!</v>
      </c>
      <c r="J46" s="53"/>
      <c r="K46" s="53"/>
      <c r="L46" s="36" t="e">
        <f>#REF!</f>
        <v>#REF!</v>
      </c>
      <c r="M46" s="23" t="e">
        <f>#REF!</f>
        <v>#REF!</v>
      </c>
      <c r="N46" s="23" t="e">
        <f>#REF!</f>
        <v>#REF!</v>
      </c>
      <c r="O46" s="23" t="e">
        <f>#REF!</f>
        <v>#REF!</v>
      </c>
      <c r="P46" s="23" t="str">
        <f>IF(AH46="","",IF(#REF!="W","Y",IF(#REF!="L","N","")))</f>
        <v/>
      </c>
      <c r="Q46" s="23" t="e">
        <f>#REF!</f>
        <v>#REF!</v>
      </c>
      <c r="R46" s="23" t="e">
        <f>#REF!</f>
        <v>#REF!</v>
      </c>
      <c r="S46" s="37" t="e">
        <f>#REF!</f>
        <v>#REF!</v>
      </c>
      <c r="T46" s="53"/>
      <c r="U46" s="185"/>
      <c r="V46" s="285" t="str">
        <f>'Hedge-All-18'!B46</f>
        <v/>
      </c>
      <c r="W46" s="23" t="str">
        <f>'Hedge-All-18'!C46</f>
        <v/>
      </c>
      <c r="X46" s="23" t="str">
        <f>'Hedge-All-18'!H46</f>
        <v/>
      </c>
      <c r="Y46" s="23" t="str">
        <f>'Hedge-All-18'!O46</f>
        <v/>
      </c>
      <c r="Z46" s="23" t="str">
        <f>IF(AH46="","",IF('Hedge-All-18'!X46="W","Y",IF('Hedge-All-18'!X46="L","N","")))</f>
        <v/>
      </c>
      <c r="AA46" s="23" t="str">
        <f>'Hedge-All-18'!AM46</f>
        <v/>
      </c>
      <c r="AB46" s="23" t="str">
        <f>'Hedge-All-18'!S46</f>
        <v/>
      </c>
      <c r="AC46" s="37" t="str">
        <f>'Hedge-All-18'!U46</f>
        <v/>
      </c>
      <c r="AD46" s="53"/>
      <c r="AE46" s="53"/>
      <c r="AF46" s="53"/>
      <c r="AG46" s="53"/>
      <c r="AH46" s="187"/>
      <c r="AI46" s="105"/>
      <c r="AJ46" s="102" t="str" cm="1">
        <f t="array" aca="1" ref="AJ46" ca="1">IF(AH45="","",INDIRECT(VLOOKUP(DB46,General!X:Y,2,FALSE)&amp;CQ46))</f>
        <v/>
      </c>
      <c r="AK46" s="68" t="str">
        <f t="shared" si="29"/>
        <v/>
      </c>
      <c r="AL46" s="68" t="str">
        <f>IF(AH45="","",VLOOKUP(DB46,General!U:V,2,FALSE))</f>
        <v/>
      </c>
      <c r="AM46" s="62" t="str" cm="1">
        <f t="array" aca="1" ref="AM46" ca="1">IF(AH45="","",INDIRECT(DB46&amp;CQ46))</f>
        <v/>
      </c>
      <c r="AN46" s="23" t="str">
        <f t="shared" si="26"/>
        <v/>
      </c>
      <c r="AO46" s="23" t="str">
        <f t="shared" si="30"/>
        <v/>
      </c>
      <c r="AP46" s="37" t="str">
        <f t="shared" si="27"/>
        <v/>
      </c>
      <c r="AQ46" s="53"/>
      <c r="AR46" s="53"/>
      <c r="AS46" s="53"/>
      <c r="AT46" s="33" t="e">
        <f>#REF!</f>
        <v>#REF!</v>
      </c>
      <c r="AU46" s="34" t="e">
        <f>#REF!</f>
        <v>#REF!</v>
      </c>
      <c r="AV46" s="34" t="e">
        <f>#REF!</f>
        <v>#REF!</v>
      </c>
      <c r="AW46" s="34" t="e">
        <f>#REF!</f>
        <v>#REF!</v>
      </c>
      <c r="AX46" s="34" t="str">
        <f>IF(AH46="","",IF(#REF!="W","Y",IF(#REF!="L","N","")))</f>
        <v/>
      </c>
      <c r="AY46" s="34" t="e">
        <f>#REF!</f>
        <v>#REF!</v>
      </c>
      <c r="AZ46" s="34" t="e">
        <f>#REF!</f>
        <v>#REF!</v>
      </c>
      <c r="BA46" s="35" t="e">
        <f>#REF!</f>
        <v>#REF!</v>
      </c>
      <c r="BB46" s="53"/>
      <c r="BC46" s="53"/>
      <c r="BD46" s="33" t="e">
        <f>#REF!</f>
        <v>#REF!</v>
      </c>
      <c r="BE46" s="34" t="e">
        <f>#REF!</f>
        <v>#REF!</v>
      </c>
      <c r="BF46" s="34" t="e">
        <f>#REF!</f>
        <v>#REF!</v>
      </c>
      <c r="BG46" s="34" t="e">
        <f>#REF!</f>
        <v>#REF!</v>
      </c>
      <c r="BH46" s="34" t="str">
        <f>IF(AH46="","",IF(#REF!="W","Y",IF(#REF!="L","N","")))</f>
        <v/>
      </c>
      <c r="BI46" s="34" t="e">
        <f>#REF!</f>
        <v>#REF!</v>
      </c>
      <c r="BJ46" s="34" t="e">
        <f>#REF!</f>
        <v>#REF!</v>
      </c>
      <c r="BK46" s="35" t="e">
        <f>#REF!</f>
        <v>#REF!</v>
      </c>
      <c r="BL46" s="53"/>
      <c r="BM46" s="53"/>
      <c r="BN46" s="33" t="e">
        <f>#REF!</f>
        <v>#REF!</v>
      </c>
      <c r="BO46" s="34" t="e">
        <f>#REF!</f>
        <v>#REF!</v>
      </c>
      <c r="BP46" s="34" t="e">
        <f>#REF!</f>
        <v>#REF!</v>
      </c>
      <c r="BQ46" s="34" t="e">
        <f>#REF!</f>
        <v>#REF!</v>
      </c>
      <c r="BR46" s="34" t="str">
        <f>IF(AH46="","",IF(#REF!="W","Y",IF(#REF!="L","N","")))</f>
        <v/>
      </c>
      <c r="BS46" s="34" t="e">
        <f>#REF!</f>
        <v>#REF!</v>
      </c>
      <c r="BT46" s="34" t="e">
        <f>#REF!</f>
        <v>#REF!</v>
      </c>
      <c r="BU46" s="35" t="e">
        <f>#REF!</f>
        <v>#REF!</v>
      </c>
      <c r="BV46" s="53"/>
      <c r="BW46" s="53"/>
      <c r="BX46" s="36" t="e">
        <f>#REF!</f>
        <v>#REF!</v>
      </c>
      <c r="BY46" s="23" t="e">
        <f>#REF!</f>
        <v>#REF!</v>
      </c>
      <c r="BZ46" s="23" t="e">
        <f>#REF!</f>
        <v>#REF!</v>
      </c>
      <c r="CA46" s="23" t="e">
        <f>#REF!</f>
        <v>#REF!</v>
      </c>
      <c r="CB46" s="23" t="str">
        <f>IF(AH46="","",IF(#REF!="W","Y",IF(#REF!="L","N","")))</f>
        <v/>
      </c>
      <c r="CC46" s="23" t="e">
        <f>#REF!</f>
        <v>#REF!</v>
      </c>
      <c r="CD46" s="23" t="e">
        <f>#REF!</f>
        <v>#REF!</v>
      </c>
      <c r="CE46" s="37" t="e">
        <f>#REF!</f>
        <v>#REF!</v>
      </c>
      <c r="CF46" s="53"/>
      <c r="CG46" s="53"/>
      <c r="CH46" s="1" t="e">
        <f>IF(AN46="",0,IFERROR(VLOOKUP(AN41&amp;AN42&amp;AN43&amp;AN44&amp;AN45&amp;AN46,General!I:J,2,FALSE),0))+AO45</f>
        <v>#VALUE!</v>
      </c>
      <c r="CI46" s="1">
        <v>-100</v>
      </c>
      <c r="CJ46" s="1" t="e">
        <f t="shared" si="28"/>
        <v>#REF!</v>
      </c>
      <c r="CK46" s="1">
        <v>-100</v>
      </c>
      <c r="CL46" s="1">
        <v>-100</v>
      </c>
      <c r="CM46" s="1">
        <v>-100</v>
      </c>
      <c r="CN46" s="1">
        <v>-100</v>
      </c>
      <c r="CP46" s="1" t="str">
        <f t="shared" ref="CP46:CP48" ca="1" si="32">CP45</f>
        <v/>
      </c>
      <c r="CQ46" s="1">
        <v>46</v>
      </c>
      <c r="CR46" s="1">
        <f t="shared" si="15"/>
        <v>41</v>
      </c>
      <c r="CS46" s="4" t="str" cm="1">
        <f t="array" ref="CS46">IFERROR(INDEX($CI$4:$CO$4,_xlfn.AGGREGATE(15,6,COLUMN($CI$4:$CO$4)-COLUMN($CH$1)/($CI$46:$CO$46=MAX($CI$46:$CO$46)),COLUMNS($CO$4:CO4))),"")</f>
        <v/>
      </c>
      <c r="CT46" s="4" t="str" cm="1">
        <f t="array" ref="CT46">IFERROR(INDEX($CI$4:$CO$4,_xlfn.AGGREGATE(15,6,COLUMN($CI$4:$CO$4)-COLUMN($CH$1)/($CI$46:$CO$46=MAX($CI$46:$CO$46)),COLUMNS($CO$4:CP4))),"")</f>
        <v/>
      </c>
      <c r="CU46" s="4" t="str" cm="1">
        <f t="array" ref="CU46">IFERROR(INDEX($CI$4:$CO$4,_xlfn.AGGREGATE(15,6,COLUMN($CI$4:$CO$4)-COLUMN($CH$1)/($CI$46:$CO$46=MAX($CI$46:$CO$46)),COLUMNS($CO$4:CQ4))),"")</f>
        <v/>
      </c>
      <c r="CV46" s="4" t="str" cm="1">
        <f t="array" ref="CV46">IFERROR(INDEX($CI$4:$CO$4,_xlfn.AGGREGATE(15,6,COLUMN($CI$4:$CO$4)-COLUMN($CH$1)/($CI$46:$CO$46=MAX($CI$46:$CO$46)),COLUMNS($CO$4:CR4))),"")</f>
        <v/>
      </c>
      <c r="CW46" s="1" t="str">
        <f t="shared" ca="1" si="9"/>
        <v/>
      </c>
      <c r="DA46" s="1" t="str">
        <f t="shared" ca="1" si="10"/>
        <v>R</v>
      </c>
      <c r="DB46" s="1" t="str">
        <f t="shared" ca="1" si="14"/>
        <v/>
      </c>
      <c r="DC46" s="1">
        <f>IF(DC41=4,1,DC41+1)</f>
        <v>4</v>
      </c>
      <c r="DD46" s="4" t="str">
        <f>IFERROR(VLOOKUP(CS46,General!R:S,2,FALSE),"")</f>
        <v/>
      </c>
      <c r="DE46" s="4" t="str">
        <f>IFERROR(VLOOKUP(CT46,General!R:S,2,FALSE),"")</f>
        <v/>
      </c>
      <c r="DF46" s="4" t="str">
        <f>IFERROR(VLOOKUP(CU46,General!R:S,2,FALSE),"")</f>
        <v/>
      </c>
      <c r="DG46" s="4" t="str">
        <f>IFERROR(VLOOKUP(CV46,General!R:S,2,FALSE),"")</f>
        <v/>
      </c>
      <c r="DH46" s="4">
        <f ca="1">IF(CS46="",-1,COUNTIF(INDIRECT(DD46&amp;$CQ$10):INDIRECT(DD46&amp;CQ46),"Y"))</f>
        <v>-1</v>
      </c>
      <c r="DI46" s="4">
        <f ca="1">IF(CT46="",-1,COUNTIF(INDIRECT(DE46&amp;$CQ$10):INDIRECT(DE46&amp;CQ46),"Y"))</f>
        <v>-1</v>
      </c>
      <c r="DJ46" s="4">
        <f ca="1">IF(CU46="",-1,COUNTIF(INDIRECT(DF46&amp;$CQ$10):INDIRECT(DF46&amp;CQ46),"Y"))</f>
        <v>-1</v>
      </c>
      <c r="DK46" s="4">
        <f ca="1">IF(CV46="",-1,COUNTIF(INDIRECT(DG46&amp;$CQ$10):INDIRECT(DG46&amp;CQ46),"Y"))</f>
        <v>-1</v>
      </c>
      <c r="DL46" s="4" t="str" cm="1">
        <f t="array" aca="1" ref="DL46" ca="1">IFERROR(INDEX($CS$46:$CV$46,_xlfn.AGGREGATE(15,6,COLUMN($CS$46:$CV$46)-COLUMN($CR$46)/($DH$46:$DK$46=MAX($DH$46:$DK$46)),COLUMNS($CS$46:CS46))),"")</f>
        <v/>
      </c>
      <c r="DM46" s="4" t="str" cm="1">
        <f t="array" aca="1" ref="DM46" ca="1">IFERROR(INDEX($CS$46:$CV$46,_xlfn.AGGREGATE(15,6,COLUMN($CS$46:$CV$46)-COLUMN($CR$46)/($DH$46:$DK$46=MAX($DH$46:$DK$46)),COLUMNS($CS$46:CT46))),"")</f>
        <v/>
      </c>
      <c r="DN46" s="4" t="str" cm="1">
        <f t="array" aca="1" ref="DN46" ca="1">IFERROR(INDEX($CS$46:$CV$46,_xlfn.AGGREGATE(15,6,COLUMN($CS$46:$CV$46)-COLUMN($CR$46)/($DH$46:$DK$46=MAX($DH$46:$DK$46)),COLUMNS($CS$46:CU46))),"")</f>
        <v/>
      </c>
      <c r="DO46" s="4" t="str" cm="1">
        <f t="array" aca="1" ref="DO46" ca="1">IFERROR(INDEX($CS$46:$CV$46,_xlfn.AGGREGATE(15,6,COLUMN($CS$46:$CV$46)-COLUMN($CR$46)/($DH$46:$DK$46=MAX($DH$46:$DK$46)),COLUMNS($CS$46:CV46))),"")</f>
        <v/>
      </c>
      <c r="DP46" s="1">
        <f t="shared" ca="1" si="11"/>
        <v>4</v>
      </c>
      <c r="DQ46" s="73">
        <f t="shared" ca="1" si="12"/>
        <v>4</v>
      </c>
      <c r="DR46" s="4" t="str">
        <f t="shared" ca="1" si="13"/>
        <v/>
      </c>
      <c r="DS46" s="1" t="str">
        <f t="shared" si="7"/>
        <v>F46</v>
      </c>
      <c r="DV46" s="161" t="str">
        <f>'Hedge-All-18'!B46</f>
        <v/>
      </c>
      <c r="DW46" s="162" t="str">
        <f>'Hedge-All-18'!C46</f>
        <v/>
      </c>
      <c r="DX46" s="163" t="str">
        <f>'Hedge-All-18'!D46</f>
        <v/>
      </c>
      <c r="DY46" s="164" t="str">
        <f>'Hedge-All-18'!E46</f>
        <v/>
      </c>
      <c r="DZ46" s="165" t="str">
        <f>'Hedge-All-18'!F46</f>
        <v/>
      </c>
      <c r="EA46" s="139"/>
      <c r="EB46" s="166" t="str">
        <f>'Hedge-All-18'!H46</f>
        <v/>
      </c>
      <c r="EC46" s="163" t="str">
        <f>'Hedge-All-18'!I46</f>
        <v/>
      </c>
      <c r="ED46" s="164" t="str">
        <f>'Hedge-All-18'!J46</f>
        <v/>
      </c>
      <c r="EE46" s="165" t="str">
        <f>'Hedge-All-18'!K46</f>
        <v/>
      </c>
      <c r="EF46" s="139"/>
      <c r="EG46" s="139"/>
      <c r="EH46" s="139"/>
      <c r="EI46" s="161" t="str">
        <f>'Hedge-All-18'!O46</f>
        <v/>
      </c>
      <c r="EJ46" s="163" t="str">
        <f>'Hedge-All-18'!P46</f>
        <v/>
      </c>
      <c r="EK46" s="164" t="str">
        <f>'Hedge-All-18'!Q46</f>
        <v/>
      </c>
      <c r="EL46" s="167" t="str">
        <f>'Hedge-All-18'!R46</f>
        <v/>
      </c>
      <c r="EM46" s="167" t="str">
        <f>'Hedge-All-18'!S46</f>
        <v/>
      </c>
      <c r="EN46" s="168" t="str">
        <f>'Hedge-All-18'!T46</f>
        <v/>
      </c>
      <c r="EO46" s="167" t="str">
        <f>'Hedge-All-18'!U46</f>
        <v/>
      </c>
      <c r="EP46" s="169" t="str">
        <f>'Hedge-All-18'!V46</f>
        <v/>
      </c>
      <c r="EQ46" s="1" t="str">
        <f t="shared" si="8"/>
        <v>N</v>
      </c>
    </row>
    <row r="47" spans="1:147" ht="26.25" customHeight="1" thickBot="1">
      <c r="A47" s="1">
        <v>38</v>
      </c>
      <c r="B47" s="36" t="e">
        <f>#REF!</f>
        <v>#REF!</v>
      </c>
      <c r="C47" s="23" t="e">
        <f>#REF!</f>
        <v>#REF!</v>
      </c>
      <c r="D47" s="23" t="e">
        <f>#REF!</f>
        <v>#REF!</v>
      </c>
      <c r="E47" s="23" t="e">
        <f>#REF!</f>
        <v>#REF!</v>
      </c>
      <c r="F47" s="23" t="str">
        <f>IF(AH47="","",IF(#REF!="W","Y",IF(#REF!="L","N","")))</f>
        <v/>
      </c>
      <c r="G47" s="23" t="e">
        <f>#REF!</f>
        <v>#REF!</v>
      </c>
      <c r="H47" s="23" t="e">
        <f>#REF!</f>
        <v>#REF!</v>
      </c>
      <c r="I47" s="37" t="e">
        <f>#REF!</f>
        <v>#REF!</v>
      </c>
      <c r="J47" s="53"/>
      <c r="K47" s="53"/>
      <c r="L47" s="36" t="e">
        <f>#REF!</f>
        <v>#REF!</v>
      </c>
      <c r="M47" s="23" t="e">
        <f>#REF!</f>
        <v>#REF!</v>
      </c>
      <c r="N47" s="23" t="e">
        <f>#REF!</f>
        <v>#REF!</v>
      </c>
      <c r="O47" s="23" t="e">
        <f>#REF!</f>
        <v>#REF!</v>
      </c>
      <c r="P47" s="23" t="str">
        <f>IF(AH47="","",IF(#REF!="W","Y",IF(#REF!="L","N","")))</f>
        <v/>
      </c>
      <c r="Q47" s="23" t="e">
        <f>#REF!</f>
        <v>#REF!</v>
      </c>
      <c r="R47" s="23" t="e">
        <f>#REF!</f>
        <v>#REF!</v>
      </c>
      <c r="S47" s="37" t="e">
        <f>#REF!</f>
        <v>#REF!</v>
      </c>
      <c r="T47" s="53"/>
      <c r="U47" s="185"/>
      <c r="V47" s="285" t="str">
        <f>'Hedge-All-18'!B47</f>
        <v/>
      </c>
      <c r="W47" s="23" t="str">
        <f>'Hedge-All-18'!C47</f>
        <v/>
      </c>
      <c r="X47" s="23" t="str">
        <f>'Hedge-All-18'!H47</f>
        <v/>
      </c>
      <c r="Y47" s="23" t="str">
        <f>'Hedge-All-18'!O47</f>
        <v/>
      </c>
      <c r="Z47" s="23" t="str">
        <f>IF(AH47="","",IF('Hedge-All-18'!X47="W","Y",IF('Hedge-All-18'!X47="L","N","")))</f>
        <v/>
      </c>
      <c r="AA47" s="23" t="str">
        <f>'Hedge-All-18'!AM47</f>
        <v/>
      </c>
      <c r="AB47" s="23" t="str">
        <f>'Hedge-All-18'!S47</f>
        <v/>
      </c>
      <c r="AC47" s="37" t="str">
        <f>'Hedge-All-18'!U47</f>
        <v/>
      </c>
      <c r="AD47" s="53"/>
      <c r="AE47" s="53"/>
      <c r="AF47" s="53"/>
      <c r="AG47" s="53"/>
      <c r="AH47" s="187"/>
      <c r="AI47" s="105"/>
      <c r="AJ47" s="102" t="str" cm="1">
        <f t="array" aca="1" ref="AJ47" ca="1">IF(AH46="","",INDIRECT(VLOOKUP(DB47,General!X:Y,2,FALSE)&amp;CQ47))</f>
        <v/>
      </c>
      <c r="AK47" s="68" t="str">
        <f t="shared" si="29"/>
        <v/>
      </c>
      <c r="AL47" s="68" t="str">
        <f>IF(AH46="","",VLOOKUP(DB47,General!U:V,2,FALSE))</f>
        <v/>
      </c>
      <c r="AM47" s="62" t="str" cm="1">
        <f t="array" aca="1" ref="AM47" ca="1">IF(AH46="","",INDIRECT(DB47&amp;CQ47))</f>
        <v/>
      </c>
      <c r="AN47" s="23" t="str">
        <f t="shared" si="26"/>
        <v/>
      </c>
      <c r="AO47" s="23" t="str">
        <f t="shared" si="30"/>
        <v/>
      </c>
      <c r="AP47" s="37" t="str">
        <f t="shared" si="27"/>
        <v/>
      </c>
      <c r="AQ47" s="53"/>
      <c r="AR47" s="53"/>
      <c r="AS47" s="53"/>
      <c r="AT47" s="33" t="e">
        <f>#REF!</f>
        <v>#REF!</v>
      </c>
      <c r="AU47" s="34" t="e">
        <f>#REF!</f>
        <v>#REF!</v>
      </c>
      <c r="AV47" s="34" t="e">
        <f>#REF!</f>
        <v>#REF!</v>
      </c>
      <c r="AW47" s="34" t="e">
        <f>#REF!</f>
        <v>#REF!</v>
      </c>
      <c r="AX47" s="34" t="str">
        <f>IF(AH47="","",IF(#REF!="W","Y",IF(#REF!="L","N","")))</f>
        <v/>
      </c>
      <c r="AY47" s="34" t="e">
        <f>#REF!</f>
        <v>#REF!</v>
      </c>
      <c r="AZ47" s="34" t="e">
        <f>#REF!</f>
        <v>#REF!</v>
      </c>
      <c r="BA47" s="35" t="e">
        <f>#REF!</f>
        <v>#REF!</v>
      </c>
      <c r="BB47" s="53"/>
      <c r="BC47" s="53"/>
      <c r="BD47" s="33" t="e">
        <f>#REF!</f>
        <v>#REF!</v>
      </c>
      <c r="BE47" s="34" t="e">
        <f>#REF!</f>
        <v>#REF!</v>
      </c>
      <c r="BF47" s="34" t="e">
        <f>#REF!</f>
        <v>#REF!</v>
      </c>
      <c r="BG47" s="34" t="e">
        <f>#REF!</f>
        <v>#REF!</v>
      </c>
      <c r="BH47" s="34" t="str">
        <f>IF(AH47="","",IF(#REF!="W","Y",IF(#REF!="L","N","")))</f>
        <v/>
      </c>
      <c r="BI47" s="34" t="e">
        <f>#REF!</f>
        <v>#REF!</v>
      </c>
      <c r="BJ47" s="34" t="e">
        <f>#REF!</f>
        <v>#REF!</v>
      </c>
      <c r="BK47" s="35" t="e">
        <f>#REF!</f>
        <v>#REF!</v>
      </c>
      <c r="BL47" s="53"/>
      <c r="BM47" s="53"/>
      <c r="BN47" s="33" t="e">
        <f>#REF!</f>
        <v>#REF!</v>
      </c>
      <c r="BO47" s="34" t="e">
        <f>#REF!</f>
        <v>#REF!</v>
      </c>
      <c r="BP47" s="34" t="e">
        <f>#REF!</f>
        <v>#REF!</v>
      </c>
      <c r="BQ47" s="34" t="e">
        <f>#REF!</f>
        <v>#REF!</v>
      </c>
      <c r="BR47" s="34" t="str">
        <f>IF(AH47="","",IF(#REF!="W","Y",IF(#REF!="L","N","")))</f>
        <v/>
      </c>
      <c r="BS47" s="34" t="e">
        <f>#REF!</f>
        <v>#REF!</v>
      </c>
      <c r="BT47" s="34" t="e">
        <f>#REF!</f>
        <v>#REF!</v>
      </c>
      <c r="BU47" s="35" t="e">
        <f>#REF!</f>
        <v>#REF!</v>
      </c>
      <c r="BV47" s="53"/>
      <c r="BW47" s="53"/>
      <c r="BX47" s="36" t="e">
        <f>#REF!</f>
        <v>#REF!</v>
      </c>
      <c r="BY47" s="23" t="e">
        <f>#REF!</f>
        <v>#REF!</v>
      </c>
      <c r="BZ47" s="23" t="e">
        <f>#REF!</f>
        <v>#REF!</v>
      </c>
      <c r="CA47" s="23" t="e">
        <f>#REF!</f>
        <v>#REF!</v>
      </c>
      <c r="CB47" s="23" t="str">
        <f>IF(AH47="","",IF(#REF!="W","Y",IF(#REF!="L","N","")))</f>
        <v/>
      </c>
      <c r="CC47" s="23" t="e">
        <f>#REF!</f>
        <v>#REF!</v>
      </c>
      <c r="CD47" s="23" t="e">
        <f>#REF!</f>
        <v>#REF!</v>
      </c>
      <c r="CE47" s="37" t="e">
        <f>#REF!</f>
        <v>#REF!</v>
      </c>
      <c r="CF47" s="53"/>
      <c r="CG47" s="53"/>
      <c r="CH47" s="1" t="e">
        <f>IF(AN47="",0,IFERROR(VLOOKUP(AN42&amp;AN43&amp;AN44&amp;AN45&amp;AN46&amp;AN47,General!I:J,2,FALSE),0))+AO46</f>
        <v>#VALUE!</v>
      </c>
      <c r="CI47" s="1">
        <v>-100</v>
      </c>
      <c r="CJ47" s="1" t="e">
        <f t="shared" si="28"/>
        <v>#REF!</v>
      </c>
      <c r="CK47" s="1">
        <v>-100</v>
      </c>
      <c r="CL47" s="1">
        <v>-100</v>
      </c>
      <c r="CM47" s="1">
        <v>-100</v>
      </c>
      <c r="CN47" s="1">
        <v>-100</v>
      </c>
      <c r="CP47" s="1" t="str">
        <f t="shared" ca="1" si="32"/>
        <v/>
      </c>
      <c r="CQ47" s="1">
        <v>47</v>
      </c>
      <c r="CR47" s="1">
        <f t="shared" si="15"/>
        <v>42</v>
      </c>
      <c r="CS47" s="4" t="str" cm="1">
        <f t="array" ref="CS47">IFERROR(INDEX($CI$4:$CO$4,_xlfn.AGGREGATE(15,6,COLUMN($CI$4:$CO$4)-COLUMN($CH$1)/($CI$47:$CO$47=MAX($CI$47:$CO$47)),COLUMNS($CO$4:CO4))),"")</f>
        <v/>
      </c>
      <c r="CT47" s="4" t="str" cm="1">
        <f t="array" ref="CT47">IFERROR(INDEX($CI$4:$CO$4,_xlfn.AGGREGATE(15,6,COLUMN($CI$4:$CO$4)-COLUMN($CH$1)/($CI$47:$CO$47=MAX($CI$47:$CO$47)),COLUMNS($CO$4:CP4))),"")</f>
        <v/>
      </c>
      <c r="CU47" s="4" t="str" cm="1">
        <f t="array" ref="CU47">IFERROR(INDEX($CI$4:$CO$4,_xlfn.AGGREGATE(15,6,COLUMN($CI$4:$CO$4)-COLUMN($CH$1)/($CI$47:$CO$47=MAX($CI$47:$CO$47)),COLUMNS($CO$4:CQ4))),"")</f>
        <v/>
      </c>
      <c r="CV47" s="4" t="str" cm="1">
        <f t="array" ref="CV47">IFERROR(INDEX($CI$4:$CO$4,_xlfn.AGGREGATE(15,6,COLUMN($CI$4:$CO$4)-COLUMN($CH$1)/($CI$47:$CO$47=MAX($CI$47:$CO$47)),COLUMNS($CO$4:CR4))),"")</f>
        <v/>
      </c>
      <c r="CW47" s="1" t="str">
        <f t="shared" ca="1" si="9"/>
        <v/>
      </c>
      <c r="DA47" s="1" t="str">
        <f t="shared" ca="1" si="10"/>
        <v>R</v>
      </c>
      <c r="DB47" s="1" t="str">
        <f t="shared" ca="1" si="14"/>
        <v/>
      </c>
      <c r="DD47" s="4" t="str">
        <f>IFERROR(VLOOKUP(CS47,General!R:S,2,FALSE),"")</f>
        <v/>
      </c>
      <c r="DE47" s="4" t="str">
        <f>IFERROR(VLOOKUP(CT47,General!R:S,2,FALSE),"")</f>
        <v/>
      </c>
      <c r="DF47" s="4" t="str">
        <f>IFERROR(VLOOKUP(CU47,General!R:S,2,FALSE),"")</f>
        <v/>
      </c>
      <c r="DG47" s="4" t="str">
        <f>IFERROR(VLOOKUP(CV47,General!R:S,2,FALSE),"")</f>
        <v/>
      </c>
      <c r="DH47" s="4">
        <f ca="1">IF(CS47="",-1,COUNTIF(INDIRECT(DD47&amp;$CQ$10):INDIRECT(DD47&amp;CQ47),"Y"))</f>
        <v>-1</v>
      </c>
      <c r="DI47" s="4">
        <f ca="1">IF(CT47="",-1,COUNTIF(INDIRECT(DE47&amp;$CQ$10):INDIRECT(DE47&amp;CQ47),"Y"))</f>
        <v>-1</v>
      </c>
      <c r="DJ47" s="4">
        <f ca="1">IF(CU47="",-1,COUNTIF(INDIRECT(DF47&amp;$CQ$10):INDIRECT(DF47&amp;CQ47),"Y"))</f>
        <v>-1</v>
      </c>
      <c r="DK47" s="4">
        <f ca="1">IF(CV47="",-1,COUNTIF(INDIRECT(DG47&amp;$CQ$10):INDIRECT(DG47&amp;CQ47),"Y"))</f>
        <v>-1</v>
      </c>
      <c r="DL47" s="4" t="str" cm="1">
        <f t="array" aca="1" ref="DL47" ca="1">IFERROR(INDEX($CS$47:$CV$47,_xlfn.AGGREGATE(15,6,COLUMN($CS$47:$CV$47)-COLUMN($CR$47)/($DH$47:$DK$47=MAX($DH$47:$DK$47)),COLUMNS($CS$47:CS47))),"")</f>
        <v/>
      </c>
      <c r="DM47" s="4" t="str" cm="1">
        <f t="array" aca="1" ref="DM47" ca="1">IFERROR(INDEX($CS$47:$CV$47,_xlfn.AGGREGATE(15,6,COLUMN($CS$47:$CV$47)-COLUMN($CR$47)/($DH$47:$DK$47=MAX($DH$47:$DK$47)),COLUMNS($CS$47:CT47))),"")</f>
        <v/>
      </c>
      <c r="DN47" s="4" t="str" cm="1">
        <f t="array" aca="1" ref="DN47" ca="1">IFERROR(INDEX($CS$47:$CV$47,_xlfn.AGGREGATE(15,6,COLUMN($CS$47:$CV$47)-COLUMN($CR$47)/($DH$47:$DK$47=MAX($DH$47:$DK$47)),COLUMNS($CS$47:CU47))),"")</f>
        <v/>
      </c>
      <c r="DO47" s="4" t="str" cm="1">
        <f t="array" aca="1" ref="DO47" ca="1">IFERROR(INDEX($CS$47:$CV$47,_xlfn.AGGREGATE(15,6,COLUMN($CS$47:$CV$47)-COLUMN($CR$47)/($DH$47:$DK$47=MAX($DH$47:$DK$47)),COLUMNS($CS$47:CV47))),"")</f>
        <v/>
      </c>
      <c r="DP47" s="1">
        <f t="shared" ca="1" si="11"/>
        <v>4</v>
      </c>
      <c r="DQ47" s="73">
        <f t="shared" ca="1" si="12"/>
        <v>0</v>
      </c>
      <c r="DR47" s="4" t="str">
        <f t="shared" ca="1" si="13"/>
        <v/>
      </c>
      <c r="DS47" s="1" t="str">
        <f t="shared" si="7"/>
        <v>F47</v>
      </c>
      <c r="DV47" s="161" t="str">
        <f>'Hedge-All-18'!B47</f>
        <v/>
      </c>
      <c r="DW47" s="162" t="str">
        <f>'Hedge-All-18'!C47</f>
        <v/>
      </c>
      <c r="DX47" s="163" t="str">
        <f>'Hedge-All-18'!D47</f>
        <v/>
      </c>
      <c r="DY47" s="164" t="str">
        <f>'Hedge-All-18'!E47</f>
        <v/>
      </c>
      <c r="DZ47" s="165" t="str">
        <f>'Hedge-All-18'!F47</f>
        <v/>
      </c>
      <c r="EA47" s="139"/>
      <c r="EB47" s="166" t="str">
        <f>'Hedge-All-18'!H47</f>
        <v/>
      </c>
      <c r="EC47" s="163" t="str">
        <f>'Hedge-All-18'!I47</f>
        <v/>
      </c>
      <c r="ED47" s="164" t="str">
        <f>'Hedge-All-18'!J47</f>
        <v/>
      </c>
      <c r="EE47" s="165" t="str">
        <f>'Hedge-All-18'!K47</f>
        <v/>
      </c>
      <c r="EF47" s="139"/>
      <c r="EG47" s="139"/>
      <c r="EH47" s="139"/>
      <c r="EI47" s="161" t="str">
        <f>'Hedge-All-18'!O47</f>
        <v/>
      </c>
      <c r="EJ47" s="163" t="str">
        <f>'Hedge-All-18'!P47</f>
        <v/>
      </c>
      <c r="EK47" s="164" t="str">
        <f>'Hedge-All-18'!Q47</f>
        <v/>
      </c>
      <c r="EL47" s="167" t="str">
        <f>'Hedge-All-18'!R47</f>
        <v/>
      </c>
      <c r="EM47" s="167" t="str">
        <f>'Hedge-All-18'!S47</f>
        <v/>
      </c>
      <c r="EN47" s="168" t="str">
        <f>'Hedge-All-18'!T47</f>
        <v/>
      </c>
      <c r="EO47" s="167" t="str">
        <f>'Hedge-All-18'!U47</f>
        <v/>
      </c>
      <c r="EP47" s="169" t="str">
        <f>'Hedge-All-18'!V47</f>
        <v/>
      </c>
      <c r="EQ47" s="1" t="str">
        <f t="shared" si="8"/>
        <v>N</v>
      </c>
    </row>
    <row r="48" spans="1:147" ht="26.25" customHeight="1" thickBot="1">
      <c r="A48" s="1">
        <v>39</v>
      </c>
      <c r="B48" s="36" t="e">
        <f>#REF!</f>
        <v>#REF!</v>
      </c>
      <c r="C48" s="23" t="e">
        <f>#REF!</f>
        <v>#REF!</v>
      </c>
      <c r="D48" s="23" t="e">
        <f>#REF!</f>
        <v>#REF!</v>
      </c>
      <c r="E48" s="23" t="e">
        <f>#REF!</f>
        <v>#REF!</v>
      </c>
      <c r="F48" s="23" t="str">
        <f>IF(AH48="","",IF(#REF!="W","Y",IF(#REF!="L","N","")))</f>
        <v/>
      </c>
      <c r="G48" s="23" t="e">
        <f>#REF!</f>
        <v>#REF!</v>
      </c>
      <c r="H48" s="23" t="e">
        <f>#REF!</f>
        <v>#REF!</v>
      </c>
      <c r="I48" s="37" t="e">
        <f>#REF!</f>
        <v>#REF!</v>
      </c>
      <c r="J48" s="53"/>
      <c r="K48" s="53"/>
      <c r="L48" s="36" t="e">
        <f>#REF!</f>
        <v>#REF!</v>
      </c>
      <c r="M48" s="23" t="e">
        <f>#REF!</f>
        <v>#REF!</v>
      </c>
      <c r="N48" s="23" t="e">
        <f>#REF!</f>
        <v>#REF!</v>
      </c>
      <c r="O48" s="23" t="e">
        <f>#REF!</f>
        <v>#REF!</v>
      </c>
      <c r="P48" s="23" t="str">
        <f>IF(AH48="","",IF(#REF!="W","Y",IF(#REF!="L","N","")))</f>
        <v/>
      </c>
      <c r="Q48" s="23" t="e">
        <f>#REF!</f>
        <v>#REF!</v>
      </c>
      <c r="R48" s="23" t="e">
        <f>#REF!</f>
        <v>#REF!</v>
      </c>
      <c r="S48" s="37" t="e">
        <f>#REF!</f>
        <v>#REF!</v>
      </c>
      <c r="T48" s="53"/>
      <c r="U48" s="185"/>
      <c r="V48" s="285" t="str">
        <f>'Hedge-All-18'!B48</f>
        <v/>
      </c>
      <c r="W48" s="23" t="str">
        <f>'Hedge-All-18'!C48</f>
        <v/>
      </c>
      <c r="X48" s="23" t="str">
        <f>'Hedge-All-18'!H48</f>
        <v/>
      </c>
      <c r="Y48" s="23" t="str">
        <f>'Hedge-All-18'!O48</f>
        <v/>
      </c>
      <c r="Z48" s="23" t="str">
        <f>IF(AH48="","",IF('Hedge-All-18'!X48="W","Y",IF('Hedge-All-18'!X48="L","N","")))</f>
        <v/>
      </c>
      <c r="AA48" s="23" t="str">
        <f>'Hedge-All-18'!AM48</f>
        <v/>
      </c>
      <c r="AB48" s="23" t="str">
        <f>'Hedge-All-18'!S48</f>
        <v/>
      </c>
      <c r="AC48" s="37" t="str">
        <f>'Hedge-All-18'!U48</f>
        <v/>
      </c>
      <c r="AD48" s="53"/>
      <c r="AE48" s="53"/>
      <c r="AF48" s="53"/>
      <c r="AG48" s="53"/>
      <c r="AH48" s="130"/>
      <c r="AI48" s="105"/>
      <c r="AJ48" s="102" t="str" cm="1">
        <f t="array" aca="1" ref="AJ48" ca="1">IF(AH47="","",INDIRECT(VLOOKUP(DB48,General!X:Y,2,FALSE)&amp;CQ48))</f>
        <v/>
      </c>
      <c r="AK48" s="68" t="str">
        <f t="shared" si="29"/>
        <v/>
      </c>
      <c r="AL48" s="68" t="str">
        <f>IF(AH47="","",VLOOKUP(DB48,General!U:V,2,FALSE))</f>
        <v/>
      </c>
      <c r="AM48" s="62" t="str" cm="1">
        <f t="array" aca="1" ref="AM48" ca="1">IF(AH47="","",INDIRECT(DB48&amp;CQ48))</f>
        <v/>
      </c>
      <c r="AN48" s="23" t="str">
        <f t="shared" si="26"/>
        <v/>
      </c>
      <c r="AO48" s="23" t="str">
        <f t="shared" si="30"/>
        <v/>
      </c>
      <c r="AP48" s="37" t="str">
        <f t="shared" si="27"/>
        <v/>
      </c>
      <c r="AQ48" s="53"/>
      <c r="AR48" s="53"/>
      <c r="AS48" s="53"/>
      <c r="AT48" s="33" t="e">
        <f>#REF!</f>
        <v>#REF!</v>
      </c>
      <c r="AU48" s="34" t="e">
        <f>#REF!</f>
        <v>#REF!</v>
      </c>
      <c r="AV48" s="34" t="e">
        <f>#REF!</f>
        <v>#REF!</v>
      </c>
      <c r="AW48" s="34" t="e">
        <f>#REF!</f>
        <v>#REF!</v>
      </c>
      <c r="AX48" s="34" t="str">
        <f>IF(AH48="","",IF(#REF!="W","Y",IF(#REF!="L","N","")))</f>
        <v/>
      </c>
      <c r="AY48" s="34" t="e">
        <f>#REF!</f>
        <v>#REF!</v>
      </c>
      <c r="AZ48" s="34" t="e">
        <f>#REF!</f>
        <v>#REF!</v>
      </c>
      <c r="BA48" s="35" t="e">
        <f>#REF!</f>
        <v>#REF!</v>
      </c>
      <c r="BB48" s="53"/>
      <c r="BC48" s="53"/>
      <c r="BD48" s="33" t="e">
        <f>#REF!</f>
        <v>#REF!</v>
      </c>
      <c r="BE48" s="34" t="e">
        <f>#REF!</f>
        <v>#REF!</v>
      </c>
      <c r="BF48" s="34" t="e">
        <f>#REF!</f>
        <v>#REF!</v>
      </c>
      <c r="BG48" s="34" t="e">
        <f>#REF!</f>
        <v>#REF!</v>
      </c>
      <c r="BH48" s="34" t="str">
        <f>IF(AH48="","",IF(#REF!="W","Y",IF(#REF!="L","N","")))</f>
        <v/>
      </c>
      <c r="BI48" s="34" t="e">
        <f>#REF!</f>
        <v>#REF!</v>
      </c>
      <c r="BJ48" s="34" t="e">
        <f>#REF!</f>
        <v>#REF!</v>
      </c>
      <c r="BK48" s="35" t="e">
        <f>#REF!</f>
        <v>#REF!</v>
      </c>
      <c r="BL48" s="53"/>
      <c r="BM48" s="53"/>
      <c r="BN48" s="33" t="e">
        <f>#REF!</f>
        <v>#REF!</v>
      </c>
      <c r="BO48" s="34" t="e">
        <f>#REF!</f>
        <v>#REF!</v>
      </c>
      <c r="BP48" s="34" t="e">
        <f>#REF!</f>
        <v>#REF!</v>
      </c>
      <c r="BQ48" s="34" t="e">
        <f>#REF!</f>
        <v>#REF!</v>
      </c>
      <c r="BR48" s="34" t="str">
        <f>IF(AH48="","",IF(#REF!="W","Y",IF(#REF!="L","N","")))</f>
        <v/>
      </c>
      <c r="BS48" s="34" t="e">
        <f>#REF!</f>
        <v>#REF!</v>
      </c>
      <c r="BT48" s="34" t="e">
        <f>#REF!</f>
        <v>#REF!</v>
      </c>
      <c r="BU48" s="35" t="e">
        <f>#REF!</f>
        <v>#REF!</v>
      </c>
      <c r="BV48" s="53"/>
      <c r="BW48" s="53"/>
      <c r="BX48" s="36" t="e">
        <f>#REF!</f>
        <v>#REF!</v>
      </c>
      <c r="BY48" s="23" t="e">
        <f>#REF!</f>
        <v>#REF!</v>
      </c>
      <c r="BZ48" s="23" t="e">
        <f>#REF!</f>
        <v>#REF!</v>
      </c>
      <c r="CA48" s="23" t="e">
        <f>#REF!</f>
        <v>#REF!</v>
      </c>
      <c r="CB48" s="23" t="str">
        <f>IF(AH48="","",IF(#REF!="W","Y",IF(#REF!="L","N","")))</f>
        <v/>
      </c>
      <c r="CC48" s="23" t="e">
        <f>#REF!</f>
        <v>#REF!</v>
      </c>
      <c r="CD48" s="23" t="e">
        <f>#REF!</f>
        <v>#REF!</v>
      </c>
      <c r="CE48" s="37" t="e">
        <f>#REF!</f>
        <v>#REF!</v>
      </c>
      <c r="CF48" s="53"/>
      <c r="CG48" s="53"/>
      <c r="CH48" s="1" t="e">
        <f>IF(AN48="",0,IFERROR(VLOOKUP(AN43&amp;AN44&amp;AN45&amp;AN46&amp;AN47&amp;AN48,General!I:J,2,FALSE),0))+AO47</f>
        <v>#VALUE!</v>
      </c>
      <c r="CI48" s="1">
        <v>-100</v>
      </c>
      <c r="CJ48" s="1" t="e">
        <f t="shared" si="28"/>
        <v>#REF!</v>
      </c>
      <c r="CK48" s="1">
        <v>-100</v>
      </c>
      <c r="CL48" s="1">
        <v>-100</v>
      </c>
      <c r="CM48" s="1">
        <v>-100</v>
      </c>
      <c r="CN48" s="1">
        <v>-100</v>
      </c>
      <c r="CP48" s="1" t="str">
        <f t="shared" ca="1" si="32"/>
        <v/>
      </c>
      <c r="CQ48" s="1">
        <v>48</v>
      </c>
      <c r="CR48" s="1">
        <f t="shared" si="15"/>
        <v>43</v>
      </c>
      <c r="CS48" s="4" t="str" cm="1">
        <f t="array" ref="CS48">IFERROR(INDEX($CI$4:$CO$4,_xlfn.AGGREGATE(15,6,COLUMN($CI$4:$CO$4)-COLUMN($CH$1)/($CI$48:$CO$48=MAX($CI$48:$CO$48)),COLUMNS($CO$4:CO4))),"")</f>
        <v/>
      </c>
      <c r="CT48" s="4" t="str" cm="1">
        <f t="array" ref="CT48">IFERROR(INDEX($CI$4:$CO$4,_xlfn.AGGREGATE(15,6,COLUMN($CI$4:$CO$4)-COLUMN($CH$1)/($CI$48:$CO$48=MAX($CI$48:$CO$48)),COLUMNS($CO$4:CP4))),"")</f>
        <v/>
      </c>
      <c r="CU48" s="4" t="str" cm="1">
        <f t="array" ref="CU48">IFERROR(INDEX($CI$4:$CO$4,_xlfn.AGGREGATE(15,6,COLUMN($CI$4:$CO$4)-COLUMN($CH$1)/($CI$48:$CO$48=MAX($CI$48:$CO$48)),COLUMNS($CO$4:CQ4))),"")</f>
        <v/>
      </c>
      <c r="CV48" s="4" t="str" cm="1">
        <f t="array" ref="CV48">IFERROR(INDEX($CI$4:$CO$4,_xlfn.AGGREGATE(15,6,COLUMN($CI$4:$CO$4)-COLUMN($CH$1)/($CI$48:$CO$48=MAX($CI$48:$CO$48)),COLUMNS($CO$4:CR4))),"")</f>
        <v/>
      </c>
      <c r="CW48" s="1" t="str">
        <f t="shared" ca="1" si="9"/>
        <v/>
      </c>
      <c r="CX48" s="1" t="str" cm="1">
        <f t="array" ref="CX48">IFERROR(INDEX($CS$49:$CV$49,_xlfn.AGGREGATE(15,6,COLUMN($CS$49:$CV$49)-COLUMN($CR$49)/($CS$48:$CV$48=MAX($CS$48:$CV$48)),COLUMNS($CS$49:CT49
))),"")</f>
        <v/>
      </c>
      <c r="CY48" s="1" t="str" cm="1">
        <f t="array" ref="CY48">IFERROR(INDEX($CS$49:$CV$49,_xlfn.AGGREGATE(15,6,COLUMN($CS$49:$CV$49)-COLUMN($CR$49)/($CS$48:$CV$48=MAX($CS$48:$CV$48)),COLUMNS($CS$49:CU49
))),"")</f>
        <v/>
      </c>
      <c r="CZ48" s="1" t="str" cm="1">
        <f t="array" ref="CZ48">IFERROR(INDEX($CS$49:$CV$49,_xlfn.AGGREGATE(15,6,COLUMN($CS$49:$CV$49)-COLUMN($CR$49)/($CS$48:$CV$48=MAX($CS$48:$CV$48)),COLUMNS($CS$49:CV49
))),"")</f>
        <v/>
      </c>
      <c r="DA48" s="1" t="str">
        <f t="shared" ca="1" si="10"/>
        <v>R</v>
      </c>
      <c r="DB48" s="1" t="str">
        <f t="shared" ca="1" si="14"/>
        <v/>
      </c>
      <c r="DD48" s="4" t="str">
        <f>IFERROR(VLOOKUP(CS48,General!R:S,2,FALSE),"")</f>
        <v/>
      </c>
      <c r="DE48" s="4" t="str">
        <f>IFERROR(VLOOKUP(CT48,General!R:S,2,FALSE),"")</f>
        <v/>
      </c>
      <c r="DF48" s="4" t="str">
        <f>IFERROR(VLOOKUP(CU48,General!R:S,2,FALSE),"")</f>
        <v/>
      </c>
      <c r="DG48" s="4" t="str">
        <f>IFERROR(VLOOKUP(CV48,General!R:S,2,FALSE),"")</f>
        <v/>
      </c>
      <c r="DH48" s="4">
        <f ca="1">IF(CS48="",-1,COUNTIF(INDIRECT(DD48&amp;$CQ$10):INDIRECT(DD48&amp;CQ48),"Y"))</f>
        <v>-1</v>
      </c>
      <c r="DI48" s="4">
        <f ca="1">IF(CT48="",-1,COUNTIF(INDIRECT(DE48&amp;$CQ$10):INDIRECT(DE48&amp;CQ48),"Y"))</f>
        <v>-1</v>
      </c>
      <c r="DJ48" s="4">
        <f ca="1">IF(CU48="",-1,COUNTIF(INDIRECT(DF48&amp;$CQ$10):INDIRECT(DF48&amp;CQ48),"Y"))</f>
        <v>-1</v>
      </c>
      <c r="DK48" s="4">
        <f ca="1">IF(CV48="",-1,COUNTIF(INDIRECT(DG48&amp;$CQ$10):INDIRECT(DG48&amp;CQ48),"Y"))</f>
        <v>-1</v>
      </c>
      <c r="DL48" s="4" t="str" cm="1">
        <f t="array" aca="1" ref="DL48" ca="1">IFERROR(INDEX($CS$48:$CV$48,_xlfn.AGGREGATE(15,6,COLUMN($CS$48:$CV$48)-COLUMN($CR$48)/($DH$48:$DK$48=MAX($DH$48:$DK$48)),COLUMNS($CS$48:CS48))),"")</f>
        <v/>
      </c>
      <c r="DM48" s="4" t="str" cm="1">
        <f t="array" aca="1" ref="DM48" ca="1">IFERROR(INDEX($CS$48:$CV$48,_xlfn.AGGREGATE(15,6,COLUMN($CS$48:$CV$48)-COLUMN($CR$48)/($DH$48:$DK$48=MAX($DH$48:$DK$48)),COLUMNS($CS$48:CT48))),"")</f>
        <v/>
      </c>
      <c r="DN48" s="4" t="str" cm="1">
        <f t="array" aca="1" ref="DN48" ca="1">IFERROR(INDEX($CS$48:$CV$48,_xlfn.AGGREGATE(15,6,COLUMN($CS$48:$CV$48)-COLUMN($CR$48)/($DH$48:$DK$48=MAX($DH$48:$DK$48)),COLUMNS($CS$48:CU48))),"")</f>
        <v/>
      </c>
      <c r="DO48" s="4" t="str" cm="1">
        <f t="array" aca="1" ref="DO48" ca="1">IFERROR(INDEX($CS$48:$CV$48,_xlfn.AGGREGATE(15,6,COLUMN($CS$48:$CV$48)-COLUMN($CR$48)/($DH$48:$DK$48=MAX($DH$48:$DK$48)),COLUMNS($CS$48:CV48))),"")</f>
        <v/>
      </c>
      <c r="DP48" s="1">
        <f t="shared" ca="1" si="11"/>
        <v>4</v>
      </c>
      <c r="DQ48" s="73">
        <f t="shared" ca="1" si="12"/>
        <v>0</v>
      </c>
      <c r="DR48" s="4" t="str">
        <f t="shared" ca="1" si="13"/>
        <v/>
      </c>
      <c r="DS48" s="1" t="str">
        <f t="shared" si="7"/>
        <v>F48</v>
      </c>
      <c r="DV48" s="161" t="str">
        <f>'Hedge-All-18'!B48</f>
        <v/>
      </c>
      <c r="DW48" s="162" t="str">
        <f>'Hedge-All-18'!C48</f>
        <v/>
      </c>
      <c r="DX48" s="163" t="str">
        <f>'Hedge-All-18'!D48</f>
        <v/>
      </c>
      <c r="DY48" s="164" t="str">
        <f>'Hedge-All-18'!E48</f>
        <v/>
      </c>
      <c r="DZ48" s="165" t="str">
        <f>'Hedge-All-18'!F48</f>
        <v/>
      </c>
      <c r="EA48" s="139"/>
      <c r="EB48" s="166" t="str">
        <f>'Hedge-All-18'!H48</f>
        <v/>
      </c>
      <c r="EC48" s="163" t="str">
        <f>'Hedge-All-18'!I48</f>
        <v/>
      </c>
      <c r="ED48" s="164" t="str">
        <f>'Hedge-All-18'!J48</f>
        <v/>
      </c>
      <c r="EE48" s="165" t="str">
        <f>'Hedge-All-18'!K48</f>
        <v/>
      </c>
      <c r="EF48" s="139"/>
      <c r="EG48" s="139"/>
      <c r="EH48" s="139"/>
      <c r="EI48" s="161" t="str">
        <f>'Hedge-All-18'!O48</f>
        <v/>
      </c>
      <c r="EJ48" s="163" t="str">
        <f>'Hedge-All-18'!P48</f>
        <v/>
      </c>
      <c r="EK48" s="164" t="str">
        <f>'Hedge-All-18'!Q48</f>
        <v/>
      </c>
      <c r="EL48" s="167" t="str">
        <f>'Hedge-All-18'!R48</f>
        <v/>
      </c>
      <c r="EM48" s="167" t="str">
        <f>'Hedge-All-18'!S48</f>
        <v/>
      </c>
      <c r="EN48" s="168" t="str">
        <f>'Hedge-All-18'!T48</f>
        <v/>
      </c>
      <c r="EO48" s="167" t="str">
        <f>'Hedge-All-18'!U48</f>
        <v/>
      </c>
      <c r="EP48" s="169" t="str">
        <f>'Hedge-All-18'!V48</f>
        <v/>
      </c>
      <c r="EQ48" s="1" t="str">
        <f t="shared" si="8"/>
        <v>N</v>
      </c>
    </row>
    <row r="49" spans="1:147" ht="26.25" customHeight="1" thickBot="1">
      <c r="A49" s="1">
        <v>40</v>
      </c>
      <c r="B49" s="38" t="e">
        <f>#REF!</f>
        <v>#REF!</v>
      </c>
      <c r="C49" s="39" t="e">
        <f>#REF!</f>
        <v>#REF!</v>
      </c>
      <c r="D49" s="39" t="e">
        <f>#REF!</f>
        <v>#REF!</v>
      </c>
      <c r="E49" s="39" t="e">
        <f>#REF!</f>
        <v>#REF!</v>
      </c>
      <c r="F49" s="39" t="str">
        <f>IF(AH49="","",IF(#REF!="W","Y",IF(#REF!="L","N","")))</f>
        <v/>
      </c>
      <c r="G49" s="39" t="e">
        <f>#REF!</f>
        <v>#REF!</v>
      </c>
      <c r="H49" s="39" t="e">
        <f>#REF!</f>
        <v>#REF!</v>
      </c>
      <c r="I49" s="40" t="e">
        <f>#REF!</f>
        <v>#REF!</v>
      </c>
      <c r="J49" s="53"/>
      <c r="K49" s="53"/>
      <c r="L49" s="38" t="e">
        <f>#REF!</f>
        <v>#REF!</v>
      </c>
      <c r="M49" s="39" t="e">
        <f>#REF!</f>
        <v>#REF!</v>
      </c>
      <c r="N49" s="39" t="e">
        <f>#REF!</f>
        <v>#REF!</v>
      </c>
      <c r="O49" s="39" t="e">
        <f>#REF!</f>
        <v>#REF!</v>
      </c>
      <c r="P49" s="39" t="str">
        <f>IF(AH49="","",IF(#REF!="W","Y",IF(#REF!="L","N","")))</f>
        <v/>
      </c>
      <c r="Q49" s="39" t="e">
        <f>#REF!</f>
        <v>#REF!</v>
      </c>
      <c r="R49" s="39" t="e">
        <f>#REF!</f>
        <v>#REF!</v>
      </c>
      <c r="S49" s="40" t="e">
        <f>#REF!</f>
        <v>#REF!</v>
      </c>
      <c r="T49" s="53"/>
      <c r="U49" s="185"/>
      <c r="V49" s="286" t="str">
        <f>'Hedge-All-18'!B49</f>
        <v/>
      </c>
      <c r="W49" s="39" t="str">
        <f>'Hedge-All-18'!C49</f>
        <v/>
      </c>
      <c r="X49" s="39" t="str">
        <f>'Hedge-All-18'!H49</f>
        <v/>
      </c>
      <c r="Y49" s="39" t="str">
        <f>'Hedge-All-18'!O49</f>
        <v/>
      </c>
      <c r="Z49" s="39" t="str">
        <f>IF(AH49="","",IF('Hedge-All-18'!X49="W","Y",IF('Hedge-All-18'!X49="L","N","")))</f>
        <v/>
      </c>
      <c r="AA49" s="39" t="str">
        <f>'Hedge-All-18'!AM49</f>
        <v/>
      </c>
      <c r="AB49" s="39" t="str">
        <f>'Hedge-All-18'!S49</f>
        <v/>
      </c>
      <c r="AC49" s="40" t="str">
        <f>'Hedge-All-18'!U49</f>
        <v/>
      </c>
      <c r="AD49" s="53"/>
      <c r="AE49" s="53"/>
      <c r="AF49" s="53"/>
      <c r="AG49" s="53"/>
      <c r="AH49" s="131"/>
      <c r="AI49" s="105"/>
      <c r="AJ49" s="103" t="str" cm="1">
        <f t="array" aca="1" ref="AJ49" ca="1">IF(AH48="","",INDIRECT(VLOOKUP(DB49,General!X:Y,2,FALSE)&amp;CQ49))</f>
        <v/>
      </c>
      <c r="AK49" s="69" t="str">
        <f t="shared" si="29"/>
        <v/>
      </c>
      <c r="AL49" s="69" t="str">
        <f>IF(AH48="","",VLOOKUP(DB49,General!U:V,2,FALSE))</f>
        <v/>
      </c>
      <c r="AM49" s="65" t="str" cm="1">
        <f t="array" aca="1" ref="AM49" ca="1">IF(AH48="","",INDIRECT(DB49&amp;CQ49))</f>
        <v/>
      </c>
      <c r="AN49" s="39" t="str">
        <f t="shared" si="26"/>
        <v/>
      </c>
      <c r="AO49" s="39" t="str">
        <f t="shared" si="30"/>
        <v/>
      </c>
      <c r="AP49" s="40" t="str">
        <f t="shared" si="27"/>
        <v/>
      </c>
      <c r="AQ49" s="53"/>
      <c r="AR49" s="53"/>
      <c r="AS49" s="53"/>
      <c r="AT49" s="33" t="e">
        <f>#REF!</f>
        <v>#REF!</v>
      </c>
      <c r="AU49" s="34" t="e">
        <f>#REF!</f>
        <v>#REF!</v>
      </c>
      <c r="AV49" s="34" t="e">
        <f>#REF!</f>
        <v>#REF!</v>
      </c>
      <c r="AW49" s="34" t="e">
        <f>#REF!</f>
        <v>#REF!</v>
      </c>
      <c r="AX49" s="34" t="str">
        <f>IF(AH49="","",IF(#REF!="W","Y",IF(#REF!="L","N","")))</f>
        <v/>
      </c>
      <c r="AY49" s="34" t="e">
        <f>#REF!</f>
        <v>#REF!</v>
      </c>
      <c r="AZ49" s="34" t="e">
        <f>#REF!</f>
        <v>#REF!</v>
      </c>
      <c r="BA49" s="35" t="e">
        <f>#REF!</f>
        <v>#REF!</v>
      </c>
      <c r="BB49" s="53"/>
      <c r="BC49" s="53"/>
      <c r="BD49" s="33" t="e">
        <f>#REF!</f>
        <v>#REF!</v>
      </c>
      <c r="BE49" s="34" t="e">
        <f>#REF!</f>
        <v>#REF!</v>
      </c>
      <c r="BF49" s="34" t="e">
        <f>#REF!</f>
        <v>#REF!</v>
      </c>
      <c r="BG49" s="34" t="e">
        <f>#REF!</f>
        <v>#REF!</v>
      </c>
      <c r="BH49" s="34" t="str">
        <f>IF(AH49="","",IF(#REF!="W","Y",IF(#REF!="L","N","")))</f>
        <v/>
      </c>
      <c r="BI49" s="34" t="e">
        <f>#REF!</f>
        <v>#REF!</v>
      </c>
      <c r="BJ49" s="34" t="e">
        <f>#REF!</f>
        <v>#REF!</v>
      </c>
      <c r="BK49" s="35" t="e">
        <f>#REF!</f>
        <v>#REF!</v>
      </c>
      <c r="BL49" s="53"/>
      <c r="BM49" s="53"/>
      <c r="BN49" s="33" t="e">
        <f>#REF!</f>
        <v>#REF!</v>
      </c>
      <c r="BO49" s="34" t="e">
        <f>#REF!</f>
        <v>#REF!</v>
      </c>
      <c r="BP49" s="34" t="e">
        <f>#REF!</f>
        <v>#REF!</v>
      </c>
      <c r="BQ49" s="34" t="e">
        <f>#REF!</f>
        <v>#REF!</v>
      </c>
      <c r="BR49" s="34" t="str">
        <f>IF(AH49="","",IF(#REF!="W","Y",IF(#REF!="L","N","")))</f>
        <v/>
      </c>
      <c r="BS49" s="34" t="e">
        <f>#REF!</f>
        <v>#REF!</v>
      </c>
      <c r="BT49" s="34" t="e">
        <f>#REF!</f>
        <v>#REF!</v>
      </c>
      <c r="BU49" s="35" t="e">
        <f>#REF!</f>
        <v>#REF!</v>
      </c>
      <c r="BV49" s="53"/>
      <c r="BW49" s="53"/>
      <c r="BX49" s="38" t="e">
        <f>#REF!</f>
        <v>#REF!</v>
      </c>
      <c r="BY49" s="39" t="e">
        <f>#REF!</f>
        <v>#REF!</v>
      </c>
      <c r="BZ49" s="39" t="e">
        <f>#REF!</f>
        <v>#REF!</v>
      </c>
      <c r="CA49" s="39" t="e">
        <f>#REF!</f>
        <v>#REF!</v>
      </c>
      <c r="CB49" s="39" t="str">
        <f>IF(AH49="","",IF(#REF!="W","Y",IF(#REF!="L","N","")))</f>
        <v/>
      </c>
      <c r="CC49" s="39" t="e">
        <f>#REF!</f>
        <v>#REF!</v>
      </c>
      <c r="CD49" s="39" t="e">
        <f>#REF!</f>
        <v>#REF!</v>
      </c>
      <c r="CE49" s="40" t="e">
        <f>#REF!</f>
        <v>#REF!</v>
      </c>
      <c r="CF49" s="53"/>
      <c r="CG49" s="53"/>
      <c r="CH49" s="1" t="e">
        <f>IF(AN49="",0,IFERROR(VLOOKUP(AN44&amp;AN45&amp;AN46&amp;AN47&amp;AN48&amp;AN49,General!I:J,2,FALSE),0))+AO48</f>
        <v>#VALUE!</v>
      </c>
      <c r="CI49" s="1">
        <v>-100</v>
      </c>
      <c r="CJ49" s="1" t="e">
        <f t="shared" si="28"/>
        <v>#REF!</v>
      </c>
      <c r="CK49" s="1">
        <v>-100</v>
      </c>
      <c r="CL49" s="1">
        <v>-100</v>
      </c>
      <c r="CM49" s="1">
        <v>-100</v>
      </c>
      <c r="CN49" s="1">
        <v>-100</v>
      </c>
      <c r="CP49" s="1" t="str">
        <f>IF(AH49="","",INDEX($CI$4:$CO$4,MATCH(MAX(CI49:CO49),CI49:CO49,0)))</f>
        <v/>
      </c>
      <c r="CQ49" s="1">
        <v>49</v>
      </c>
      <c r="CR49" s="1">
        <f t="shared" si="15"/>
        <v>44</v>
      </c>
      <c r="CS49" s="4" t="str" cm="1">
        <f t="array" ref="CS49">IFERROR(INDEX($CI$4:$CO$4,_xlfn.AGGREGATE(15,6,COLUMN($CI$4:$CO$4)-COLUMN($CH$1)/($CI$49:$CO$49=MAX($CI$49:$CO$49)),COLUMNS($CO$4:CO4))),"")</f>
        <v/>
      </c>
      <c r="CT49" s="4" t="str" cm="1">
        <f t="array" ref="CT49">IFERROR(INDEX($CI$4:$CO$4,_xlfn.AGGREGATE(15,6,COLUMN($CI$4:$CO$4)-COLUMN($CH$1)/($CI$49:$CO$49=MAX($CI$49:$CO$49)),COLUMNS($CO$4:CP4))),"")</f>
        <v/>
      </c>
      <c r="CU49" s="4" t="str" cm="1">
        <f t="array" ref="CU49">IFERROR(INDEX($CI$4:$CO$4,_xlfn.AGGREGATE(15,6,COLUMN($CI$4:$CO$4)-COLUMN($CH$1)/($CI$49:$CO$49=MAX($CI$49:$CO$49)),COLUMNS($CO$4:CQ4))),"")</f>
        <v/>
      </c>
      <c r="CV49" s="4" t="str" cm="1">
        <f t="array" ref="CV49">IFERROR(INDEX($CI$4:$CO$4,_xlfn.AGGREGATE(15,6,COLUMN($CI$4:$CO$4)-COLUMN($CH$1)/($CI$49:$CO$49=MAX($CI$49:$CO$49)),COLUMNS($CO$4:CR4))),"")</f>
        <v/>
      </c>
      <c r="CW49" s="1" t="str">
        <f t="shared" ca="1" si="9"/>
        <v/>
      </c>
      <c r="DA49" s="1" t="str">
        <f t="shared" ca="1" si="10"/>
        <v>R</v>
      </c>
      <c r="DB49" s="1" t="str">
        <f t="shared" ca="1" si="14"/>
        <v/>
      </c>
      <c r="DD49" s="4" t="str">
        <f>IFERROR(VLOOKUP(CS49,General!R:S,2,FALSE),"")</f>
        <v/>
      </c>
      <c r="DE49" s="4" t="str">
        <f>IFERROR(VLOOKUP(CT49,General!R:S,2,FALSE),"")</f>
        <v/>
      </c>
      <c r="DF49" s="4" t="str">
        <f>IFERROR(VLOOKUP(CU49,General!R:S,2,FALSE),"")</f>
        <v/>
      </c>
      <c r="DG49" s="4" t="str">
        <f>IFERROR(VLOOKUP(CV49,General!R:S,2,FALSE),"")</f>
        <v/>
      </c>
      <c r="DH49" s="4">
        <f ca="1">IF(CS49="",-1,COUNTIF(INDIRECT(DD49&amp;$CQ$10):INDIRECT(DD49&amp;CQ49),"Y"))</f>
        <v>-1</v>
      </c>
      <c r="DI49" s="4">
        <f ca="1">IF(CT49="",-1,COUNTIF(INDIRECT(DE49&amp;$CQ$10):INDIRECT(DE49&amp;CQ49),"Y"))</f>
        <v>-1</v>
      </c>
      <c r="DJ49" s="4">
        <f ca="1">IF(CU49="",-1,COUNTIF(INDIRECT(DF49&amp;$CQ$10):INDIRECT(DF49&amp;CQ49),"Y"))</f>
        <v>-1</v>
      </c>
      <c r="DK49" s="4">
        <f ca="1">IF(CV49="",-1,COUNTIF(INDIRECT(DG49&amp;$CQ$10):INDIRECT(DG49&amp;CQ49),"Y"))</f>
        <v>-1</v>
      </c>
      <c r="DL49" s="4" t="str" cm="1">
        <f t="array" aca="1" ref="DL49" ca="1">IFERROR(INDEX($CS$49:$CV$49,_xlfn.AGGREGATE(15,6,COLUMN($CS$49:$CV$49)-COLUMN($CR$49)/($DH$49:$DK$49=MAX($DH$49:$DK$49)),COLUMNS($CS$49:CS49))),"")</f>
        <v/>
      </c>
      <c r="DM49" s="4" t="str" cm="1">
        <f t="array" aca="1" ref="DM49" ca="1">IFERROR(INDEX($CS$49:$CV$49,_xlfn.AGGREGATE(15,6,COLUMN($CS$49:$CV$49)-COLUMN($CR$49)/($DH$49:$DK$49=MAX($DH$49:$DK$49)),COLUMNS($CS$49:CT49))),"")</f>
        <v/>
      </c>
      <c r="DN49" s="4" t="str" cm="1">
        <f t="array" aca="1" ref="DN49" ca="1">IFERROR(INDEX($CS$49:$CV$49,_xlfn.AGGREGATE(15,6,COLUMN($CS$49:$CV$49)-COLUMN($CR$49)/($DH$49:$DK$49=MAX($DH$49:$DK$49)),COLUMNS($CS$49:CU49))),"")</f>
        <v/>
      </c>
      <c r="DO49" s="4" t="str" cm="1">
        <f t="array" aca="1" ref="DO49" ca="1">IFERROR(INDEX($CS$49:$CV$49,_xlfn.AGGREGATE(15,6,COLUMN($CS$49:$CV$49)-COLUMN($CR$49)/($DH$49:$DK$49=MAX($DH$49:$DK$49)),COLUMNS($CS$49:CV49))),"")</f>
        <v/>
      </c>
      <c r="DP49" s="1">
        <f t="shared" ca="1" si="11"/>
        <v>4</v>
      </c>
      <c r="DQ49" s="73">
        <f t="shared" ca="1" si="12"/>
        <v>0</v>
      </c>
      <c r="DR49" s="4" t="str">
        <f t="shared" ca="1" si="13"/>
        <v/>
      </c>
      <c r="DS49" s="1" t="str">
        <f t="shared" si="7"/>
        <v>F49</v>
      </c>
      <c r="DV49" s="170" t="str">
        <f>'Hedge-All-18'!B49</f>
        <v/>
      </c>
      <c r="DW49" s="171" t="str">
        <f>'Hedge-All-18'!C49</f>
        <v/>
      </c>
      <c r="DX49" s="172" t="str">
        <f>'Hedge-All-18'!D49</f>
        <v/>
      </c>
      <c r="DY49" s="173" t="str">
        <f>'Hedge-All-18'!E49</f>
        <v/>
      </c>
      <c r="DZ49" s="174" t="str">
        <f>'Hedge-All-18'!F49</f>
        <v/>
      </c>
      <c r="EA49" s="139"/>
      <c r="EB49" s="175" t="str">
        <f>'Hedge-All-18'!H49</f>
        <v/>
      </c>
      <c r="EC49" s="172" t="str">
        <f>'Hedge-All-18'!I49</f>
        <v/>
      </c>
      <c r="ED49" s="173" t="str">
        <f>'Hedge-All-18'!J49</f>
        <v/>
      </c>
      <c r="EE49" s="174" t="str">
        <f>'Hedge-All-18'!K49</f>
        <v/>
      </c>
      <c r="EF49" s="139"/>
      <c r="EG49" s="139"/>
      <c r="EH49" s="139"/>
      <c r="EI49" s="170" t="str">
        <f>'Hedge-All-18'!O49</f>
        <v/>
      </c>
      <c r="EJ49" s="172" t="str">
        <f>'Hedge-All-18'!P49</f>
        <v/>
      </c>
      <c r="EK49" s="173" t="str">
        <f>'Hedge-All-18'!Q49</f>
        <v/>
      </c>
      <c r="EL49" s="176" t="str">
        <f>'Hedge-All-18'!R49</f>
        <v/>
      </c>
      <c r="EM49" s="176" t="str">
        <f>'Hedge-All-18'!S49</f>
        <v/>
      </c>
      <c r="EN49" s="177" t="str">
        <f>'Hedge-All-18'!T49</f>
        <v/>
      </c>
      <c r="EO49" s="176" t="str">
        <f>'Hedge-All-18'!U49</f>
        <v/>
      </c>
      <c r="EP49" s="178" t="str">
        <f>'Hedge-All-18'!V49</f>
        <v/>
      </c>
      <c r="EQ49" s="1" t="str">
        <f t="shared" si="8"/>
        <v>N</v>
      </c>
    </row>
    <row r="50" spans="1:147" ht="26.25" customHeight="1" thickBot="1">
      <c r="A50" s="1">
        <v>41</v>
      </c>
      <c r="B50" s="33" t="e">
        <f>#REF!</f>
        <v>#REF!</v>
      </c>
      <c r="C50" s="34" t="e">
        <f>#REF!</f>
        <v>#REF!</v>
      </c>
      <c r="D50" s="34" t="e">
        <f>#REF!</f>
        <v>#REF!</v>
      </c>
      <c r="E50" s="34" t="e">
        <f>#REF!</f>
        <v>#REF!</v>
      </c>
      <c r="F50" s="34" t="str">
        <f>IF(AH50="","",IF(#REF!="W","Y",IF(#REF!="L","N","")))</f>
        <v/>
      </c>
      <c r="G50" s="34" t="e">
        <f>#REF!</f>
        <v>#REF!</v>
      </c>
      <c r="H50" s="34" t="e">
        <f>#REF!</f>
        <v>#REF!</v>
      </c>
      <c r="I50" s="35" t="e">
        <f>#REF!</f>
        <v>#REF!</v>
      </c>
      <c r="J50" s="53"/>
      <c r="K50" s="53"/>
      <c r="L50" s="33" t="e">
        <f>#REF!</f>
        <v>#REF!</v>
      </c>
      <c r="M50" s="34" t="e">
        <f>#REF!</f>
        <v>#REF!</v>
      </c>
      <c r="N50" s="34" t="e">
        <f>#REF!</f>
        <v>#REF!</v>
      </c>
      <c r="O50" s="34" t="e">
        <f>#REF!</f>
        <v>#REF!</v>
      </c>
      <c r="P50" s="34" t="str">
        <f>IF(AH50="","",IF(#REF!="W","Y",IF(#REF!="L","N","")))</f>
        <v/>
      </c>
      <c r="Q50" s="34" t="e">
        <f>#REF!</f>
        <v>#REF!</v>
      </c>
      <c r="R50" s="34" t="e">
        <f>#REF!</f>
        <v>#REF!</v>
      </c>
      <c r="S50" s="35" t="e">
        <f>#REF!</f>
        <v>#REF!</v>
      </c>
      <c r="T50" s="53"/>
      <c r="U50" s="185"/>
      <c r="V50" s="184" t="str">
        <f>'Hedge-All-18'!B50</f>
        <v/>
      </c>
      <c r="W50" s="34" t="str">
        <f>'Hedge-All-18'!C50</f>
        <v/>
      </c>
      <c r="X50" s="34" t="str">
        <f>'Hedge-All-18'!H50</f>
        <v/>
      </c>
      <c r="Y50" s="34" t="str">
        <f>'Hedge-All-18'!O50</f>
        <v/>
      </c>
      <c r="Z50" s="34" t="str">
        <f>IF(AH50="","",IF('Hedge-All-18'!X50="W","Y",IF('Hedge-All-18'!X50="L","N","")))</f>
        <v/>
      </c>
      <c r="AA50" s="34" t="str">
        <f>'Hedge-All-18'!AM50</f>
        <v/>
      </c>
      <c r="AB50" s="34" t="str">
        <f>'Hedge-All-18'!S50</f>
        <v/>
      </c>
      <c r="AC50" s="35" t="str">
        <f>'Hedge-All-18'!U50</f>
        <v/>
      </c>
      <c r="AD50" s="53"/>
      <c r="AE50" s="53"/>
      <c r="AF50" s="53"/>
      <c r="AG50" s="53"/>
      <c r="AH50" s="129"/>
      <c r="AI50" s="105"/>
      <c r="AJ50" s="107" t="str" cm="1">
        <f t="array" aca="1" ref="AJ50" ca="1">IF(AH49="","",INDIRECT(VLOOKUP(DB50,General!X:Y,2,FALSE)&amp;CQ50))</f>
        <v/>
      </c>
      <c r="AK50" s="63" t="str">
        <f t="shared" si="29"/>
        <v/>
      </c>
      <c r="AL50" s="63" t="str">
        <f>IF(AH49="","",VLOOKUP(DB50,General!U:V,2,FALSE))</f>
        <v/>
      </c>
      <c r="AM50" s="64" t="str" cm="1">
        <f t="array" aca="1" ref="AM50" ca="1">IF(AH49="","",INDIRECT(DB50&amp;CQ50))</f>
        <v/>
      </c>
      <c r="AN50" s="34" t="str">
        <f t="shared" si="26"/>
        <v/>
      </c>
      <c r="AO50" s="34" t="str">
        <f t="shared" si="30"/>
        <v/>
      </c>
      <c r="AP50" s="35" t="str">
        <f t="shared" si="27"/>
        <v/>
      </c>
      <c r="AQ50" s="53"/>
      <c r="AR50" s="53"/>
      <c r="AS50" s="53"/>
      <c r="AT50" s="33" t="e">
        <f>#REF!</f>
        <v>#REF!</v>
      </c>
      <c r="AU50" s="34" t="e">
        <f>#REF!</f>
        <v>#REF!</v>
      </c>
      <c r="AV50" s="34" t="e">
        <f>#REF!</f>
        <v>#REF!</v>
      </c>
      <c r="AW50" s="34" t="e">
        <f>#REF!</f>
        <v>#REF!</v>
      </c>
      <c r="AX50" s="34" t="str">
        <f>IF(AH50="","",IF(#REF!="W","Y",IF(#REF!="L","N","")))</f>
        <v/>
      </c>
      <c r="AY50" s="34" t="e">
        <f>#REF!</f>
        <v>#REF!</v>
      </c>
      <c r="AZ50" s="34" t="e">
        <f>#REF!</f>
        <v>#REF!</v>
      </c>
      <c r="BA50" s="35" t="e">
        <f>#REF!</f>
        <v>#REF!</v>
      </c>
      <c r="BB50" s="53"/>
      <c r="BC50" s="53"/>
      <c r="BD50" s="33" t="e">
        <f>#REF!</f>
        <v>#REF!</v>
      </c>
      <c r="BE50" s="34" t="e">
        <f>#REF!</f>
        <v>#REF!</v>
      </c>
      <c r="BF50" s="34" t="e">
        <f>#REF!</f>
        <v>#REF!</v>
      </c>
      <c r="BG50" s="34" t="e">
        <f>#REF!</f>
        <v>#REF!</v>
      </c>
      <c r="BH50" s="34" t="str">
        <f>IF(AH50="","",IF(#REF!="W","Y",IF(#REF!="L","N","")))</f>
        <v/>
      </c>
      <c r="BI50" s="34" t="e">
        <f>#REF!</f>
        <v>#REF!</v>
      </c>
      <c r="BJ50" s="34" t="e">
        <f>#REF!</f>
        <v>#REF!</v>
      </c>
      <c r="BK50" s="35" t="e">
        <f>#REF!</f>
        <v>#REF!</v>
      </c>
      <c r="BL50" s="53"/>
      <c r="BM50" s="53"/>
      <c r="BN50" s="33" t="e">
        <f>#REF!</f>
        <v>#REF!</v>
      </c>
      <c r="BO50" s="34" t="e">
        <f>#REF!</f>
        <v>#REF!</v>
      </c>
      <c r="BP50" s="34" t="e">
        <f>#REF!</f>
        <v>#REF!</v>
      </c>
      <c r="BQ50" s="34" t="e">
        <f>#REF!</f>
        <v>#REF!</v>
      </c>
      <c r="BR50" s="34" t="str">
        <f>IF(AH50="","",IF(#REF!="W","Y",IF(#REF!="L","N","")))</f>
        <v/>
      </c>
      <c r="BS50" s="34" t="e">
        <f>#REF!</f>
        <v>#REF!</v>
      </c>
      <c r="BT50" s="34" t="e">
        <f>#REF!</f>
        <v>#REF!</v>
      </c>
      <c r="BU50" s="35" t="e">
        <f>#REF!</f>
        <v>#REF!</v>
      </c>
      <c r="BV50" s="53"/>
      <c r="BW50" s="53"/>
      <c r="BX50" s="33" t="e">
        <f>#REF!</f>
        <v>#REF!</v>
      </c>
      <c r="BY50" s="34" t="e">
        <f>#REF!</f>
        <v>#REF!</v>
      </c>
      <c r="BZ50" s="34" t="e">
        <f>#REF!</f>
        <v>#REF!</v>
      </c>
      <c r="CA50" s="34" t="e">
        <f>#REF!</f>
        <v>#REF!</v>
      </c>
      <c r="CB50" s="34" t="str">
        <f>IF(AH50="","",IF(#REF!="W","Y",IF(#REF!="L","N","")))</f>
        <v/>
      </c>
      <c r="CC50" s="34" t="e">
        <f>#REF!</f>
        <v>#REF!</v>
      </c>
      <c r="CD50" s="34" t="e">
        <f>#REF!</f>
        <v>#REF!</v>
      </c>
      <c r="CE50" s="35" t="e">
        <f>#REF!</f>
        <v>#REF!</v>
      </c>
      <c r="CF50" s="53"/>
      <c r="CG50" s="53"/>
      <c r="CH50" s="1" t="e">
        <f>IF(AN50="",0,IFERROR(VLOOKUP(AN45&amp;AN46&amp;AN47&amp;AN48&amp;AN49&amp;AN50,General!I:J,2,FALSE),0))+AO49</f>
        <v>#VALUE!</v>
      </c>
      <c r="CI50" s="1">
        <v>-100</v>
      </c>
      <c r="CJ50" s="1" t="e">
        <f t="shared" si="28"/>
        <v>#REF!</v>
      </c>
      <c r="CK50" s="1">
        <v>-100</v>
      </c>
      <c r="CL50" s="1">
        <v>-100</v>
      </c>
      <c r="CM50" s="1">
        <v>-100</v>
      </c>
      <c r="CN50" s="1">
        <v>-100</v>
      </c>
      <c r="CP50" s="1" t="str">
        <f t="shared" ref="CP50" ca="1" si="33">CW49</f>
        <v/>
      </c>
      <c r="CQ50" s="1">
        <v>50</v>
      </c>
      <c r="CR50" s="1">
        <f t="shared" si="15"/>
        <v>45</v>
      </c>
      <c r="CS50" s="4" t="str" cm="1">
        <f t="array" ref="CS50">IFERROR(INDEX($CI$4:$CO$4,_xlfn.AGGREGATE(15,6,COLUMN($CI$4:$CO$4)-COLUMN($CH$1)/($CI$50:$CO$50=MAX($CI$50:$CO$50)),COLUMNS($CO$4:CO4))),"")</f>
        <v/>
      </c>
      <c r="CT50" s="4" t="str" cm="1">
        <f t="array" ref="CT50">IFERROR(INDEX($CI$4:$CO$4,_xlfn.AGGREGATE(15,6,COLUMN($CI$4:$CO$4)-COLUMN($CH$1)/($CI$50:$CO$50=MAX($CI$50:$CO$50)),COLUMNS($CO$4:CP4))),"")</f>
        <v/>
      </c>
      <c r="CU50" s="4" t="str" cm="1">
        <f t="array" ref="CU50">IFERROR(INDEX($CI$4:$CO$4,_xlfn.AGGREGATE(15,6,COLUMN($CI$4:$CO$4)-COLUMN($CH$1)/($CI$50:$CO$50=MAX($CI$50:$CO$50)),COLUMNS($CO$4:CQ4))),"")</f>
        <v/>
      </c>
      <c r="CV50" s="4" t="str" cm="1">
        <f t="array" ref="CV50">IFERROR(INDEX($CI$4:$CO$4,_xlfn.AGGREGATE(15,6,COLUMN($CI$4:$CO$4)-COLUMN($CH$1)/($CI$50:$CO$50=MAX($CI$50:$CO$50)),COLUMNS($CO$4:CR4))),"")</f>
        <v/>
      </c>
      <c r="CW50" s="1" t="str">
        <f t="shared" ca="1" si="9"/>
        <v/>
      </c>
      <c r="DA50" s="1" t="str">
        <f t="shared" ca="1" si="10"/>
        <v>R</v>
      </c>
      <c r="DB50" s="1" t="str">
        <f t="shared" ca="1" si="14"/>
        <v/>
      </c>
      <c r="DD50" s="4" t="str">
        <f>IFERROR(VLOOKUP(CS50,General!R:S,2,FALSE),"")</f>
        <v/>
      </c>
      <c r="DE50" s="4" t="str">
        <f>IFERROR(VLOOKUP(CT50,General!R:S,2,FALSE),"")</f>
        <v/>
      </c>
      <c r="DF50" s="4" t="str">
        <f>IFERROR(VLOOKUP(CU50,General!R:S,2,FALSE),"")</f>
        <v/>
      </c>
      <c r="DG50" s="4" t="str">
        <f>IFERROR(VLOOKUP(CV50,General!R:S,2,FALSE),"")</f>
        <v/>
      </c>
      <c r="DH50" s="4">
        <f ca="1">IF(CS50="",-1,COUNTIF(INDIRECT(DD50&amp;$CQ$10):INDIRECT(DD50&amp;CQ50),"Y"))</f>
        <v>-1</v>
      </c>
      <c r="DI50" s="4">
        <f ca="1">IF(CT50="",-1,COUNTIF(INDIRECT(DE50&amp;$CQ$10):INDIRECT(DE50&amp;CQ50),"Y"))</f>
        <v>-1</v>
      </c>
      <c r="DJ50" s="4">
        <f ca="1">IF(CU50="",-1,COUNTIF(INDIRECT(DF50&amp;$CQ$10):INDIRECT(DF50&amp;CQ50),"Y"))</f>
        <v>-1</v>
      </c>
      <c r="DK50" s="4">
        <f ca="1">IF(CV50="",-1,COUNTIF(INDIRECT(DG50&amp;$CQ$10):INDIRECT(DG50&amp;CQ50),"Y"))</f>
        <v>-1</v>
      </c>
      <c r="DL50" s="4" t="str" cm="1">
        <f t="array" aca="1" ref="DL50" ca="1">IFERROR(INDEX($CS$50:$CV$50,_xlfn.AGGREGATE(15,6,COLUMN($CS$50:$CV$50)-COLUMN($CR$50)/($DH$50:$DK$50=MAX($DH$50:$DK$50)),COLUMNS($CS$50:CS50))),"")</f>
        <v/>
      </c>
      <c r="DM50" s="4" t="str" cm="1">
        <f t="array" aca="1" ref="DM50" ca="1">IFERROR(INDEX($CS$50:$CV$50,_xlfn.AGGREGATE(15,6,COLUMN($CS$50:$CV$50)-COLUMN($CR$50)/($DH$50:$DK$50=MAX($DH$50:$DK$50)),COLUMNS($CS$50:CT50))),"")</f>
        <v/>
      </c>
      <c r="DN50" s="4" t="str" cm="1">
        <f t="array" aca="1" ref="DN50" ca="1">IFERROR(INDEX($CS$50:$CV$50,_xlfn.AGGREGATE(15,6,COLUMN($CS$50:$CV$50)-COLUMN($CR$50)/($DH$50:$DK$50=MAX($DH$50:$DK$50)),COLUMNS($CS$50:CU50))),"")</f>
        <v/>
      </c>
      <c r="DO50" s="4" t="str" cm="1">
        <f t="array" aca="1" ref="DO50" ca="1">IFERROR(INDEX($CS$50:$CV$50,_xlfn.AGGREGATE(15,6,COLUMN($CS$50:$CV$50)-COLUMN($CR$50)/($DH$50:$DK$50=MAX($DH$50:$DK$50)),COLUMNS($CS$50:CV50))),"")</f>
        <v/>
      </c>
      <c r="DP50" s="1">
        <f t="shared" ca="1" si="11"/>
        <v>4</v>
      </c>
      <c r="DQ50" s="73">
        <f t="shared" ca="1" si="12"/>
        <v>0</v>
      </c>
      <c r="DR50" s="4" t="str">
        <f t="shared" ca="1" si="13"/>
        <v/>
      </c>
      <c r="DS50" s="1" t="str">
        <f t="shared" si="7"/>
        <v>F50</v>
      </c>
      <c r="DV50" s="152" t="str">
        <f>'Hedge-All-18'!B50</f>
        <v/>
      </c>
      <c r="DW50" s="153" t="str">
        <f>'Hedge-All-18'!C50</f>
        <v/>
      </c>
      <c r="DX50" s="154" t="str">
        <f>'Hedge-All-18'!D50</f>
        <v/>
      </c>
      <c r="DY50" s="155" t="str">
        <f>'Hedge-All-18'!E50</f>
        <v/>
      </c>
      <c r="DZ50" s="156" t="str">
        <f>'Hedge-All-18'!F50</f>
        <v/>
      </c>
      <c r="EA50" s="139"/>
      <c r="EB50" s="157" t="str">
        <f>'Hedge-All-18'!H50</f>
        <v/>
      </c>
      <c r="EC50" s="154" t="str">
        <f>'Hedge-All-18'!I50</f>
        <v/>
      </c>
      <c r="ED50" s="155" t="str">
        <f>'Hedge-All-18'!J50</f>
        <v/>
      </c>
      <c r="EE50" s="156" t="str">
        <f>'Hedge-All-18'!K50</f>
        <v/>
      </c>
      <c r="EF50" s="139"/>
      <c r="EG50" s="139"/>
      <c r="EH50" s="139"/>
      <c r="EI50" s="152" t="str">
        <f>'Hedge-All-18'!O50</f>
        <v/>
      </c>
      <c r="EJ50" s="154" t="str">
        <f>'Hedge-All-18'!P50</f>
        <v/>
      </c>
      <c r="EK50" s="155" t="str">
        <f>'Hedge-All-18'!Q50</f>
        <v/>
      </c>
      <c r="EL50" s="158" t="str">
        <f>'Hedge-All-18'!R50</f>
        <v/>
      </c>
      <c r="EM50" s="158" t="str">
        <f>'Hedge-All-18'!S50</f>
        <v/>
      </c>
      <c r="EN50" s="159" t="str">
        <f>'Hedge-All-18'!T50</f>
        <v/>
      </c>
      <c r="EO50" s="158" t="str">
        <f>'Hedge-All-18'!U50</f>
        <v/>
      </c>
      <c r="EP50" s="160" t="str">
        <f>'Hedge-All-18'!V50</f>
        <v/>
      </c>
      <c r="EQ50" s="1" t="str">
        <f t="shared" si="8"/>
        <v>N</v>
      </c>
    </row>
    <row r="51" spans="1:147" ht="26.25" customHeight="1" thickBot="1">
      <c r="A51" s="1">
        <v>42</v>
      </c>
      <c r="B51" s="36" t="e">
        <f>#REF!</f>
        <v>#REF!</v>
      </c>
      <c r="C51" s="23" t="e">
        <f>#REF!</f>
        <v>#REF!</v>
      </c>
      <c r="D51" s="23" t="e">
        <f>#REF!</f>
        <v>#REF!</v>
      </c>
      <c r="E51" s="23" t="e">
        <f>#REF!</f>
        <v>#REF!</v>
      </c>
      <c r="F51" s="23" t="str">
        <f>IF(AH51="","",IF(#REF!="W","Y",IF(#REF!="L","N","")))</f>
        <v/>
      </c>
      <c r="G51" s="23" t="e">
        <f>#REF!</f>
        <v>#REF!</v>
      </c>
      <c r="H51" s="23" t="e">
        <f>#REF!</f>
        <v>#REF!</v>
      </c>
      <c r="I51" s="37" t="e">
        <f>#REF!</f>
        <v>#REF!</v>
      </c>
      <c r="J51" s="53"/>
      <c r="K51" s="53"/>
      <c r="L51" s="36" t="e">
        <f>#REF!</f>
        <v>#REF!</v>
      </c>
      <c r="M51" s="23" t="e">
        <f>#REF!</f>
        <v>#REF!</v>
      </c>
      <c r="N51" s="23" t="e">
        <f>#REF!</f>
        <v>#REF!</v>
      </c>
      <c r="O51" s="23" t="e">
        <f>#REF!</f>
        <v>#REF!</v>
      </c>
      <c r="P51" s="23" t="str">
        <f>IF(AH51="","",IF(#REF!="W","Y",IF(#REF!="L","N","")))</f>
        <v/>
      </c>
      <c r="Q51" s="23" t="e">
        <f>#REF!</f>
        <v>#REF!</v>
      </c>
      <c r="R51" s="23" t="e">
        <f>#REF!</f>
        <v>#REF!</v>
      </c>
      <c r="S51" s="37" t="e">
        <f>#REF!</f>
        <v>#REF!</v>
      </c>
      <c r="T51" s="53"/>
      <c r="U51" s="185"/>
      <c r="V51" s="285" t="str">
        <f>'Hedge-All-18'!B51</f>
        <v/>
      </c>
      <c r="W51" s="23" t="str">
        <f>'Hedge-All-18'!C51</f>
        <v/>
      </c>
      <c r="X51" s="23" t="str">
        <f>'Hedge-All-18'!H51</f>
        <v/>
      </c>
      <c r="Y51" s="23" t="str">
        <f>'Hedge-All-18'!O51</f>
        <v/>
      </c>
      <c r="Z51" s="23" t="str">
        <f>IF(AH51="","",IF('Hedge-All-18'!X51="W","Y",IF('Hedge-All-18'!X51="L","N","")))</f>
        <v/>
      </c>
      <c r="AA51" s="23" t="str">
        <f>'Hedge-All-18'!AM51</f>
        <v/>
      </c>
      <c r="AB51" s="23" t="str">
        <f>'Hedge-All-18'!S51</f>
        <v/>
      </c>
      <c r="AC51" s="37" t="str">
        <f>'Hedge-All-18'!U51</f>
        <v/>
      </c>
      <c r="AD51" s="53"/>
      <c r="AE51" s="53"/>
      <c r="AF51" s="53"/>
      <c r="AG51" s="53"/>
      <c r="AH51" s="130"/>
      <c r="AI51" s="105"/>
      <c r="AJ51" s="102" t="str" cm="1">
        <f t="array" aca="1" ref="AJ51" ca="1">IF(AH50="","",INDIRECT(VLOOKUP(DB51,General!X:Y,2,FALSE)&amp;CQ51))</f>
        <v/>
      </c>
      <c r="AK51" s="68" t="str">
        <f t="shared" si="29"/>
        <v/>
      </c>
      <c r="AL51" s="68" t="str">
        <f>IF(AH50="","",VLOOKUP(DB51,General!U:V,2,FALSE))</f>
        <v/>
      </c>
      <c r="AM51" s="62" t="str" cm="1">
        <f t="array" aca="1" ref="AM51" ca="1">IF(AH50="","",INDIRECT(DB51&amp;CQ51))</f>
        <v/>
      </c>
      <c r="AN51" s="23" t="str">
        <f t="shared" si="26"/>
        <v/>
      </c>
      <c r="AO51" s="23" t="str">
        <f t="shared" si="30"/>
        <v/>
      </c>
      <c r="AP51" s="37" t="str">
        <f t="shared" si="27"/>
        <v/>
      </c>
      <c r="AQ51" s="53"/>
      <c r="AR51" s="53"/>
      <c r="AS51" s="53"/>
      <c r="AT51" s="33" t="e">
        <f>#REF!</f>
        <v>#REF!</v>
      </c>
      <c r="AU51" s="34" t="e">
        <f>#REF!</f>
        <v>#REF!</v>
      </c>
      <c r="AV51" s="34" t="e">
        <f>#REF!</f>
        <v>#REF!</v>
      </c>
      <c r="AW51" s="34" t="e">
        <f>#REF!</f>
        <v>#REF!</v>
      </c>
      <c r="AX51" s="34" t="str">
        <f>IF(AH51="","",IF(#REF!="W","Y",IF(#REF!="L","N","")))</f>
        <v/>
      </c>
      <c r="AY51" s="34" t="e">
        <f>#REF!</f>
        <v>#REF!</v>
      </c>
      <c r="AZ51" s="34" t="e">
        <f>#REF!</f>
        <v>#REF!</v>
      </c>
      <c r="BA51" s="35" t="e">
        <f>#REF!</f>
        <v>#REF!</v>
      </c>
      <c r="BB51" s="53"/>
      <c r="BC51" s="53"/>
      <c r="BD51" s="33" t="e">
        <f>#REF!</f>
        <v>#REF!</v>
      </c>
      <c r="BE51" s="34" t="e">
        <f>#REF!</f>
        <v>#REF!</v>
      </c>
      <c r="BF51" s="34" t="e">
        <f>#REF!</f>
        <v>#REF!</v>
      </c>
      <c r="BG51" s="34" t="e">
        <f>#REF!</f>
        <v>#REF!</v>
      </c>
      <c r="BH51" s="34" t="str">
        <f>IF(AH51="","",IF(#REF!="W","Y",IF(#REF!="L","N","")))</f>
        <v/>
      </c>
      <c r="BI51" s="34" t="e">
        <f>#REF!</f>
        <v>#REF!</v>
      </c>
      <c r="BJ51" s="34" t="e">
        <f>#REF!</f>
        <v>#REF!</v>
      </c>
      <c r="BK51" s="35" t="e">
        <f>#REF!</f>
        <v>#REF!</v>
      </c>
      <c r="BL51" s="53"/>
      <c r="BM51" s="53"/>
      <c r="BN51" s="33" t="e">
        <f>#REF!</f>
        <v>#REF!</v>
      </c>
      <c r="BO51" s="34" t="e">
        <f>#REF!</f>
        <v>#REF!</v>
      </c>
      <c r="BP51" s="34" t="e">
        <f>#REF!</f>
        <v>#REF!</v>
      </c>
      <c r="BQ51" s="34" t="e">
        <f>#REF!</f>
        <v>#REF!</v>
      </c>
      <c r="BR51" s="34" t="str">
        <f>IF(AH51="","",IF(#REF!="W","Y",IF(#REF!="L","N","")))</f>
        <v/>
      </c>
      <c r="BS51" s="34" t="e">
        <f>#REF!</f>
        <v>#REF!</v>
      </c>
      <c r="BT51" s="34" t="e">
        <f>#REF!</f>
        <v>#REF!</v>
      </c>
      <c r="BU51" s="35" t="e">
        <f>#REF!</f>
        <v>#REF!</v>
      </c>
      <c r="BV51" s="53"/>
      <c r="BW51" s="53"/>
      <c r="BX51" s="36" t="e">
        <f>#REF!</f>
        <v>#REF!</v>
      </c>
      <c r="BY51" s="23" t="e">
        <f>#REF!</f>
        <v>#REF!</v>
      </c>
      <c r="BZ51" s="23" t="e">
        <f>#REF!</f>
        <v>#REF!</v>
      </c>
      <c r="CA51" s="23" t="e">
        <f>#REF!</f>
        <v>#REF!</v>
      </c>
      <c r="CB51" s="23" t="str">
        <f>IF(AH51="","",IF(#REF!="W","Y",IF(#REF!="L","N","")))</f>
        <v/>
      </c>
      <c r="CC51" s="23" t="e">
        <f>#REF!</f>
        <v>#REF!</v>
      </c>
      <c r="CD51" s="23" t="e">
        <f>#REF!</f>
        <v>#REF!</v>
      </c>
      <c r="CE51" s="37" t="e">
        <f>#REF!</f>
        <v>#REF!</v>
      </c>
      <c r="CF51" s="53"/>
      <c r="CG51" s="53"/>
      <c r="CH51" s="1" t="e">
        <f>IF(AN51="",0,IFERROR(VLOOKUP(AN46&amp;AN47&amp;AN48&amp;AN49&amp;AN50&amp;AN51,General!I:J,2,FALSE),0))+AO50</f>
        <v>#VALUE!</v>
      </c>
      <c r="CI51" s="1">
        <v>-100</v>
      </c>
      <c r="CJ51" s="1" t="e">
        <f t="shared" si="28"/>
        <v>#REF!</v>
      </c>
      <c r="CK51" s="1">
        <v>-100</v>
      </c>
      <c r="CL51" s="1">
        <v>-100</v>
      </c>
      <c r="CM51" s="1">
        <v>-100</v>
      </c>
      <c r="CN51" s="1">
        <v>-100</v>
      </c>
      <c r="CP51" s="1" t="str">
        <f t="shared" ref="CP51:CP53" ca="1" si="34">CP50</f>
        <v/>
      </c>
      <c r="CQ51" s="1">
        <v>51</v>
      </c>
      <c r="CR51" s="1">
        <f t="shared" si="15"/>
        <v>46</v>
      </c>
      <c r="CS51" s="4" t="str" cm="1">
        <f t="array" ref="CS51">IFERROR(INDEX($CI$4:$CO$4,_xlfn.AGGREGATE(15,6,COLUMN($CI$4:$CO$4)-COLUMN($CH$1)/($CI$51:$CO$51=MAX($CI$51:$CO$51)),COLUMNS($CO$4:CO4))),"")</f>
        <v/>
      </c>
      <c r="CT51" s="4" t="str" cm="1">
        <f t="array" ref="CT51">IFERROR(INDEX($CI$4:$CO$4,_xlfn.AGGREGATE(15,6,COLUMN($CI$4:$CO$4)-COLUMN($CH$1)/($CI$51:$CO$51=MAX($CI$51:$CO$51)),COLUMNS($CO$4:CP4))),"")</f>
        <v/>
      </c>
      <c r="CU51" s="4" t="str" cm="1">
        <f t="array" ref="CU51">IFERROR(INDEX($CI$4:$CO$4,_xlfn.AGGREGATE(15,6,COLUMN($CI$4:$CO$4)-COLUMN($CH$1)/($CI$51:$CO$51=MAX($CI$51:$CO$51)),COLUMNS($CO$4:CQ4))),"")</f>
        <v/>
      </c>
      <c r="CV51" s="4" t="str" cm="1">
        <f t="array" ref="CV51">IFERROR(INDEX($CI$4:$CO$4,_xlfn.AGGREGATE(15,6,COLUMN($CI$4:$CO$4)-COLUMN($CH$1)/($CI$51:$CO$51=MAX($CI$51:$CO$51)),COLUMNS($CO$4:CR4))),"")</f>
        <v/>
      </c>
      <c r="CW51" s="1" t="str">
        <f t="shared" ca="1" si="9"/>
        <v/>
      </c>
      <c r="DA51" s="1" t="str">
        <f t="shared" ca="1" si="10"/>
        <v>R</v>
      </c>
      <c r="DB51" s="1" t="str">
        <f t="shared" ca="1" si="14"/>
        <v/>
      </c>
      <c r="DC51" s="1">
        <f>IF(DC46=4,1,DC46+1)</f>
        <v>1</v>
      </c>
      <c r="DD51" s="4" t="str">
        <f>IFERROR(VLOOKUP(CS51,General!R:S,2,FALSE),"")</f>
        <v/>
      </c>
      <c r="DE51" s="4" t="str">
        <f>IFERROR(VLOOKUP(CT51,General!R:S,2,FALSE),"")</f>
        <v/>
      </c>
      <c r="DF51" s="4" t="str">
        <f>IFERROR(VLOOKUP(CU51,General!R:S,2,FALSE),"")</f>
        <v/>
      </c>
      <c r="DG51" s="4" t="str">
        <f>IFERROR(VLOOKUP(CV51,General!R:S,2,FALSE),"")</f>
        <v/>
      </c>
      <c r="DH51" s="4">
        <f ca="1">IF(CS51="",-1,COUNTIF(INDIRECT(DD51&amp;$CQ$10):INDIRECT(DD51&amp;CQ51),"Y"))</f>
        <v>-1</v>
      </c>
      <c r="DI51" s="4">
        <f ca="1">IF(CT51="",-1,COUNTIF(INDIRECT(DE51&amp;$CQ$10):INDIRECT(DE51&amp;CQ51),"Y"))</f>
        <v>-1</v>
      </c>
      <c r="DJ51" s="4">
        <f ca="1">IF(CU51="",-1,COUNTIF(INDIRECT(DF51&amp;$CQ$10):INDIRECT(DF51&amp;CQ51),"Y"))</f>
        <v>-1</v>
      </c>
      <c r="DK51" s="4">
        <f ca="1">IF(CV51="",-1,COUNTIF(INDIRECT(DG51&amp;$CQ$10):INDIRECT(DG51&amp;CQ51),"Y"))</f>
        <v>-1</v>
      </c>
      <c r="DL51" s="4" t="str" cm="1">
        <f t="array" aca="1" ref="DL51" ca="1">IFERROR(INDEX($CS$51:$CV$51,_xlfn.AGGREGATE(15,6,COLUMN($CS$51:$CV$51)-COLUMN($CR$51)/($DH$51:$DK$51=MAX($DH$51:$DK$51)),COLUMNS($CS$51:CS51))),"")</f>
        <v/>
      </c>
      <c r="DM51" s="4" t="str" cm="1">
        <f t="array" aca="1" ref="DM51" ca="1">IFERROR(INDEX($CS$51:$CV$51,_xlfn.AGGREGATE(15,6,COLUMN($CS$51:$CV$51)-COLUMN($CR$51)/($DH$51:$DK$51=MAX($DH$51:$DK$51)),COLUMNS($CS$51:CT51))),"")</f>
        <v/>
      </c>
      <c r="DN51" s="4" t="str" cm="1">
        <f t="array" aca="1" ref="DN51" ca="1">IFERROR(INDEX($CS$51:$CV$51,_xlfn.AGGREGATE(15,6,COLUMN($CS$51:$CV$51)-COLUMN($CR$51)/($DH$51:$DK$51=MAX($DH$51:$DK$51)),COLUMNS($CS$51:CU51))),"")</f>
        <v/>
      </c>
      <c r="DO51" s="4" t="str" cm="1">
        <f t="array" aca="1" ref="DO51" ca="1">IFERROR(INDEX($CS$51:$CV$51,_xlfn.AGGREGATE(15,6,COLUMN($CS$51:$CV$51)-COLUMN($CR$51)/($DH$51:$DK$51=MAX($DH$51:$DK$51)),COLUMNS($CS$51:CV51))),"")</f>
        <v/>
      </c>
      <c r="DP51" s="1">
        <f t="shared" ca="1" si="11"/>
        <v>4</v>
      </c>
      <c r="DQ51" s="73">
        <f t="shared" ca="1" si="12"/>
        <v>1</v>
      </c>
      <c r="DR51" s="4" t="str">
        <f t="shared" ca="1" si="13"/>
        <v/>
      </c>
      <c r="DS51" s="1" t="str">
        <f t="shared" si="7"/>
        <v>F51</v>
      </c>
      <c r="DV51" s="161" t="str">
        <f>'Hedge-All-18'!B51</f>
        <v/>
      </c>
      <c r="DW51" s="162" t="str">
        <f>'Hedge-All-18'!C51</f>
        <v/>
      </c>
      <c r="DX51" s="163" t="str">
        <f>'Hedge-All-18'!D51</f>
        <v/>
      </c>
      <c r="DY51" s="164" t="str">
        <f>'Hedge-All-18'!E51</f>
        <v/>
      </c>
      <c r="DZ51" s="165" t="str">
        <f>'Hedge-All-18'!F51</f>
        <v/>
      </c>
      <c r="EA51" s="139"/>
      <c r="EB51" s="166" t="str">
        <f>'Hedge-All-18'!H51</f>
        <v/>
      </c>
      <c r="EC51" s="163" t="str">
        <f>'Hedge-All-18'!I51</f>
        <v/>
      </c>
      <c r="ED51" s="164" t="str">
        <f>'Hedge-All-18'!J51</f>
        <v/>
      </c>
      <c r="EE51" s="165" t="str">
        <f>'Hedge-All-18'!K51</f>
        <v/>
      </c>
      <c r="EF51" s="139"/>
      <c r="EG51" s="139"/>
      <c r="EH51" s="139"/>
      <c r="EI51" s="161" t="str">
        <f>'Hedge-All-18'!O51</f>
        <v/>
      </c>
      <c r="EJ51" s="163" t="str">
        <f>'Hedge-All-18'!P51</f>
        <v/>
      </c>
      <c r="EK51" s="164" t="str">
        <f>'Hedge-All-18'!Q51</f>
        <v/>
      </c>
      <c r="EL51" s="167" t="str">
        <f>'Hedge-All-18'!R51</f>
        <v/>
      </c>
      <c r="EM51" s="167" t="str">
        <f>'Hedge-All-18'!S51</f>
        <v/>
      </c>
      <c r="EN51" s="168" t="str">
        <f>'Hedge-All-18'!T51</f>
        <v/>
      </c>
      <c r="EO51" s="167" t="str">
        <f>'Hedge-All-18'!U51</f>
        <v/>
      </c>
      <c r="EP51" s="169" t="str">
        <f>'Hedge-All-18'!V51</f>
        <v/>
      </c>
      <c r="EQ51" s="1" t="str">
        <f t="shared" si="8"/>
        <v>N</v>
      </c>
    </row>
    <row r="52" spans="1:147" ht="26.25" customHeight="1" thickBot="1">
      <c r="A52" s="1">
        <v>43</v>
      </c>
      <c r="B52" s="36" t="e">
        <f>#REF!</f>
        <v>#REF!</v>
      </c>
      <c r="C52" s="23" t="e">
        <f>#REF!</f>
        <v>#REF!</v>
      </c>
      <c r="D52" s="23" t="e">
        <f>#REF!</f>
        <v>#REF!</v>
      </c>
      <c r="E52" s="23" t="e">
        <f>#REF!</f>
        <v>#REF!</v>
      </c>
      <c r="F52" s="23" t="str">
        <f>IF(AH52="","",IF(#REF!="W","Y",IF(#REF!="L","N","")))</f>
        <v/>
      </c>
      <c r="G52" s="23" t="e">
        <f>#REF!</f>
        <v>#REF!</v>
      </c>
      <c r="H52" s="23" t="e">
        <f>#REF!</f>
        <v>#REF!</v>
      </c>
      <c r="I52" s="37" t="e">
        <f>#REF!</f>
        <v>#REF!</v>
      </c>
      <c r="J52" s="53"/>
      <c r="K52" s="53"/>
      <c r="L52" s="36" t="e">
        <f>#REF!</f>
        <v>#REF!</v>
      </c>
      <c r="M52" s="23" t="e">
        <f>#REF!</f>
        <v>#REF!</v>
      </c>
      <c r="N52" s="23" t="e">
        <f>#REF!</f>
        <v>#REF!</v>
      </c>
      <c r="O52" s="23" t="e">
        <f>#REF!</f>
        <v>#REF!</v>
      </c>
      <c r="P52" s="23" t="str">
        <f>IF(AH52="","",IF(#REF!="W","Y",IF(#REF!="L","N","")))</f>
        <v/>
      </c>
      <c r="Q52" s="23" t="e">
        <f>#REF!</f>
        <v>#REF!</v>
      </c>
      <c r="R52" s="23" t="e">
        <f>#REF!</f>
        <v>#REF!</v>
      </c>
      <c r="S52" s="37" t="e">
        <f>#REF!</f>
        <v>#REF!</v>
      </c>
      <c r="T52" s="53"/>
      <c r="U52" s="185"/>
      <c r="V52" s="285" t="str">
        <f>'Hedge-All-18'!B52</f>
        <v/>
      </c>
      <c r="W52" s="23" t="str">
        <f>'Hedge-All-18'!C52</f>
        <v/>
      </c>
      <c r="X52" s="23" t="str">
        <f>'Hedge-All-18'!H52</f>
        <v/>
      </c>
      <c r="Y52" s="23" t="str">
        <f>'Hedge-All-18'!O52</f>
        <v/>
      </c>
      <c r="Z52" s="23" t="str">
        <f>IF(AH52="","",IF('Hedge-All-18'!X52="W","Y",IF('Hedge-All-18'!X52="L","N","")))</f>
        <v/>
      </c>
      <c r="AA52" s="23" t="str">
        <f>'Hedge-All-18'!AM52</f>
        <v/>
      </c>
      <c r="AB52" s="23" t="str">
        <f>'Hedge-All-18'!S52</f>
        <v/>
      </c>
      <c r="AC52" s="37" t="str">
        <f>'Hedge-All-18'!U52</f>
        <v/>
      </c>
      <c r="AD52" s="53"/>
      <c r="AE52" s="53"/>
      <c r="AF52" s="53"/>
      <c r="AG52" s="53"/>
      <c r="AH52" s="130"/>
      <c r="AI52" s="105"/>
      <c r="AJ52" s="102" t="str" cm="1">
        <f t="array" aca="1" ref="AJ52" ca="1">IF(AH51="","",INDIRECT(VLOOKUP(DB52,General!X:Y,2,FALSE)&amp;CQ52))</f>
        <v/>
      </c>
      <c r="AK52" s="68" t="str">
        <f t="shared" si="29"/>
        <v/>
      </c>
      <c r="AL52" s="68" t="str">
        <f>IF(AH51="","",VLOOKUP(DB52,General!U:V,2,FALSE))</f>
        <v/>
      </c>
      <c r="AM52" s="62" t="str" cm="1">
        <f t="array" aca="1" ref="AM52" ca="1">IF(AH51="","",INDIRECT(DB52&amp;CQ52))</f>
        <v/>
      </c>
      <c r="AN52" s="23" t="str">
        <f t="shared" si="26"/>
        <v/>
      </c>
      <c r="AO52" s="23" t="str">
        <f t="shared" si="30"/>
        <v/>
      </c>
      <c r="AP52" s="37" t="str">
        <f t="shared" si="27"/>
        <v/>
      </c>
      <c r="AQ52" s="53"/>
      <c r="AR52" s="53"/>
      <c r="AS52" s="53"/>
      <c r="AT52" s="33" t="e">
        <f>#REF!</f>
        <v>#REF!</v>
      </c>
      <c r="AU52" s="34" t="e">
        <f>#REF!</f>
        <v>#REF!</v>
      </c>
      <c r="AV52" s="34" t="e">
        <f>#REF!</f>
        <v>#REF!</v>
      </c>
      <c r="AW52" s="34" t="e">
        <f>#REF!</f>
        <v>#REF!</v>
      </c>
      <c r="AX52" s="34" t="str">
        <f>IF(AH52="","",IF(#REF!="W","Y",IF(#REF!="L","N","")))</f>
        <v/>
      </c>
      <c r="AY52" s="34" t="e">
        <f>#REF!</f>
        <v>#REF!</v>
      </c>
      <c r="AZ52" s="34" t="e">
        <f>#REF!</f>
        <v>#REF!</v>
      </c>
      <c r="BA52" s="35" t="e">
        <f>#REF!</f>
        <v>#REF!</v>
      </c>
      <c r="BB52" s="53"/>
      <c r="BC52" s="53"/>
      <c r="BD52" s="33" t="e">
        <f>#REF!</f>
        <v>#REF!</v>
      </c>
      <c r="BE52" s="34" t="e">
        <f>#REF!</f>
        <v>#REF!</v>
      </c>
      <c r="BF52" s="34" t="e">
        <f>#REF!</f>
        <v>#REF!</v>
      </c>
      <c r="BG52" s="34" t="e">
        <f>#REF!</f>
        <v>#REF!</v>
      </c>
      <c r="BH52" s="34" t="str">
        <f>IF(AH52="","",IF(#REF!="W","Y",IF(#REF!="L","N","")))</f>
        <v/>
      </c>
      <c r="BI52" s="34" t="e">
        <f>#REF!</f>
        <v>#REF!</v>
      </c>
      <c r="BJ52" s="34" t="e">
        <f>#REF!</f>
        <v>#REF!</v>
      </c>
      <c r="BK52" s="35" t="e">
        <f>#REF!</f>
        <v>#REF!</v>
      </c>
      <c r="BL52" s="53"/>
      <c r="BM52" s="53"/>
      <c r="BN52" s="33" t="e">
        <f>#REF!</f>
        <v>#REF!</v>
      </c>
      <c r="BO52" s="34" t="e">
        <f>#REF!</f>
        <v>#REF!</v>
      </c>
      <c r="BP52" s="34" t="e">
        <f>#REF!</f>
        <v>#REF!</v>
      </c>
      <c r="BQ52" s="34" t="e">
        <f>#REF!</f>
        <v>#REF!</v>
      </c>
      <c r="BR52" s="34" t="str">
        <f>IF(AH52="","",IF(#REF!="W","Y",IF(#REF!="L","N","")))</f>
        <v/>
      </c>
      <c r="BS52" s="34" t="e">
        <f>#REF!</f>
        <v>#REF!</v>
      </c>
      <c r="BT52" s="34" t="e">
        <f>#REF!</f>
        <v>#REF!</v>
      </c>
      <c r="BU52" s="35" t="e">
        <f>#REF!</f>
        <v>#REF!</v>
      </c>
      <c r="BV52" s="53"/>
      <c r="BW52" s="53"/>
      <c r="BX52" s="36" t="e">
        <f>#REF!</f>
        <v>#REF!</v>
      </c>
      <c r="BY52" s="23" t="e">
        <f>#REF!</f>
        <v>#REF!</v>
      </c>
      <c r="BZ52" s="23" t="e">
        <f>#REF!</f>
        <v>#REF!</v>
      </c>
      <c r="CA52" s="23" t="e">
        <f>#REF!</f>
        <v>#REF!</v>
      </c>
      <c r="CB52" s="23" t="str">
        <f>IF(AH52="","",IF(#REF!="W","Y",IF(#REF!="L","N","")))</f>
        <v/>
      </c>
      <c r="CC52" s="23" t="e">
        <f>#REF!</f>
        <v>#REF!</v>
      </c>
      <c r="CD52" s="23" t="e">
        <f>#REF!</f>
        <v>#REF!</v>
      </c>
      <c r="CE52" s="37" t="e">
        <f>#REF!</f>
        <v>#REF!</v>
      </c>
      <c r="CF52" s="53"/>
      <c r="CG52" s="53"/>
      <c r="CH52" s="1" t="e">
        <f>IF(AN52="",0,IFERROR(VLOOKUP(AN47&amp;AN48&amp;AN49&amp;AN50&amp;AN51&amp;AN52,General!I:J,2,FALSE),0))+AO51</f>
        <v>#VALUE!</v>
      </c>
      <c r="CI52" s="1">
        <v>-100</v>
      </c>
      <c r="CJ52" s="1" t="e">
        <f t="shared" si="28"/>
        <v>#REF!</v>
      </c>
      <c r="CK52" s="1">
        <v>-100</v>
      </c>
      <c r="CL52" s="1">
        <v>-100</v>
      </c>
      <c r="CM52" s="1">
        <v>-100</v>
      </c>
      <c r="CN52" s="1">
        <v>-100</v>
      </c>
      <c r="CP52" s="1" t="str">
        <f t="shared" ca="1" si="34"/>
        <v/>
      </c>
      <c r="CQ52" s="1">
        <v>52</v>
      </c>
      <c r="CR52" s="1">
        <f t="shared" si="15"/>
        <v>47</v>
      </c>
      <c r="CS52" s="4" t="str" cm="1">
        <f t="array" ref="CS52">IFERROR(INDEX($CI$4:$CO$4,_xlfn.AGGREGATE(15,6,COLUMN($CI$4:$CO$4)-COLUMN($CH$1)/($CI$52:$CO$52=MAX($CI$52:$CO$52)),COLUMNS($CO$4:CO4))),"")</f>
        <v/>
      </c>
      <c r="CT52" s="4" t="str" cm="1">
        <f t="array" ref="CT52">IFERROR(INDEX($CI$4:$CO$4,_xlfn.AGGREGATE(15,6,COLUMN($CI$4:$CO$4)-COLUMN($CH$1)/($CI$52:$CO$52=MAX($CI$52:$CO$52)),COLUMNS($CO$4:CP4))),"")</f>
        <v/>
      </c>
      <c r="CU52" s="4" t="str" cm="1">
        <f t="array" ref="CU52">IFERROR(INDEX($CI$4:$CO$4,_xlfn.AGGREGATE(15,6,COLUMN($CI$4:$CO$4)-COLUMN($CH$1)/($CI$52:$CO$52=MAX($CI$52:$CO$52)),COLUMNS($CO$4:CQ4))),"")</f>
        <v/>
      </c>
      <c r="CV52" s="4" t="str" cm="1">
        <f t="array" ref="CV52">IFERROR(INDEX($CI$4:$CO$4,_xlfn.AGGREGATE(15,6,COLUMN($CI$4:$CO$4)-COLUMN($CH$1)/($CI$52:$CO$52=MAX($CI$52:$CO$52)),COLUMNS($CO$4:CR4))),"")</f>
        <v/>
      </c>
      <c r="CW52" s="1" t="str">
        <f t="shared" ca="1" si="9"/>
        <v/>
      </c>
      <c r="DA52" s="1" t="str">
        <f t="shared" ca="1" si="10"/>
        <v>R</v>
      </c>
      <c r="DB52" s="1" t="str">
        <f t="shared" ca="1" si="14"/>
        <v/>
      </c>
      <c r="DD52" s="4" t="str">
        <f>IFERROR(VLOOKUP(CS52,General!R:S,2,FALSE),"")</f>
        <v/>
      </c>
      <c r="DE52" s="4" t="str">
        <f>IFERROR(VLOOKUP(CT52,General!R:S,2,FALSE),"")</f>
        <v/>
      </c>
      <c r="DF52" s="4" t="str">
        <f>IFERROR(VLOOKUP(CU52,General!R:S,2,FALSE),"")</f>
        <v/>
      </c>
      <c r="DG52" s="4" t="str">
        <f>IFERROR(VLOOKUP(CV52,General!R:S,2,FALSE),"")</f>
        <v/>
      </c>
      <c r="DH52" s="4">
        <f ca="1">IF(CS52="",-1,COUNTIF(INDIRECT(DD52&amp;$CQ$10):INDIRECT(DD52&amp;CQ52),"Y"))</f>
        <v>-1</v>
      </c>
      <c r="DI52" s="4">
        <f ca="1">IF(CT52="",-1,COUNTIF(INDIRECT(DE52&amp;$CQ$10):INDIRECT(DE52&amp;CQ52),"Y"))</f>
        <v>-1</v>
      </c>
      <c r="DJ52" s="4">
        <f ca="1">IF(CU52="",-1,COUNTIF(INDIRECT(DF52&amp;$CQ$10):INDIRECT(DF52&amp;CQ52),"Y"))</f>
        <v>-1</v>
      </c>
      <c r="DK52" s="4">
        <f ca="1">IF(CV52="",-1,COUNTIF(INDIRECT(DG52&amp;$CQ$10):INDIRECT(DG52&amp;CQ52),"Y"))</f>
        <v>-1</v>
      </c>
      <c r="DL52" s="4" t="str" cm="1">
        <f t="array" aca="1" ref="DL52" ca="1">IFERROR(INDEX($CS$52:$CV$52,_xlfn.AGGREGATE(15,6,COLUMN($CS$52:$CV$52)-COLUMN($CR$52)/($DH$52:$DK$52=MAX($DH$52:$DK$52)),COLUMNS($CS$52:CS52))),"")</f>
        <v/>
      </c>
      <c r="DM52" s="4" t="str" cm="1">
        <f t="array" aca="1" ref="DM52" ca="1">IFERROR(INDEX($CS$52:$CV$52,_xlfn.AGGREGATE(15,6,COLUMN($CS$52:$CV$52)-COLUMN($CR$52)/($DH$52:$DK$52=MAX($DH$52:$DK$52)),COLUMNS($CS$52:CT52))),"")</f>
        <v/>
      </c>
      <c r="DN52" s="4" t="str" cm="1">
        <f t="array" aca="1" ref="DN52" ca="1">IFERROR(INDEX($CS$52:$CV$52,_xlfn.AGGREGATE(15,6,COLUMN($CS$52:$CV$52)-COLUMN($CR$52)/($DH$52:$DK$52=MAX($DH$52:$DK$52)),COLUMNS($CS$52:CU52))),"")</f>
        <v/>
      </c>
      <c r="DO52" s="4" t="str" cm="1">
        <f t="array" aca="1" ref="DO52" ca="1">IFERROR(INDEX($CS$52:$CV$52,_xlfn.AGGREGATE(15,6,COLUMN($CS$52:$CV$52)-COLUMN($CR$52)/($DH$52:$DK$52=MAX($DH$52:$DK$52)),COLUMNS($CS$52:CV52))),"")</f>
        <v/>
      </c>
      <c r="DP52" s="1">
        <f t="shared" ca="1" si="11"/>
        <v>4</v>
      </c>
      <c r="DQ52" s="73">
        <f t="shared" ca="1" si="12"/>
        <v>0</v>
      </c>
      <c r="DR52" s="4" t="str">
        <f t="shared" ca="1" si="13"/>
        <v/>
      </c>
      <c r="DS52" s="1" t="str">
        <f t="shared" si="7"/>
        <v>F52</v>
      </c>
      <c r="DV52" s="161" t="str">
        <f>'Hedge-All-18'!B52</f>
        <v/>
      </c>
      <c r="DW52" s="162" t="str">
        <f>'Hedge-All-18'!C52</f>
        <v/>
      </c>
      <c r="DX52" s="163" t="str">
        <f>'Hedge-All-18'!D52</f>
        <v/>
      </c>
      <c r="DY52" s="164" t="str">
        <f>'Hedge-All-18'!E52</f>
        <v/>
      </c>
      <c r="DZ52" s="165" t="str">
        <f>'Hedge-All-18'!F52</f>
        <v/>
      </c>
      <c r="EA52" s="139"/>
      <c r="EB52" s="166" t="str">
        <f>'Hedge-All-18'!H52</f>
        <v/>
      </c>
      <c r="EC52" s="163" t="str">
        <f>'Hedge-All-18'!I52</f>
        <v/>
      </c>
      <c r="ED52" s="164" t="str">
        <f>'Hedge-All-18'!J52</f>
        <v/>
      </c>
      <c r="EE52" s="165" t="str">
        <f>'Hedge-All-18'!K52</f>
        <v/>
      </c>
      <c r="EF52" s="139"/>
      <c r="EG52" s="139"/>
      <c r="EH52" s="139"/>
      <c r="EI52" s="161" t="str">
        <f>'Hedge-All-18'!O52</f>
        <v/>
      </c>
      <c r="EJ52" s="163" t="str">
        <f>'Hedge-All-18'!P52</f>
        <v/>
      </c>
      <c r="EK52" s="164" t="str">
        <f>'Hedge-All-18'!Q52</f>
        <v/>
      </c>
      <c r="EL52" s="167" t="str">
        <f>'Hedge-All-18'!R52</f>
        <v/>
      </c>
      <c r="EM52" s="167" t="str">
        <f>'Hedge-All-18'!S52</f>
        <v/>
      </c>
      <c r="EN52" s="168" t="str">
        <f>'Hedge-All-18'!T52</f>
        <v/>
      </c>
      <c r="EO52" s="167" t="str">
        <f>'Hedge-All-18'!U52</f>
        <v/>
      </c>
      <c r="EP52" s="169" t="str">
        <f>'Hedge-All-18'!V52</f>
        <v/>
      </c>
      <c r="EQ52" s="1" t="str">
        <f t="shared" si="8"/>
        <v>N</v>
      </c>
    </row>
    <row r="53" spans="1:147" ht="26.25" customHeight="1" thickBot="1">
      <c r="A53" s="1">
        <v>44</v>
      </c>
      <c r="B53" s="36" t="e">
        <f>#REF!</f>
        <v>#REF!</v>
      </c>
      <c r="C53" s="23" t="e">
        <f>#REF!</f>
        <v>#REF!</v>
      </c>
      <c r="D53" s="23" t="e">
        <f>#REF!</f>
        <v>#REF!</v>
      </c>
      <c r="E53" s="23" t="e">
        <f>#REF!</f>
        <v>#REF!</v>
      </c>
      <c r="F53" s="23" t="str">
        <f>IF(AH53="","",IF(#REF!="W","Y",IF(#REF!="L","N","")))</f>
        <v/>
      </c>
      <c r="G53" s="23" t="e">
        <f>#REF!</f>
        <v>#REF!</v>
      </c>
      <c r="H53" s="23" t="e">
        <f>#REF!</f>
        <v>#REF!</v>
      </c>
      <c r="I53" s="37" t="e">
        <f>#REF!</f>
        <v>#REF!</v>
      </c>
      <c r="J53" s="53"/>
      <c r="K53" s="53"/>
      <c r="L53" s="36" t="e">
        <f>#REF!</f>
        <v>#REF!</v>
      </c>
      <c r="M53" s="23" t="e">
        <f>#REF!</f>
        <v>#REF!</v>
      </c>
      <c r="N53" s="23" t="e">
        <f>#REF!</f>
        <v>#REF!</v>
      </c>
      <c r="O53" s="23" t="e">
        <f>#REF!</f>
        <v>#REF!</v>
      </c>
      <c r="P53" s="23" t="str">
        <f>IF(AH53="","",IF(#REF!="W","Y",IF(#REF!="L","N","")))</f>
        <v/>
      </c>
      <c r="Q53" s="23" t="e">
        <f>#REF!</f>
        <v>#REF!</v>
      </c>
      <c r="R53" s="23" t="e">
        <f>#REF!</f>
        <v>#REF!</v>
      </c>
      <c r="S53" s="37" t="e">
        <f>#REF!</f>
        <v>#REF!</v>
      </c>
      <c r="T53" s="53"/>
      <c r="U53" s="185"/>
      <c r="V53" s="285" t="str">
        <f>'Hedge-All-18'!B53</f>
        <v/>
      </c>
      <c r="W53" s="23" t="str">
        <f>'Hedge-All-18'!C53</f>
        <v/>
      </c>
      <c r="X53" s="23" t="str">
        <f>'Hedge-All-18'!H53</f>
        <v/>
      </c>
      <c r="Y53" s="23" t="str">
        <f>'Hedge-All-18'!O53</f>
        <v/>
      </c>
      <c r="Z53" s="23" t="str">
        <f>IF(AH53="","",IF('Hedge-All-18'!X53="W","Y",IF('Hedge-All-18'!X53="L","N","")))</f>
        <v/>
      </c>
      <c r="AA53" s="23" t="str">
        <f>'Hedge-All-18'!AM53</f>
        <v/>
      </c>
      <c r="AB53" s="23" t="str">
        <f>'Hedge-All-18'!S53</f>
        <v/>
      </c>
      <c r="AC53" s="37" t="str">
        <f>'Hedge-All-18'!U53</f>
        <v/>
      </c>
      <c r="AD53" s="53"/>
      <c r="AE53" s="53"/>
      <c r="AF53" s="53"/>
      <c r="AG53" s="53"/>
      <c r="AH53" s="130"/>
      <c r="AI53" s="105"/>
      <c r="AJ53" s="102" t="str" cm="1">
        <f t="array" aca="1" ref="AJ53" ca="1">IF(AH52="","",INDIRECT(VLOOKUP(DB53,General!X:Y,2,FALSE)&amp;CQ53))</f>
        <v/>
      </c>
      <c r="AK53" s="68" t="str">
        <f t="shared" si="29"/>
        <v/>
      </c>
      <c r="AL53" s="68" t="str">
        <f>IF(AH52="","",VLOOKUP(DB53,General!U:V,2,FALSE))</f>
        <v/>
      </c>
      <c r="AM53" s="62" t="str" cm="1">
        <f t="array" aca="1" ref="AM53" ca="1">IF(AH52="","",INDIRECT(DB53&amp;CQ53))</f>
        <v/>
      </c>
      <c r="AN53" s="23" t="str">
        <f t="shared" si="26"/>
        <v/>
      </c>
      <c r="AO53" s="23" t="str">
        <f t="shared" si="30"/>
        <v/>
      </c>
      <c r="AP53" s="37" t="str">
        <f t="shared" si="27"/>
        <v/>
      </c>
      <c r="AQ53" s="53"/>
      <c r="AR53" s="53"/>
      <c r="AS53" s="53"/>
      <c r="AT53" s="33" t="e">
        <f>#REF!</f>
        <v>#REF!</v>
      </c>
      <c r="AU53" s="34" t="e">
        <f>#REF!</f>
        <v>#REF!</v>
      </c>
      <c r="AV53" s="34" t="e">
        <f>#REF!</f>
        <v>#REF!</v>
      </c>
      <c r="AW53" s="34" t="e">
        <f>#REF!</f>
        <v>#REF!</v>
      </c>
      <c r="AX53" s="34" t="str">
        <f>IF(AH53="","",IF(#REF!="W","Y",IF(#REF!="L","N","")))</f>
        <v/>
      </c>
      <c r="AY53" s="34" t="e">
        <f>#REF!</f>
        <v>#REF!</v>
      </c>
      <c r="AZ53" s="34" t="e">
        <f>#REF!</f>
        <v>#REF!</v>
      </c>
      <c r="BA53" s="35" t="e">
        <f>#REF!</f>
        <v>#REF!</v>
      </c>
      <c r="BB53" s="53"/>
      <c r="BC53" s="53"/>
      <c r="BD53" s="33" t="e">
        <f>#REF!</f>
        <v>#REF!</v>
      </c>
      <c r="BE53" s="34" t="e">
        <f>#REF!</f>
        <v>#REF!</v>
      </c>
      <c r="BF53" s="34" t="e">
        <f>#REF!</f>
        <v>#REF!</v>
      </c>
      <c r="BG53" s="34" t="e">
        <f>#REF!</f>
        <v>#REF!</v>
      </c>
      <c r="BH53" s="34" t="str">
        <f>IF(AH53="","",IF(#REF!="W","Y",IF(#REF!="L","N","")))</f>
        <v/>
      </c>
      <c r="BI53" s="34" t="e">
        <f>#REF!</f>
        <v>#REF!</v>
      </c>
      <c r="BJ53" s="34" t="e">
        <f>#REF!</f>
        <v>#REF!</v>
      </c>
      <c r="BK53" s="35" t="e">
        <f>#REF!</f>
        <v>#REF!</v>
      </c>
      <c r="BL53" s="53"/>
      <c r="BM53" s="53"/>
      <c r="BN53" s="33" t="e">
        <f>#REF!</f>
        <v>#REF!</v>
      </c>
      <c r="BO53" s="34" t="e">
        <f>#REF!</f>
        <v>#REF!</v>
      </c>
      <c r="BP53" s="34" t="e">
        <f>#REF!</f>
        <v>#REF!</v>
      </c>
      <c r="BQ53" s="34" t="e">
        <f>#REF!</f>
        <v>#REF!</v>
      </c>
      <c r="BR53" s="34" t="str">
        <f>IF(AH53="","",IF(#REF!="W","Y",IF(#REF!="L","N","")))</f>
        <v/>
      </c>
      <c r="BS53" s="34" t="e">
        <f>#REF!</f>
        <v>#REF!</v>
      </c>
      <c r="BT53" s="34" t="e">
        <f>#REF!</f>
        <v>#REF!</v>
      </c>
      <c r="BU53" s="35" t="e">
        <f>#REF!</f>
        <v>#REF!</v>
      </c>
      <c r="BV53" s="53"/>
      <c r="BW53" s="53"/>
      <c r="BX53" s="36" t="e">
        <f>#REF!</f>
        <v>#REF!</v>
      </c>
      <c r="BY53" s="23" t="e">
        <f>#REF!</f>
        <v>#REF!</v>
      </c>
      <c r="BZ53" s="23" t="e">
        <f>#REF!</f>
        <v>#REF!</v>
      </c>
      <c r="CA53" s="23" t="e">
        <f>#REF!</f>
        <v>#REF!</v>
      </c>
      <c r="CB53" s="23" t="str">
        <f>IF(AH53="","",IF(#REF!="W","Y",IF(#REF!="L","N","")))</f>
        <v/>
      </c>
      <c r="CC53" s="23" t="e">
        <f>#REF!</f>
        <v>#REF!</v>
      </c>
      <c r="CD53" s="23" t="e">
        <f>#REF!</f>
        <v>#REF!</v>
      </c>
      <c r="CE53" s="37" t="e">
        <f>#REF!</f>
        <v>#REF!</v>
      </c>
      <c r="CF53" s="53"/>
      <c r="CG53" s="53"/>
      <c r="CH53" s="1" t="e">
        <f>IF(AN53="",0,IFERROR(VLOOKUP(AN48&amp;AN49&amp;AN50&amp;AN51&amp;AN52&amp;AN53,General!I:J,2,FALSE),0))+AO52</f>
        <v>#VALUE!</v>
      </c>
      <c r="CI53" s="1">
        <v>-100</v>
      </c>
      <c r="CJ53" s="1" t="e">
        <f t="shared" si="28"/>
        <v>#REF!</v>
      </c>
      <c r="CK53" s="1">
        <v>-100</v>
      </c>
      <c r="CL53" s="1">
        <v>-100</v>
      </c>
      <c r="CM53" s="1">
        <v>-100</v>
      </c>
      <c r="CN53" s="1">
        <v>-100</v>
      </c>
      <c r="CP53" s="1" t="str">
        <f t="shared" ca="1" si="34"/>
        <v/>
      </c>
      <c r="CQ53" s="1">
        <v>53</v>
      </c>
      <c r="CR53" s="1">
        <f t="shared" si="15"/>
        <v>48</v>
      </c>
      <c r="CS53" s="4" t="str" cm="1">
        <f t="array" ref="CS53">IFERROR(INDEX($CI$4:$CO$4,_xlfn.AGGREGATE(15,6,COLUMN($CI$4:$CO$4)-COLUMN($CH$1)/($CI$53:$CO$53=MAX($CI$53:$CO$53)),COLUMNS($CO$4:CO4))),"")</f>
        <v/>
      </c>
      <c r="CT53" s="4" t="str" cm="1">
        <f t="array" ref="CT53">IFERROR(INDEX($CI$4:$CO$4,_xlfn.AGGREGATE(15,6,COLUMN($CI$4:$CO$4)-COLUMN($CH$1)/($CI$53:$CO$53=MAX($CI$53:$CO$53)),COLUMNS($CO$4:CP4))),"")</f>
        <v/>
      </c>
      <c r="CU53" s="4" t="str" cm="1">
        <f t="array" ref="CU53">IFERROR(INDEX($CI$4:$CO$4,_xlfn.AGGREGATE(15,6,COLUMN($CI$4:$CO$4)-COLUMN($CH$1)/($CI$53:$CO$53=MAX($CI$53:$CO$53)),COLUMNS($CO$4:CQ4))),"")</f>
        <v/>
      </c>
      <c r="CV53" s="4" t="str" cm="1">
        <f t="array" ref="CV53">IFERROR(INDEX($CI$4:$CO$4,_xlfn.AGGREGATE(15,6,COLUMN($CI$4:$CO$4)-COLUMN($CH$1)/($CI$53:$CO$53=MAX($CI$53:$CO$53)),COLUMNS($CO$4:CR4))),"")</f>
        <v/>
      </c>
      <c r="CW53" s="1" t="str">
        <f t="shared" ca="1" si="9"/>
        <v/>
      </c>
      <c r="CX53" s="1" t="str" cm="1">
        <f t="array" ref="CX53">IFERROR(INDEX($CS$54:$CV$54,_xlfn.AGGREGATE(15,6,COLUMN($CS$54:$CV$54)-COLUMN($CR$54)/($CS$53:$CV$53=MAX($CS$53:$CV$53)),COLUMNS($CS$54:CT54
))),"")</f>
        <v/>
      </c>
      <c r="CY53" s="1" t="str" cm="1">
        <f t="array" ref="CY53">IFERROR(INDEX($CS$54:$CV$54,_xlfn.AGGREGATE(15,6,COLUMN($CS$54:$CV$54)-COLUMN($CR$54)/($CS$53:$CV$53=MAX($CS$53:$CV$53)),COLUMNS($CS$54:CU54
))),"")</f>
        <v/>
      </c>
      <c r="CZ53" s="1" t="str" cm="1">
        <f t="array" ref="CZ53">IFERROR(INDEX($CS$54:$CV$54,_xlfn.AGGREGATE(15,6,COLUMN($CS$54:$CV$54)-COLUMN($CR$54)/($CS$53:$CV$53=MAX($CS$53:$CV$53)),COLUMNS($CS$54:CV54
))),"")</f>
        <v/>
      </c>
      <c r="DA53" s="1" t="str">
        <f t="shared" ca="1" si="10"/>
        <v>R</v>
      </c>
      <c r="DB53" s="1" t="str">
        <f t="shared" ca="1" si="14"/>
        <v/>
      </c>
      <c r="DD53" s="4" t="str">
        <f>IFERROR(VLOOKUP(CS53,General!R:S,2,FALSE),"")</f>
        <v/>
      </c>
      <c r="DE53" s="4" t="str">
        <f>IFERROR(VLOOKUP(CT53,General!R:S,2,FALSE),"")</f>
        <v/>
      </c>
      <c r="DF53" s="4" t="str">
        <f>IFERROR(VLOOKUP(CU53,General!R:S,2,FALSE),"")</f>
        <v/>
      </c>
      <c r="DG53" s="4" t="str">
        <f>IFERROR(VLOOKUP(CV53,General!R:S,2,FALSE),"")</f>
        <v/>
      </c>
      <c r="DH53" s="4">
        <f ca="1">IF(CS53="",-1,COUNTIF(INDIRECT(DD53&amp;$CQ$10):INDIRECT(DD53&amp;CQ53),"Y"))</f>
        <v>-1</v>
      </c>
      <c r="DI53" s="4">
        <f ca="1">IF(CT53="",-1,COUNTIF(INDIRECT(DE53&amp;$CQ$10):INDIRECT(DE53&amp;CQ53),"Y"))</f>
        <v>-1</v>
      </c>
      <c r="DJ53" s="4">
        <f ca="1">IF(CU53="",-1,COUNTIF(INDIRECT(DF53&amp;$CQ$10):INDIRECT(DF53&amp;CQ53),"Y"))</f>
        <v>-1</v>
      </c>
      <c r="DK53" s="4">
        <f ca="1">IF(CV53="",-1,COUNTIF(INDIRECT(DG53&amp;$CQ$10):INDIRECT(DG53&amp;CQ53),"Y"))</f>
        <v>-1</v>
      </c>
      <c r="DL53" s="4" t="str" cm="1">
        <f t="array" aca="1" ref="DL53" ca="1">IFERROR(INDEX($CS$53:$CV$53,_xlfn.AGGREGATE(15,6,COLUMN($CS$53:$CV$53)-COLUMN($CR$53)/($DH$53:$DK$53=MAX($DH$53:$DK$53)),COLUMNS($CS$53:CS53))),"")</f>
        <v/>
      </c>
      <c r="DM53" s="4" t="str" cm="1">
        <f t="array" aca="1" ref="DM53" ca="1">IFERROR(INDEX($CS$53:$CV$53,_xlfn.AGGREGATE(15,6,COLUMN($CS$53:$CV$53)-COLUMN($CR$53)/($DH$53:$DK$53=MAX($DH$53:$DK$53)),COLUMNS($CS$53:CT53))),"")</f>
        <v/>
      </c>
      <c r="DN53" s="4" t="str" cm="1">
        <f t="array" aca="1" ref="DN53" ca="1">IFERROR(INDEX($CS$53:$CV$53,_xlfn.AGGREGATE(15,6,COLUMN($CS$53:$CV$53)-COLUMN($CR$53)/($DH$53:$DK$53=MAX($DH$53:$DK$53)),COLUMNS($CS$53:CU53))),"")</f>
        <v/>
      </c>
      <c r="DO53" s="4" t="str" cm="1">
        <f t="array" aca="1" ref="DO53" ca="1">IFERROR(INDEX($CS$53:$CV$53,_xlfn.AGGREGATE(15,6,COLUMN($CS$53:$CV$53)-COLUMN($CR$53)/($DH$53:$DK$53=MAX($DH$53:$DK$53)),COLUMNS($CS$53:CV53))),"")</f>
        <v/>
      </c>
      <c r="DP53" s="1">
        <f t="shared" ca="1" si="11"/>
        <v>4</v>
      </c>
      <c r="DQ53" s="73">
        <f t="shared" ca="1" si="12"/>
        <v>0</v>
      </c>
      <c r="DR53" s="4" t="str">
        <f t="shared" ca="1" si="13"/>
        <v/>
      </c>
      <c r="DS53" s="1" t="str">
        <f t="shared" si="7"/>
        <v>F53</v>
      </c>
      <c r="DV53" s="161" t="str">
        <f>'Hedge-All-18'!B53</f>
        <v/>
      </c>
      <c r="DW53" s="162" t="str">
        <f>'Hedge-All-18'!C53</f>
        <v/>
      </c>
      <c r="DX53" s="163" t="str">
        <f>'Hedge-All-18'!D53</f>
        <v/>
      </c>
      <c r="DY53" s="164" t="str">
        <f>'Hedge-All-18'!E53</f>
        <v/>
      </c>
      <c r="DZ53" s="165" t="str">
        <f>'Hedge-All-18'!F53</f>
        <v/>
      </c>
      <c r="EA53" s="139"/>
      <c r="EB53" s="166" t="str">
        <f>'Hedge-All-18'!H53</f>
        <v/>
      </c>
      <c r="EC53" s="163" t="str">
        <f>'Hedge-All-18'!I53</f>
        <v/>
      </c>
      <c r="ED53" s="164" t="str">
        <f>'Hedge-All-18'!J53</f>
        <v/>
      </c>
      <c r="EE53" s="165" t="str">
        <f>'Hedge-All-18'!K53</f>
        <v/>
      </c>
      <c r="EF53" s="139"/>
      <c r="EG53" s="139"/>
      <c r="EH53" s="139"/>
      <c r="EI53" s="161" t="str">
        <f>'Hedge-All-18'!O53</f>
        <v/>
      </c>
      <c r="EJ53" s="163" t="str">
        <f>'Hedge-All-18'!P53</f>
        <v/>
      </c>
      <c r="EK53" s="164" t="str">
        <f>'Hedge-All-18'!Q53</f>
        <v/>
      </c>
      <c r="EL53" s="167" t="str">
        <f>'Hedge-All-18'!R53</f>
        <v/>
      </c>
      <c r="EM53" s="167" t="str">
        <f>'Hedge-All-18'!S53</f>
        <v/>
      </c>
      <c r="EN53" s="168" t="str">
        <f>'Hedge-All-18'!T53</f>
        <v/>
      </c>
      <c r="EO53" s="167" t="str">
        <f>'Hedge-All-18'!U53</f>
        <v/>
      </c>
      <c r="EP53" s="169" t="str">
        <f>'Hedge-All-18'!V53</f>
        <v/>
      </c>
      <c r="EQ53" s="1" t="str">
        <f t="shared" si="8"/>
        <v>N</v>
      </c>
    </row>
    <row r="54" spans="1:147" ht="26.25" customHeight="1" thickBot="1">
      <c r="A54" s="1">
        <v>45</v>
      </c>
      <c r="B54" s="38" t="e">
        <f>#REF!</f>
        <v>#REF!</v>
      </c>
      <c r="C54" s="39" t="e">
        <f>#REF!</f>
        <v>#REF!</v>
      </c>
      <c r="D54" s="39" t="e">
        <f>#REF!</f>
        <v>#REF!</v>
      </c>
      <c r="E54" s="39" t="e">
        <f>#REF!</f>
        <v>#REF!</v>
      </c>
      <c r="F54" s="39" t="str">
        <f>IF(AH54="","",IF(#REF!="W","Y",IF(#REF!="L","N","")))</f>
        <v/>
      </c>
      <c r="G54" s="39" t="e">
        <f>#REF!</f>
        <v>#REF!</v>
      </c>
      <c r="H54" s="39" t="e">
        <f>#REF!</f>
        <v>#REF!</v>
      </c>
      <c r="I54" s="40" t="e">
        <f>#REF!</f>
        <v>#REF!</v>
      </c>
      <c r="J54" s="53"/>
      <c r="K54" s="53"/>
      <c r="L54" s="38" t="e">
        <f>#REF!</f>
        <v>#REF!</v>
      </c>
      <c r="M54" s="39" t="e">
        <f>#REF!</f>
        <v>#REF!</v>
      </c>
      <c r="N54" s="39" t="e">
        <f>#REF!</f>
        <v>#REF!</v>
      </c>
      <c r="O54" s="39" t="e">
        <f>#REF!</f>
        <v>#REF!</v>
      </c>
      <c r="P54" s="39" t="str">
        <f>IF(AH54="","",IF(#REF!="W","Y",IF(#REF!="L","N","")))</f>
        <v/>
      </c>
      <c r="Q54" s="39" t="e">
        <f>#REF!</f>
        <v>#REF!</v>
      </c>
      <c r="R54" s="39" t="e">
        <f>#REF!</f>
        <v>#REF!</v>
      </c>
      <c r="S54" s="40" t="e">
        <f>#REF!</f>
        <v>#REF!</v>
      </c>
      <c r="T54" s="53"/>
      <c r="U54" s="185"/>
      <c r="V54" s="286" t="str">
        <f>'Hedge-All-18'!B54</f>
        <v/>
      </c>
      <c r="W54" s="39" t="str">
        <f>'Hedge-All-18'!C54</f>
        <v/>
      </c>
      <c r="X54" s="39" t="str">
        <f>'Hedge-All-18'!H54</f>
        <v/>
      </c>
      <c r="Y54" s="39" t="str">
        <f>'Hedge-All-18'!O54</f>
        <v/>
      </c>
      <c r="Z54" s="39" t="str">
        <f>IF(AH54="","",IF('Hedge-All-18'!X54="W","Y",IF('Hedge-All-18'!X54="L","N","")))</f>
        <v/>
      </c>
      <c r="AA54" s="39" t="str">
        <f>'Hedge-All-18'!AM54</f>
        <v/>
      </c>
      <c r="AB54" s="39" t="str">
        <f>'Hedge-All-18'!S54</f>
        <v/>
      </c>
      <c r="AC54" s="40" t="str">
        <f>'Hedge-All-18'!U54</f>
        <v/>
      </c>
      <c r="AD54" s="53"/>
      <c r="AE54" s="53"/>
      <c r="AF54" s="53"/>
      <c r="AG54" s="53"/>
      <c r="AH54" s="131"/>
      <c r="AI54" s="105"/>
      <c r="AJ54" s="103" t="str" cm="1">
        <f t="array" aca="1" ref="AJ54" ca="1">IF(AH53="","",INDIRECT(VLOOKUP(DB54,General!X:Y,2,FALSE)&amp;CQ54))</f>
        <v/>
      </c>
      <c r="AK54" s="69" t="str">
        <f t="shared" si="29"/>
        <v/>
      </c>
      <c r="AL54" s="69" t="str">
        <f>IF(AH53="","",VLOOKUP(DB54,General!U:V,2,FALSE))</f>
        <v/>
      </c>
      <c r="AM54" s="65" t="str" cm="1">
        <f t="array" aca="1" ref="AM54" ca="1">IF(AH53="","",INDIRECT(DB54&amp;CQ54))</f>
        <v/>
      </c>
      <c r="AN54" s="39" t="str">
        <f t="shared" si="26"/>
        <v/>
      </c>
      <c r="AO54" s="39" t="str">
        <f t="shared" si="30"/>
        <v/>
      </c>
      <c r="AP54" s="40" t="str">
        <f t="shared" si="27"/>
        <v/>
      </c>
      <c r="AQ54" s="53"/>
      <c r="AR54" s="53"/>
      <c r="AS54" s="53"/>
      <c r="AT54" s="33" t="e">
        <f>#REF!</f>
        <v>#REF!</v>
      </c>
      <c r="AU54" s="34" t="e">
        <f>#REF!</f>
        <v>#REF!</v>
      </c>
      <c r="AV54" s="34" t="e">
        <f>#REF!</f>
        <v>#REF!</v>
      </c>
      <c r="AW54" s="34" t="e">
        <f>#REF!</f>
        <v>#REF!</v>
      </c>
      <c r="AX54" s="34" t="str">
        <f>IF(AH54="","",IF(#REF!="W","Y",IF(#REF!="L","N","")))</f>
        <v/>
      </c>
      <c r="AY54" s="34" t="e">
        <f>#REF!</f>
        <v>#REF!</v>
      </c>
      <c r="AZ54" s="34" t="e">
        <f>#REF!</f>
        <v>#REF!</v>
      </c>
      <c r="BA54" s="35" t="e">
        <f>#REF!</f>
        <v>#REF!</v>
      </c>
      <c r="BB54" s="53"/>
      <c r="BC54" s="53"/>
      <c r="BD54" s="33" t="e">
        <f>#REF!</f>
        <v>#REF!</v>
      </c>
      <c r="BE54" s="34" t="e">
        <f>#REF!</f>
        <v>#REF!</v>
      </c>
      <c r="BF54" s="34" t="e">
        <f>#REF!</f>
        <v>#REF!</v>
      </c>
      <c r="BG54" s="34" t="e">
        <f>#REF!</f>
        <v>#REF!</v>
      </c>
      <c r="BH54" s="34" t="str">
        <f>IF(AH54="","",IF(#REF!="W","Y",IF(#REF!="L","N","")))</f>
        <v/>
      </c>
      <c r="BI54" s="34" t="e">
        <f>#REF!</f>
        <v>#REF!</v>
      </c>
      <c r="BJ54" s="34" t="e">
        <f>#REF!</f>
        <v>#REF!</v>
      </c>
      <c r="BK54" s="35" t="e">
        <f>#REF!</f>
        <v>#REF!</v>
      </c>
      <c r="BL54" s="53"/>
      <c r="BM54" s="53"/>
      <c r="BN54" s="33" t="e">
        <f>#REF!</f>
        <v>#REF!</v>
      </c>
      <c r="BO54" s="34" t="e">
        <f>#REF!</f>
        <v>#REF!</v>
      </c>
      <c r="BP54" s="34" t="e">
        <f>#REF!</f>
        <v>#REF!</v>
      </c>
      <c r="BQ54" s="34" t="e">
        <f>#REF!</f>
        <v>#REF!</v>
      </c>
      <c r="BR54" s="34" t="str">
        <f>IF(AH54="","",IF(#REF!="W","Y",IF(#REF!="L","N","")))</f>
        <v/>
      </c>
      <c r="BS54" s="34" t="e">
        <f>#REF!</f>
        <v>#REF!</v>
      </c>
      <c r="BT54" s="34" t="e">
        <f>#REF!</f>
        <v>#REF!</v>
      </c>
      <c r="BU54" s="35" t="e">
        <f>#REF!</f>
        <v>#REF!</v>
      </c>
      <c r="BV54" s="53"/>
      <c r="BW54" s="53"/>
      <c r="BX54" s="38" t="e">
        <f>#REF!</f>
        <v>#REF!</v>
      </c>
      <c r="BY54" s="39" t="e">
        <f>#REF!</f>
        <v>#REF!</v>
      </c>
      <c r="BZ54" s="39" t="e">
        <f>#REF!</f>
        <v>#REF!</v>
      </c>
      <c r="CA54" s="39" t="e">
        <f>#REF!</f>
        <v>#REF!</v>
      </c>
      <c r="CB54" s="39" t="str">
        <f>IF(AH54="","",IF(#REF!="W","Y",IF(#REF!="L","N","")))</f>
        <v/>
      </c>
      <c r="CC54" s="39" t="e">
        <f>#REF!</f>
        <v>#REF!</v>
      </c>
      <c r="CD54" s="39" t="e">
        <f>#REF!</f>
        <v>#REF!</v>
      </c>
      <c r="CE54" s="40" t="e">
        <f>#REF!</f>
        <v>#REF!</v>
      </c>
      <c r="CF54" s="53"/>
      <c r="CG54" s="53"/>
      <c r="CH54" s="1" t="e">
        <f>IF(AN54="",0,IFERROR(VLOOKUP(AN49&amp;AN50&amp;AN51&amp;AN52&amp;AN53&amp;AN54,General!I:J,2,FALSE),0))+AO53</f>
        <v>#VALUE!</v>
      </c>
      <c r="CI54" s="1">
        <v>-100</v>
      </c>
      <c r="CJ54" s="1" t="e">
        <f t="shared" si="28"/>
        <v>#REF!</v>
      </c>
      <c r="CK54" s="1">
        <v>-100</v>
      </c>
      <c r="CL54" s="1">
        <v>-100</v>
      </c>
      <c r="CM54" s="1">
        <v>-100</v>
      </c>
      <c r="CN54" s="1">
        <v>-100</v>
      </c>
      <c r="CP54" s="1" t="str">
        <f>IF(AH54="","",INDEX($CI$4:$CO$4,MATCH(MAX(CI54:CO54),CI54:CO54,0)))</f>
        <v/>
      </c>
      <c r="CQ54" s="1">
        <v>54</v>
      </c>
      <c r="CR54" s="1">
        <f t="shared" si="15"/>
        <v>49</v>
      </c>
      <c r="CS54" s="4" t="str" cm="1">
        <f t="array" ref="CS54">IFERROR(INDEX($CI$4:$CO$4,_xlfn.AGGREGATE(15,6,COLUMN($CI$4:$CO$4)-COLUMN($CH$1)/($CI$54:$CO$54=MAX($CI$54:$CO$54)),COLUMNS($CO$4:CO4))),"")</f>
        <v/>
      </c>
      <c r="CT54" s="4" t="str" cm="1">
        <f t="array" ref="CT54">IFERROR(INDEX($CI$4:$CO$4,_xlfn.AGGREGATE(15,6,COLUMN($CI$4:$CO$4)-COLUMN($CH$1)/($CI$54:$CO$54=MAX($CI$54:$CO$54)),COLUMNS($CO$4:CP4))),"")</f>
        <v/>
      </c>
      <c r="CU54" s="4" t="str" cm="1">
        <f t="array" ref="CU54">IFERROR(INDEX($CI$4:$CO$4,_xlfn.AGGREGATE(15,6,COLUMN($CI$4:$CO$4)-COLUMN($CH$1)/($CI$54:$CO$54=MAX($CI$54:$CO$54)),COLUMNS($CO$4:CQ4))),"")</f>
        <v/>
      </c>
      <c r="CV54" s="4" t="str" cm="1">
        <f t="array" ref="CV54">IFERROR(INDEX($CI$4:$CO$4,_xlfn.AGGREGATE(15,6,COLUMN($CI$4:$CO$4)-COLUMN($CH$1)/($CI$54:$CO$54=MAX($CI$54:$CO$54)),COLUMNS($CO$4:CR4))),"")</f>
        <v/>
      </c>
      <c r="CW54" s="1" t="str">
        <f t="shared" ca="1" si="9"/>
        <v/>
      </c>
      <c r="DA54" s="1" t="str">
        <f t="shared" ca="1" si="10"/>
        <v>R</v>
      </c>
      <c r="DB54" s="1" t="str">
        <f t="shared" ca="1" si="14"/>
        <v/>
      </c>
      <c r="DD54" s="4" t="str">
        <f>IFERROR(VLOOKUP(CS54,General!R:S,2,FALSE),"")</f>
        <v/>
      </c>
      <c r="DE54" s="4" t="str">
        <f>IFERROR(VLOOKUP(CT54,General!R:S,2,FALSE),"")</f>
        <v/>
      </c>
      <c r="DF54" s="4" t="str">
        <f>IFERROR(VLOOKUP(CU54,General!R:S,2,FALSE),"")</f>
        <v/>
      </c>
      <c r="DG54" s="4" t="str">
        <f>IFERROR(VLOOKUP(CV54,General!R:S,2,FALSE),"")</f>
        <v/>
      </c>
      <c r="DH54" s="4">
        <f ca="1">IF(CS54="",-1,COUNTIF(INDIRECT(DD54&amp;$CQ$10):INDIRECT(DD54&amp;CQ54),"Y"))</f>
        <v>-1</v>
      </c>
      <c r="DI54" s="4">
        <f ca="1">IF(CT54="",-1,COUNTIF(INDIRECT(DE54&amp;$CQ$10):INDIRECT(DE54&amp;CQ54),"Y"))</f>
        <v>-1</v>
      </c>
      <c r="DJ54" s="4">
        <f ca="1">IF(CU54="",-1,COUNTIF(INDIRECT(DF54&amp;$CQ$10):INDIRECT(DF54&amp;CQ54),"Y"))</f>
        <v>-1</v>
      </c>
      <c r="DK54" s="4">
        <f ca="1">IF(CV54="",-1,COUNTIF(INDIRECT(DG54&amp;$CQ$10):INDIRECT(DG54&amp;CQ54),"Y"))</f>
        <v>-1</v>
      </c>
      <c r="DL54" s="4" t="str" cm="1">
        <f t="array" aca="1" ref="DL54" ca="1">IFERROR(INDEX($CS$54:$CV$54,_xlfn.AGGREGATE(15,6,COLUMN($CS$54:$CV$54)-COLUMN($CR$54)/($DH$54:$DK$54=MAX($DH$54:$DK$54)),COLUMNS($CS$54:CS54))),"")</f>
        <v/>
      </c>
      <c r="DM54" s="4" t="str" cm="1">
        <f t="array" aca="1" ref="DM54" ca="1">IFERROR(INDEX($CS$54:$CV$54,_xlfn.AGGREGATE(15,6,COLUMN($CS$54:$CV$54)-COLUMN($CR$54)/($DH$54:$DK$54=MAX($DH$54:$DK$54)),COLUMNS($CS$54:CT54))),"")</f>
        <v/>
      </c>
      <c r="DN54" s="4" t="str" cm="1">
        <f t="array" aca="1" ref="DN54" ca="1">IFERROR(INDEX($CS$54:$CV$54,_xlfn.AGGREGATE(15,6,COLUMN($CS$54:$CV$54)-COLUMN($CR$54)/($DH$54:$DK$54=MAX($DH$54:$DK$54)),COLUMNS($CS$54:CU54))),"")</f>
        <v/>
      </c>
      <c r="DO54" s="4" t="str" cm="1">
        <f t="array" aca="1" ref="DO54" ca="1">IFERROR(INDEX($CS$54:$CV$54,_xlfn.AGGREGATE(15,6,COLUMN($CS$54:$CV$54)-COLUMN($CR$54)/($DH$54:$DK$54=MAX($DH$54:$DK$54)),COLUMNS($CS$54:CV54))),"")</f>
        <v/>
      </c>
      <c r="DP54" s="1">
        <f t="shared" ca="1" si="11"/>
        <v>4</v>
      </c>
      <c r="DQ54" s="73">
        <f t="shared" ca="1" si="12"/>
        <v>0</v>
      </c>
      <c r="DR54" s="4" t="str">
        <f t="shared" ca="1" si="13"/>
        <v/>
      </c>
      <c r="DS54" s="1" t="str">
        <f t="shared" si="7"/>
        <v>F54</v>
      </c>
      <c r="DV54" s="170" t="str">
        <f>'Hedge-All-18'!B54</f>
        <v/>
      </c>
      <c r="DW54" s="171" t="str">
        <f>'Hedge-All-18'!C54</f>
        <v/>
      </c>
      <c r="DX54" s="172" t="str">
        <f>'Hedge-All-18'!D54</f>
        <v/>
      </c>
      <c r="DY54" s="173" t="str">
        <f>'Hedge-All-18'!E54</f>
        <v/>
      </c>
      <c r="DZ54" s="174" t="str">
        <f>'Hedge-All-18'!F54</f>
        <v/>
      </c>
      <c r="EA54" s="139"/>
      <c r="EB54" s="175" t="str">
        <f>'Hedge-All-18'!H54</f>
        <v/>
      </c>
      <c r="EC54" s="172" t="str">
        <f>'Hedge-All-18'!I54</f>
        <v/>
      </c>
      <c r="ED54" s="173" t="str">
        <f>'Hedge-All-18'!J54</f>
        <v/>
      </c>
      <c r="EE54" s="174" t="str">
        <f>'Hedge-All-18'!K54</f>
        <v/>
      </c>
      <c r="EF54" s="139"/>
      <c r="EG54" s="139"/>
      <c r="EH54" s="139"/>
      <c r="EI54" s="170" t="str">
        <f>'Hedge-All-18'!O54</f>
        <v/>
      </c>
      <c r="EJ54" s="172" t="str">
        <f>'Hedge-All-18'!P54</f>
        <v/>
      </c>
      <c r="EK54" s="173" t="str">
        <f>'Hedge-All-18'!Q54</f>
        <v/>
      </c>
      <c r="EL54" s="176" t="str">
        <f>'Hedge-All-18'!R54</f>
        <v/>
      </c>
      <c r="EM54" s="176" t="str">
        <f>'Hedge-All-18'!S54</f>
        <v/>
      </c>
      <c r="EN54" s="177" t="str">
        <f>'Hedge-All-18'!T54</f>
        <v/>
      </c>
      <c r="EO54" s="176" t="str">
        <f>'Hedge-All-18'!U54</f>
        <v/>
      </c>
      <c r="EP54" s="178" t="str">
        <f>'Hedge-All-18'!V54</f>
        <v/>
      </c>
      <c r="EQ54" s="1" t="str">
        <f t="shared" si="8"/>
        <v>N</v>
      </c>
    </row>
    <row r="55" spans="1:147" ht="26.25" customHeight="1" thickBot="1">
      <c r="A55" s="1">
        <v>46</v>
      </c>
      <c r="B55" s="33" t="e">
        <f>#REF!</f>
        <v>#REF!</v>
      </c>
      <c r="C55" s="34" t="e">
        <f>#REF!</f>
        <v>#REF!</v>
      </c>
      <c r="D55" s="34" t="e">
        <f>#REF!</f>
        <v>#REF!</v>
      </c>
      <c r="E55" s="34" t="e">
        <f>#REF!</f>
        <v>#REF!</v>
      </c>
      <c r="F55" s="34" t="str">
        <f>IF(AH55="","",IF(#REF!="W","Y",IF(#REF!="L","N","")))</f>
        <v/>
      </c>
      <c r="G55" s="34" t="e">
        <f>#REF!</f>
        <v>#REF!</v>
      </c>
      <c r="H55" s="34" t="e">
        <f>#REF!</f>
        <v>#REF!</v>
      </c>
      <c r="I55" s="35" t="e">
        <f>#REF!</f>
        <v>#REF!</v>
      </c>
      <c r="J55" s="53"/>
      <c r="K55" s="53"/>
      <c r="L55" s="33" t="e">
        <f>#REF!</f>
        <v>#REF!</v>
      </c>
      <c r="M55" s="34" t="e">
        <f>#REF!</f>
        <v>#REF!</v>
      </c>
      <c r="N55" s="34" t="e">
        <f>#REF!</f>
        <v>#REF!</v>
      </c>
      <c r="O55" s="34" t="e">
        <f>#REF!</f>
        <v>#REF!</v>
      </c>
      <c r="P55" s="34" t="str">
        <f>IF(AH55="","",IF(#REF!="W","Y",IF(#REF!="L","N","")))</f>
        <v/>
      </c>
      <c r="Q55" s="34" t="e">
        <f>#REF!</f>
        <v>#REF!</v>
      </c>
      <c r="R55" s="34" t="e">
        <f>#REF!</f>
        <v>#REF!</v>
      </c>
      <c r="S55" s="35" t="e">
        <f>#REF!</f>
        <v>#REF!</v>
      </c>
      <c r="T55" s="53"/>
      <c r="U55" s="185"/>
      <c r="V55" s="184" t="str">
        <f>'Hedge-All-18'!B55</f>
        <v/>
      </c>
      <c r="W55" s="34" t="str">
        <f>'Hedge-All-18'!C55</f>
        <v/>
      </c>
      <c r="X55" s="34" t="str">
        <f>'Hedge-All-18'!H55</f>
        <v/>
      </c>
      <c r="Y55" s="34" t="str">
        <f>'Hedge-All-18'!O55</f>
        <v/>
      </c>
      <c r="Z55" s="34" t="str">
        <f>IF(AH55="","",IF('Hedge-All-18'!X55="W","Y",IF('Hedge-All-18'!X55="L","N","")))</f>
        <v/>
      </c>
      <c r="AA55" s="34" t="str">
        <f>'Hedge-All-18'!AM55</f>
        <v/>
      </c>
      <c r="AB55" s="34" t="str">
        <f>'Hedge-All-18'!S55</f>
        <v/>
      </c>
      <c r="AC55" s="35" t="str">
        <f>'Hedge-All-18'!U55</f>
        <v/>
      </c>
      <c r="AD55" s="53"/>
      <c r="AE55" s="53"/>
      <c r="AF55" s="53"/>
      <c r="AG55" s="53"/>
      <c r="AH55" s="129"/>
      <c r="AI55" s="105"/>
      <c r="AJ55" s="107" t="str" cm="1">
        <f t="array" aca="1" ref="AJ55" ca="1">IF(AH54="","",INDIRECT(VLOOKUP(DB55,General!X:Y,2,FALSE)&amp;CQ55))</f>
        <v/>
      </c>
      <c r="AK55" s="63" t="str">
        <f t="shared" si="29"/>
        <v/>
      </c>
      <c r="AL55" s="63" t="str">
        <f>IF(AH54="","",VLOOKUP(DB55,General!U:V,2,FALSE))</f>
        <v/>
      </c>
      <c r="AM55" s="64" t="str" cm="1">
        <f t="array" aca="1" ref="AM55" ca="1">IF(AH54="","",INDIRECT(DB55&amp;CQ55))</f>
        <v/>
      </c>
      <c r="AN55" s="34" t="str">
        <f t="shared" si="26"/>
        <v/>
      </c>
      <c r="AO55" s="34" t="str">
        <f t="shared" si="30"/>
        <v/>
      </c>
      <c r="AP55" s="35" t="str">
        <f t="shared" si="27"/>
        <v/>
      </c>
      <c r="AQ55" s="53"/>
      <c r="AR55" s="53"/>
      <c r="AS55" s="53"/>
      <c r="AT55" s="33" t="e">
        <f>#REF!</f>
        <v>#REF!</v>
      </c>
      <c r="AU55" s="34" t="e">
        <f>#REF!</f>
        <v>#REF!</v>
      </c>
      <c r="AV55" s="34" t="e">
        <f>#REF!</f>
        <v>#REF!</v>
      </c>
      <c r="AW55" s="34" t="e">
        <f>#REF!</f>
        <v>#REF!</v>
      </c>
      <c r="AX55" s="34" t="str">
        <f>IF(AH55="","",IF(#REF!="W","Y",IF(#REF!="L","N","")))</f>
        <v/>
      </c>
      <c r="AY55" s="34" t="e">
        <f>#REF!</f>
        <v>#REF!</v>
      </c>
      <c r="AZ55" s="34" t="e">
        <f>#REF!</f>
        <v>#REF!</v>
      </c>
      <c r="BA55" s="35" t="e">
        <f>#REF!</f>
        <v>#REF!</v>
      </c>
      <c r="BB55" s="53"/>
      <c r="BC55" s="53"/>
      <c r="BD55" s="33" t="e">
        <f>#REF!</f>
        <v>#REF!</v>
      </c>
      <c r="BE55" s="34" t="e">
        <f>#REF!</f>
        <v>#REF!</v>
      </c>
      <c r="BF55" s="34" t="e">
        <f>#REF!</f>
        <v>#REF!</v>
      </c>
      <c r="BG55" s="34" t="e">
        <f>#REF!</f>
        <v>#REF!</v>
      </c>
      <c r="BH55" s="34" t="str">
        <f>IF(AH55="","",IF(#REF!="W","Y",IF(#REF!="L","N","")))</f>
        <v/>
      </c>
      <c r="BI55" s="34" t="e">
        <f>#REF!</f>
        <v>#REF!</v>
      </c>
      <c r="BJ55" s="34" t="e">
        <f>#REF!</f>
        <v>#REF!</v>
      </c>
      <c r="BK55" s="35" t="e">
        <f>#REF!</f>
        <v>#REF!</v>
      </c>
      <c r="BL55" s="53"/>
      <c r="BM55" s="53"/>
      <c r="BN55" s="33" t="e">
        <f>#REF!</f>
        <v>#REF!</v>
      </c>
      <c r="BO55" s="34" t="e">
        <f>#REF!</f>
        <v>#REF!</v>
      </c>
      <c r="BP55" s="34" t="e">
        <f>#REF!</f>
        <v>#REF!</v>
      </c>
      <c r="BQ55" s="34" t="e">
        <f>#REF!</f>
        <v>#REF!</v>
      </c>
      <c r="BR55" s="34" t="str">
        <f>IF(AH55="","",IF(#REF!="W","Y",IF(#REF!="L","N","")))</f>
        <v/>
      </c>
      <c r="BS55" s="34" t="e">
        <f>#REF!</f>
        <v>#REF!</v>
      </c>
      <c r="BT55" s="34" t="e">
        <f>#REF!</f>
        <v>#REF!</v>
      </c>
      <c r="BU55" s="35" t="e">
        <f>#REF!</f>
        <v>#REF!</v>
      </c>
      <c r="BV55" s="53"/>
      <c r="BW55" s="53"/>
      <c r="BX55" s="33" t="e">
        <f>#REF!</f>
        <v>#REF!</v>
      </c>
      <c r="BY55" s="34" t="e">
        <f>#REF!</f>
        <v>#REF!</v>
      </c>
      <c r="BZ55" s="34" t="e">
        <f>#REF!</f>
        <v>#REF!</v>
      </c>
      <c r="CA55" s="34" t="e">
        <f>#REF!</f>
        <v>#REF!</v>
      </c>
      <c r="CB55" s="34" t="str">
        <f>IF(AH55="","",IF(#REF!="W","Y",IF(#REF!="L","N","")))</f>
        <v/>
      </c>
      <c r="CC55" s="34" t="e">
        <f>#REF!</f>
        <v>#REF!</v>
      </c>
      <c r="CD55" s="34" t="e">
        <f>#REF!</f>
        <v>#REF!</v>
      </c>
      <c r="CE55" s="35" t="e">
        <f>#REF!</f>
        <v>#REF!</v>
      </c>
      <c r="CF55" s="53"/>
      <c r="CG55" s="53"/>
      <c r="CH55" s="1" t="e">
        <f>IF(AN55="",0,IFERROR(VLOOKUP(AN50&amp;AN51&amp;AN52&amp;AN53&amp;AN54&amp;AN55,General!I:J,2,FALSE),0))+AO54</f>
        <v>#VALUE!</v>
      </c>
      <c r="CI55" s="1">
        <v>-100</v>
      </c>
      <c r="CJ55" s="1" t="e">
        <f t="shared" si="28"/>
        <v>#REF!</v>
      </c>
      <c r="CK55" s="1">
        <v>-100</v>
      </c>
      <c r="CL55" s="1">
        <v>-100</v>
      </c>
      <c r="CM55" s="1">
        <v>-100</v>
      </c>
      <c r="CN55" s="1">
        <v>-100</v>
      </c>
      <c r="CP55" s="1" t="str">
        <f t="shared" ref="CP55" ca="1" si="35">CW54</f>
        <v/>
      </c>
      <c r="CQ55" s="1">
        <v>55</v>
      </c>
      <c r="CR55" s="1">
        <f t="shared" si="15"/>
        <v>50</v>
      </c>
      <c r="CS55" s="4" t="str" cm="1">
        <f t="array" ref="CS55">IFERROR(INDEX($CI$4:$CO$4,_xlfn.AGGREGATE(15,6,COLUMN($CI$4:$CO$4)-COLUMN($CH$1)/($CI$55:$CO$55=MAX($CI$55:$CO$55)),COLUMNS($CO$4:CO4))),"")</f>
        <v/>
      </c>
      <c r="CT55" s="4" t="str" cm="1">
        <f t="array" ref="CT55">IFERROR(INDEX($CI$4:$CO$4,_xlfn.AGGREGATE(15,6,COLUMN($CI$4:$CO$4)-COLUMN($CH$1)/($CI$55:$CO$55=MAX($CI$55:$CO$55)),COLUMNS($CO$4:CP4))),"")</f>
        <v/>
      </c>
      <c r="CU55" s="4" t="str" cm="1">
        <f t="array" ref="CU55">IFERROR(INDEX($CI$4:$CO$4,_xlfn.AGGREGATE(15,6,COLUMN($CI$4:$CO$4)-COLUMN($CH$1)/($CI$55:$CO$55=MAX($CI$55:$CO$55)),COLUMNS($CO$4:CQ4))),"")</f>
        <v/>
      </c>
      <c r="CV55" s="4" t="str" cm="1">
        <f t="array" ref="CV55">IFERROR(INDEX($CI$4:$CO$4,_xlfn.AGGREGATE(15,6,COLUMN($CI$4:$CO$4)-COLUMN($CH$1)/($CI$55:$CO$55=MAX($CI$55:$CO$55)),COLUMNS($CO$4:CR4))),"")</f>
        <v/>
      </c>
      <c r="CW55" s="1" t="str">
        <f t="shared" ca="1" si="9"/>
        <v/>
      </c>
      <c r="DA55" s="1" t="str">
        <f t="shared" ca="1" si="10"/>
        <v>R</v>
      </c>
      <c r="DB55" s="1" t="str">
        <f t="shared" ca="1" si="14"/>
        <v/>
      </c>
      <c r="DD55" s="4" t="str">
        <f>IFERROR(VLOOKUP(CS55,General!R:S,2,FALSE),"")</f>
        <v/>
      </c>
      <c r="DE55" s="4" t="str">
        <f>IFERROR(VLOOKUP(CT55,General!R:S,2,FALSE),"")</f>
        <v/>
      </c>
      <c r="DF55" s="4" t="str">
        <f>IFERROR(VLOOKUP(CU55,General!R:S,2,FALSE),"")</f>
        <v/>
      </c>
      <c r="DG55" s="4" t="str">
        <f>IFERROR(VLOOKUP(CV55,General!R:S,2,FALSE),"")</f>
        <v/>
      </c>
      <c r="DH55" s="4">
        <f ca="1">IF(CS55="",-1,COUNTIF(INDIRECT(DD55&amp;$CQ$10):INDIRECT(DD55&amp;CQ55),"Y"))</f>
        <v>-1</v>
      </c>
      <c r="DI55" s="4">
        <f ca="1">IF(CT55="",-1,COUNTIF(INDIRECT(DE55&amp;$CQ$10):INDIRECT(DE55&amp;CQ55),"Y"))</f>
        <v>-1</v>
      </c>
      <c r="DJ55" s="4">
        <f ca="1">IF(CU55="",-1,COUNTIF(INDIRECT(DF55&amp;$CQ$10):INDIRECT(DF55&amp;CQ55),"Y"))</f>
        <v>-1</v>
      </c>
      <c r="DK55" s="4">
        <f ca="1">IF(CV55="",-1,COUNTIF(INDIRECT(DG55&amp;$CQ$10):INDIRECT(DG55&amp;CQ55),"Y"))</f>
        <v>-1</v>
      </c>
      <c r="DL55" s="4" t="str" cm="1">
        <f t="array" aca="1" ref="DL55" ca="1">IFERROR(INDEX($CS$55:$CV$55,_xlfn.AGGREGATE(15,6,COLUMN($CS$55:$CV$55)-COLUMN($CR$55)/($DH$55:$DK$55=MAX($DH$55:$DK$55)),COLUMNS($CS$55:CS55))),"")</f>
        <v/>
      </c>
      <c r="DM55" s="4" t="str" cm="1">
        <f t="array" aca="1" ref="DM55" ca="1">IFERROR(INDEX($CS$55:$CV$55,_xlfn.AGGREGATE(15,6,COLUMN($CS$55:$CV$55)-COLUMN($CR$55)/($DH$55:$DK$55=MAX($DH$55:$DK$55)),COLUMNS($CS$55:CT55))),"")</f>
        <v/>
      </c>
      <c r="DN55" s="4" t="str" cm="1">
        <f t="array" aca="1" ref="DN55" ca="1">IFERROR(INDEX($CS$55:$CV$55,_xlfn.AGGREGATE(15,6,COLUMN($CS$55:$CV$55)-COLUMN($CR$55)/($DH$55:$DK$55=MAX($DH$55:$DK$55)),COLUMNS($CS$55:CU55))),"")</f>
        <v/>
      </c>
      <c r="DO55" s="4" t="str" cm="1">
        <f t="array" aca="1" ref="DO55" ca="1">IFERROR(INDEX($CS$55:$CV$55,_xlfn.AGGREGATE(15,6,COLUMN($CS$55:$CV$55)-COLUMN($CR$55)/($DH$55:$DK$55=MAX($DH$55:$DK$55)),COLUMNS($CS$55:CV55))),"")</f>
        <v/>
      </c>
      <c r="DP55" s="1">
        <f t="shared" ca="1" si="11"/>
        <v>4</v>
      </c>
      <c r="DQ55" s="73">
        <f t="shared" ca="1" si="12"/>
        <v>0</v>
      </c>
      <c r="DR55" s="4" t="str">
        <f t="shared" ca="1" si="13"/>
        <v/>
      </c>
      <c r="DS55" s="1" t="str">
        <f t="shared" si="7"/>
        <v>F55</v>
      </c>
      <c r="DV55" s="152" t="str">
        <f>'Hedge-All-18'!B55</f>
        <v/>
      </c>
      <c r="DW55" s="153" t="str">
        <f>'Hedge-All-18'!C55</f>
        <v/>
      </c>
      <c r="DX55" s="154" t="str">
        <f>'Hedge-All-18'!D55</f>
        <v/>
      </c>
      <c r="DY55" s="155" t="str">
        <f>'Hedge-All-18'!E55</f>
        <v/>
      </c>
      <c r="DZ55" s="156" t="str">
        <f>'Hedge-All-18'!F55</f>
        <v/>
      </c>
      <c r="EA55" s="139"/>
      <c r="EB55" s="157" t="str">
        <f>'Hedge-All-18'!H55</f>
        <v/>
      </c>
      <c r="EC55" s="154" t="str">
        <f>'Hedge-All-18'!I55</f>
        <v/>
      </c>
      <c r="ED55" s="155" t="str">
        <f>'Hedge-All-18'!J55</f>
        <v/>
      </c>
      <c r="EE55" s="156" t="str">
        <f>'Hedge-All-18'!K55</f>
        <v/>
      </c>
      <c r="EF55" s="139"/>
      <c r="EG55" s="139"/>
      <c r="EH55" s="139"/>
      <c r="EI55" s="152" t="str">
        <f>'Hedge-All-18'!O55</f>
        <v/>
      </c>
      <c r="EJ55" s="154" t="str">
        <f>'Hedge-All-18'!P55</f>
        <v/>
      </c>
      <c r="EK55" s="155" t="str">
        <f>'Hedge-All-18'!Q55</f>
        <v/>
      </c>
      <c r="EL55" s="158" t="str">
        <f>'Hedge-All-18'!R55</f>
        <v/>
      </c>
      <c r="EM55" s="158" t="str">
        <f>'Hedge-All-18'!S55</f>
        <v/>
      </c>
      <c r="EN55" s="159" t="str">
        <f>'Hedge-All-18'!T55</f>
        <v/>
      </c>
      <c r="EO55" s="158" t="str">
        <f>'Hedge-All-18'!U55</f>
        <v/>
      </c>
      <c r="EP55" s="160" t="str">
        <f>'Hedge-All-18'!V55</f>
        <v/>
      </c>
      <c r="EQ55" s="1" t="str">
        <f t="shared" si="8"/>
        <v>N</v>
      </c>
    </row>
    <row r="56" spans="1:147" ht="26.25" customHeight="1" thickBot="1">
      <c r="A56" s="1">
        <v>47</v>
      </c>
      <c r="B56" s="36" t="e">
        <f>#REF!</f>
        <v>#REF!</v>
      </c>
      <c r="C56" s="23" t="e">
        <f>#REF!</f>
        <v>#REF!</v>
      </c>
      <c r="D56" s="23" t="e">
        <f>#REF!</f>
        <v>#REF!</v>
      </c>
      <c r="E56" s="23" t="e">
        <f>#REF!</f>
        <v>#REF!</v>
      </c>
      <c r="F56" s="23" t="str">
        <f>IF(AH56="","",IF(#REF!="W","Y",IF(#REF!="L","N","")))</f>
        <v/>
      </c>
      <c r="G56" s="23" t="e">
        <f>#REF!</f>
        <v>#REF!</v>
      </c>
      <c r="H56" s="23" t="e">
        <f>#REF!</f>
        <v>#REF!</v>
      </c>
      <c r="I56" s="37" t="e">
        <f>#REF!</f>
        <v>#REF!</v>
      </c>
      <c r="J56" s="53"/>
      <c r="K56" s="53"/>
      <c r="L56" s="36" t="e">
        <f>#REF!</f>
        <v>#REF!</v>
      </c>
      <c r="M56" s="23" t="e">
        <f>#REF!</f>
        <v>#REF!</v>
      </c>
      <c r="N56" s="23" t="e">
        <f>#REF!</f>
        <v>#REF!</v>
      </c>
      <c r="O56" s="23" t="e">
        <f>#REF!</f>
        <v>#REF!</v>
      </c>
      <c r="P56" s="23" t="str">
        <f>IF(AH56="","",IF(#REF!="W","Y",IF(#REF!="L","N","")))</f>
        <v/>
      </c>
      <c r="Q56" s="23" t="e">
        <f>#REF!</f>
        <v>#REF!</v>
      </c>
      <c r="R56" s="23" t="e">
        <f>#REF!</f>
        <v>#REF!</v>
      </c>
      <c r="S56" s="37" t="e">
        <f>#REF!</f>
        <v>#REF!</v>
      </c>
      <c r="T56" s="53"/>
      <c r="U56" s="185"/>
      <c r="V56" s="285" t="str">
        <f>'Hedge-All-18'!B56</f>
        <v/>
      </c>
      <c r="W56" s="23" t="str">
        <f>'Hedge-All-18'!C56</f>
        <v/>
      </c>
      <c r="X56" s="23" t="str">
        <f>'Hedge-All-18'!H56</f>
        <v/>
      </c>
      <c r="Y56" s="23" t="str">
        <f>'Hedge-All-18'!O56</f>
        <v/>
      </c>
      <c r="Z56" s="23" t="str">
        <f>IF(AH56="","",IF('Hedge-All-18'!X56="W","Y",IF('Hedge-All-18'!X56="L","N","")))</f>
        <v/>
      </c>
      <c r="AA56" s="23" t="str">
        <f>'Hedge-All-18'!AM56</f>
        <v/>
      </c>
      <c r="AB56" s="23" t="str">
        <f>'Hedge-All-18'!S56</f>
        <v/>
      </c>
      <c r="AC56" s="37" t="str">
        <f>'Hedge-All-18'!U56</f>
        <v/>
      </c>
      <c r="AD56" s="53"/>
      <c r="AE56" s="53"/>
      <c r="AF56" s="53"/>
      <c r="AG56" s="53"/>
      <c r="AH56" s="130"/>
      <c r="AI56" s="105"/>
      <c r="AJ56" s="102" t="str" cm="1">
        <f t="array" aca="1" ref="AJ56" ca="1">IF(AH55="","",INDIRECT(VLOOKUP(DB56,General!X:Y,2,FALSE)&amp;CQ56))</f>
        <v/>
      </c>
      <c r="AK56" s="68" t="str">
        <f t="shared" si="29"/>
        <v/>
      </c>
      <c r="AL56" s="68" t="str">
        <f>IF(AH55="","",VLOOKUP(DB56,General!U:V,2,FALSE))</f>
        <v/>
      </c>
      <c r="AM56" s="62" t="str" cm="1">
        <f t="array" aca="1" ref="AM56" ca="1">IF(AH55="","",INDIRECT(DB56&amp;CQ56))</f>
        <v/>
      </c>
      <c r="AN56" s="23" t="str">
        <f t="shared" si="26"/>
        <v/>
      </c>
      <c r="AO56" s="23" t="str">
        <f t="shared" si="30"/>
        <v/>
      </c>
      <c r="AP56" s="37" t="str">
        <f t="shared" si="27"/>
        <v/>
      </c>
      <c r="AQ56" s="53"/>
      <c r="AR56" s="53"/>
      <c r="AS56" s="53"/>
      <c r="AT56" s="33" t="e">
        <f>#REF!</f>
        <v>#REF!</v>
      </c>
      <c r="AU56" s="34" t="e">
        <f>#REF!</f>
        <v>#REF!</v>
      </c>
      <c r="AV56" s="34" t="e">
        <f>#REF!</f>
        <v>#REF!</v>
      </c>
      <c r="AW56" s="34" t="e">
        <f>#REF!</f>
        <v>#REF!</v>
      </c>
      <c r="AX56" s="34" t="str">
        <f>IF(AH56="","",IF(#REF!="W","Y",IF(#REF!="L","N","")))</f>
        <v/>
      </c>
      <c r="AY56" s="34" t="e">
        <f>#REF!</f>
        <v>#REF!</v>
      </c>
      <c r="AZ56" s="34" t="e">
        <f>#REF!</f>
        <v>#REF!</v>
      </c>
      <c r="BA56" s="35" t="e">
        <f>#REF!</f>
        <v>#REF!</v>
      </c>
      <c r="BB56" s="53"/>
      <c r="BC56" s="53"/>
      <c r="BD56" s="33" t="e">
        <f>#REF!</f>
        <v>#REF!</v>
      </c>
      <c r="BE56" s="34" t="e">
        <f>#REF!</f>
        <v>#REF!</v>
      </c>
      <c r="BF56" s="34" t="e">
        <f>#REF!</f>
        <v>#REF!</v>
      </c>
      <c r="BG56" s="34" t="e">
        <f>#REF!</f>
        <v>#REF!</v>
      </c>
      <c r="BH56" s="34" t="str">
        <f>IF(AH56="","",IF(#REF!="W","Y",IF(#REF!="L","N","")))</f>
        <v/>
      </c>
      <c r="BI56" s="34" t="e">
        <f>#REF!</f>
        <v>#REF!</v>
      </c>
      <c r="BJ56" s="34" t="e">
        <f>#REF!</f>
        <v>#REF!</v>
      </c>
      <c r="BK56" s="35" t="e">
        <f>#REF!</f>
        <v>#REF!</v>
      </c>
      <c r="BL56" s="53"/>
      <c r="BM56" s="53"/>
      <c r="BN56" s="33" t="e">
        <f>#REF!</f>
        <v>#REF!</v>
      </c>
      <c r="BO56" s="34" t="e">
        <f>#REF!</f>
        <v>#REF!</v>
      </c>
      <c r="BP56" s="34" t="e">
        <f>#REF!</f>
        <v>#REF!</v>
      </c>
      <c r="BQ56" s="34" t="e">
        <f>#REF!</f>
        <v>#REF!</v>
      </c>
      <c r="BR56" s="34" t="str">
        <f>IF(AH56="","",IF(#REF!="W","Y",IF(#REF!="L","N","")))</f>
        <v/>
      </c>
      <c r="BS56" s="34" t="e">
        <f>#REF!</f>
        <v>#REF!</v>
      </c>
      <c r="BT56" s="34" t="e">
        <f>#REF!</f>
        <v>#REF!</v>
      </c>
      <c r="BU56" s="35" t="e">
        <f>#REF!</f>
        <v>#REF!</v>
      </c>
      <c r="BV56" s="53"/>
      <c r="BW56" s="53"/>
      <c r="BX56" s="36" t="e">
        <f>#REF!</f>
        <v>#REF!</v>
      </c>
      <c r="BY56" s="23" t="e">
        <f>#REF!</f>
        <v>#REF!</v>
      </c>
      <c r="BZ56" s="23" t="e">
        <f>#REF!</f>
        <v>#REF!</v>
      </c>
      <c r="CA56" s="23" t="e">
        <f>#REF!</f>
        <v>#REF!</v>
      </c>
      <c r="CB56" s="23" t="str">
        <f>IF(AH56="","",IF(#REF!="W","Y",IF(#REF!="L","N","")))</f>
        <v/>
      </c>
      <c r="CC56" s="23" t="e">
        <f>#REF!</f>
        <v>#REF!</v>
      </c>
      <c r="CD56" s="23" t="e">
        <f>#REF!</f>
        <v>#REF!</v>
      </c>
      <c r="CE56" s="37" t="e">
        <f>#REF!</f>
        <v>#REF!</v>
      </c>
      <c r="CF56" s="53"/>
      <c r="CG56" s="53"/>
      <c r="CH56" s="1" t="e">
        <f>IF(AN56="",0,IFERROR(VLOOKUP(AN51&amp;AN52&amp;AN53&amp;AN54&amp;AN55&amp;AN56,General!I:J,2,FALSE),0))+AO55</f>
        <v>#VALUE!</v>
      </c>
      <c r="CI56" s="1">
        <v>-100</v>
      </c>
      <c r="CJ56" s="1" t="e">
        <f t="shared" si="28"/>
        <v>#REF!</v>
      </c>
      <c r="CK56" s="1">
        <v>-100</v>
      </c>
      <c r="CL56" s="1">
        <v>-100</v>
      </c>
      <c r="CM56" s="1">
        <v>-100</v>
      </c>
      <c r="CN56" s="1">
        <v>-100</v>
      </c>
      <c r="CP56" s="1" t="str">
        <f t="shared" ref="CP56:CP58" ca="1" si="36">CP55</f>
        <v/>
      </c>
      <c r="CQ56" s="1">
        <v>56</v>
      </c>
      <c r="CR56" s="1">
        <f t="shared" si="15"/>
        <v>51</v>
      </c>
      <c r="CS56" s="4" t="str" cm="1">
        <f t="array" ref="CS56">IFERROR(INDEX($CI$4:$CO$4,_xlfn.AGGREGATE(15,6,COLUMN($CI$4:$CO$4)-COLUMN($CH$1)/($CI$56:$CO$56=MAX($CI$56:$CO$56)),COLUMNS($CO$4:CO4))),"")</f>
        <v/>
      </c>
      <c r="CT56" s="4" t="str" cm="1">
        <f t="array" ref="CT56">IFERROR(INDEX($CI$4:$CO$4,_xlfn.AGGREGATE(15,6,COLUMN($CI$4:$CO$4)-COLUMN($CH$1)/($CI$56:$CO$56=MAX($CI$56:$CO$56)),COLUMNS($CO$4:CP4))),"")</f>
        <v/>
      </c>
      <c r="CU56" s="4" t="str" cm="1">
        <f t="array" ref="CU56">IFERROR(INDEX($CI$4:$CO$4,_xlfn.AGGREGATE(15,6,COLUMN($CI$4:$CO$4)-COLUMN($CH$1)/($CI$56:$CO$56=MAX($CI$56:$CO$56)),COLUMNS($CO$4:CQ4))),"")</f>
        <v/>
      </c>
      <c r="CV56" s="4" t="str" cm="1">
        <f t="array" ref="CV56">IFERROR(INDEX($CI$4:$CO$4,_xlfn.AGGREGATE(15,6,COLUMN($CI$4:$CO$4)-COLUMN($CH$1)/($CI$56:$CO$56=MAX($CI$56:$CO$56)),COLUMNS($CO$4:CR4))),"")</f>
        <v/>
      </c>
      <c r="CW56" s="1" t="str">
        <f t="shared" ca="1" si="9"/>
        <v/>
      </c>
      <c r="DA56" s="1" t="str">
        <f t="shared" ca="1" si="10"/>
        <v>R</v>
      </c>
      <c r="DB56" s="1" t="str">
        <f t="shared" ca="1" si="14"/>
        <v/>
      </c>
      <c r="DC56" s="1">
        <f>IF(DC51=4,1,DC51+1)</f>
        <v>2</v>
      </c>
      <c r="DD56" s="4" t="str">
        <f>IFERROR(VLOOKUP(CS56,General!R:S,2,FALSE),"")</f>
        <v/>
      </c>
      <c r="DE56" s="4" t="str">
        <f>IFERROR(VLOOKUP(CT56,General!R:S,2,FALSE),"")</f>
        <v/>
      </c>
      <c r="DF56" s="4" t="str">
        <f>IFERROR(VLOOKUP(CU56,General!R:S,2,FALSE),"")</f>
        <v/>
      </c>
      <c r="DG56" s="4" t="str">
        <f>IFERROR(VLOOKUP(CV56,General!R:S,2,FALSE),"")</f>
        <v/>
      </c>
      <c r="DH56" s="4">
        <f ca="1">IF(CS56="",-1,COUNTIF(INDIRECT(DD56&amp;$CQ$10):INDIRECT(DD56&amp;CQ56),"Y"))</f>
        <v>-1</v>
      </c>
      <c r="DI56" s="4">
        <f ca="1">IF(CT56="",-1,COUNTIF(INDIRECT(DE56&amp;$CQ$10):INDIRECT(DE56&amp;CQ56),"Y"))</f>
        <v>-1</v>
      </c>
      <c r="DJ56" s="4">
        <f ca="1">IF(CU56="",-1,COUNTIF(INDIRECT(DF56&amp;$CQ$10):INDIRECT(DF56&amp;CQ56),"Y"))</f>
        <v>-1</v>
      </c>
      <c r="DK56" s="4">
        <f ca="1">IF(CV56="",-1,COUNTIF(INDIRECT(DG56&amp;$CQ$10):INDIRECT(DG56&amp;CQ56),"Y"))</f>
        <v>-1</v>
      </c>
      <c r="DL56" s="4" t="str" cm="1">
        <f t="array" aca="1" ref="DL56" ca="1">IFERROR(INDEX($CS$56:$CV$56,_xlfn.AGGREGATE(15,6,COLUMN($CS$56:$CV$56)-COLUMN($CR$56)/($DH$56:$DK$56=MAX($DH$56:$DK$56)),COLUMNS($CS$56:CS56))),"")</f>
        <v/>
      </c>
      <c r="DM56" s="4" t="str" cm="1">
        <f t="array" aca="1" ref="DM56" ca="1">IFERROR(INDEX($CS$56:$CV$56,_xlfn.AGGREGATE(15,6,COLUMN($CS$56:$CV$56)-COLUMN($CR$56)/($DH$56:$DK$56=MAX($DH$56:$DK$56)),COLUMNS($CS$56:CT56))),"")</f>
        <v/>
      </c>
      <c r="DN56" s="4" t="str" cm="1">
        <f t="array" aca="1" ref="DN56" ca="1">IFERROR(INDEX($CS$56:$CV$56,_xlfn.AGGREGATE(15,6,COLUMN($CS$56:$CV$56)-COLUMN($CR$56)/($DH$56:$DK$56=MAX($DH$56:$DK$56)),COLUMNS($CS$56:CU56))),"")</f>
        <v/>
      </c>
      <c r="DO56" s="4" t="str" cm="1">
        <f t="array" aca="1" ref="DO56" ca="1">IFERROR(INDEX($CS$56:$CV$56,_xlfn.AGGREGATE(15,6,COLUMN($CS$56:$CV$56)-COLUMN($CR$56)/($DH$56:$DK$56=MAX($DH$56:$DK$56)),COLUMNS($CS$56:CV56))),"")</f>
        <v/>
      </c>
      <c r="DP56" s="1">
        <f t="shared" ca="1" si="11"/>
        <v>4</v>
      </c>
      <c r="DQ56" s="73">
        <f t="shared" ca="1" si="12"/>
        <v>2</v>
      </c>
      <c r="DR56" s="4" t="str">
        <f t="shared" ca="1" si="13"/>
        <v/>
      </c>
      <c r="DS56" s="1" t="str">
        <f t="shared" si="7"/>
        <v>F56</v>
      </c>
      <c r="DV56" s="161" t="str">
        <f>'Hedge-All-18'!B56</f>
        <v/>
      </c>
      <c r="DW56" s="162" t="str">
        <f>'Hedge-All-18'!C56</f>
        <v/>
      </c>
      <c r="DX56" s="163" t="str">
        <f>'Hedge-All-18'!D56</f>
        <v/>
      </c>
      <c r="DY56" s="164" t="str">
        <f>'Hedge-All-18'!E56</f>
        <v/>
      </c>
      <c r="DZ56" s="165" t="str">
        <f>'Hedge-All-18'!F56</f>
        <v/>
      </c>
      <c r="EA56" s="139"/>
      <c r="EB56" s="166" t="str">
        <f>'Hedge-All-18'!H56</f>
        <v/>
      </c>
      <c r="EC56" s="163" t="str">
        <f>'Hedge-All-18'!I56</f>
        <v/>
      </c>
      <c r="ED56" s="164" t="str">
        <f>'Hedge-All-18'!J56</f>
        <v/>
      </c>
      <c r="EE56" s="165" t="str">
        <f>'Hedge-All-18'!K56</f>
        <v/>
      </c>
      <c r="EF56" s="139"/>
      <c r="EG56" s="139"/>
      <c r="EH56" s="139"/>
      <c r="EI56" s="161" t="str">
        <f>'Hedge-All-18'!O56</f>
        <v/>
      </c>
      <c r="EJ56" s="163" t="str">
        <f>'Hedge-All-18'!P56</f>
        <v/>
      </c>
      <c r="EK56" s="164" t="str">
        <f>'Hedge-All-18'!Q56</f>
        <v/>
      </c>
      <c r="EL56" s="167" t="str">
        <f>'Hedge-All-18'!R56</f>
        <v/>
      </c>
      <c r="EM56" s="167" t="str">
        <f>'Hedge-All-18'!S56</f>
        <v/>
      </c>
      <c r="EN56" s="168" t="str">
        <f>'Hedge-All-18'!T56</f>
        <v/>
      </c>
      <c r="EO56" s="167" t="str">
        <f>'Hedge-All-18'!U56</f>
        <v/>
      </c>
      <c r="EP56" s="169" t="str">
        <f>'Hedge-All-18'!V56</f>
        <v/>
      </c>
      <c r="EQ56" s="1" t="str">
        <f t="shared" si="8"/>
        <v>N</v>
      </c>
    </row>
    <row r="57" spans="1:147" ht="26.25" customHeight="1" thickBot="1">
      <c r="A57" s="1">
        <v>48</v>
      </c>
      <c r="B57" s="36" t="e">
        <f>#REF!</f>
        <v>#REF!</v>
      </c>
      <c r="C57" s="23" t="e">
        <f>#REF!</f>
        <v>#REF!</v>
      </c>
      <c r="D57" s="23" t="e">
        <f>#REF!</f>
        <v>#REF!</v>
      </c>
      <c r="E57" s="23" t="e">
        <f>#REF!</f>
        <v>#REF!</v>
      </c>
      <c r="F57" s="23" t="str">
        <f>IF(AH57="","",IF(#REF!="W","Y",IF(#REF!="L","N","")))</f>
        <v/>
      </c>
      <c r="G57" s="23" t="e">
        <f>#REF!</f>
        <v>#REF!</v>
      </c>
      <c r="H57" s="23" t="e">
        <f>#REF!</f>
        <v>#REF!</v>
      </c>
      <c r="I57" s="37" t="e">
        <f>#REF!</f>
        <v>#REF!</v>
      </c>
      <c r="J57" s="53"/>
      <c r="K57" s="53"/>
      <c r="L57" s="36" t="e">
        <f>#REF!</f>
        <v>#REF!</v>
      </c>
      <c r="M57" s="23" t="e">
        <f>#REF!</f>
        <v>#REF!</v>
      </c>
      <c r="N57" s="23" t="e">
        <f>#REF!</f>
        <v>#REF!</v>
      </c>
      <c r="O57" s="23" t="e">
        <f>#REF!</f>
        <v>#REF!</v>
      </c>
      <c r="P57" s="23" t="str">
        <f>IF(AH57="","",IF(#REF!="W","Y",IF(#REF!="L","N","")))</f>
        <v/>
      </c>
      <c r="Q57" s="23" t="e">
        <f>#REF!</f>
        <v>#REF!</v>
      </c>
      <c r="R57" s="23" t="e">
        <f>#REF!</f>
        <v>#REF!</v>
      </c>
      <c r="S57" s="37" t="e">
        <f>#REF!</f>
        <v>#REF!</v>
      </c>
      <c r="T57" s="53"/>
      <c r="U57" s="185"/>
      <c r="V57" s="285" t="str">
        <f>'Hedge-All-18'!B57</f>
        <v/>
      </c>
      <c r="W57" s="23" t="str">
        <f>'Hedge-All-18'!C57</f>
        <v/>
      </c>
      <c r="X57" s="23" t="str">
        <f>'Hedge-All-18'!H57</f>
        <v/>
      </c>
      <c r="Y57" s="23" t="str">
        <f>'Hedge-All-18'!O57</f>
        <v/>
      </c>
      <c r="Z57" s="23" t="str">
        <f>IF(AH57="","",IF('Hedge-All-18'!X57="W","Y",IF('Hedge-All-18'!X57="L","N","")))</f>
        <v/>
      </c>
      <c r="AA57" s="23" t="str">
        <f>'Hedge-All-18'!AM57</f>
        <v/>
      </c>
      <c r="AB57" s="23" t="str">
        <f>'Hedge-All-18'!S57</f>
        <v/>
      </c>
      <c r="AC57" s="37" t="str">
        <f>'Hedge-All-18'!U57</f>
        <v/>
      </c>
      <c r="AD57" s="53"/>
      <c r="AE57" s="53"/>
      <c r="AF57" s="53"/>
      <c r="AG57" s="53"/>
      <c r="AH57" s="124"/>
      <c r="AI57" s="105"/>
      <c r="AJ57" s="102" t="str" cm="1">
        <f t="array" aca="1" ref="AJ57" ca="1">IF(AH56="","",INDIRECT(VLOOKUP(DB57,General!X:Y,2,FALSE)&amp;CQ57))</f>
        <v/>
      </c>
      <c r="AK57" s="68" t="str">
        <f t="shared" si="29"/>
        <v/>
      </c>
      <c r="AL57" s="68" t="str">
        <f>IF(AH56="","",VLOOKUP(DB57,General!U:V,2,FALSE))</f>
        <v/>
      </c>
      <c r="AM57" s="62" t="str" cm="1">
        <f t="array" aca="1" ref="AM57" ca="1">IF(AH56="","",INDIRECT(DB57&amp;CQ57))</f>
        <v/>
      </c>
      <c r="AN57" s="23" t="str">
        <f t="shared" si="26"/>
        <v/>
      </c>
      <c r="AO57" s="23" t="str">
        <f t="shared" si="30"/>
        <v/>
      </c>
      <c r="AP57" s="37" t="str">
        <f t="shared" si="27"/>
        <v/>
      </c>
      <c r="AQ57" s="53"/>
      <c r="AR57" s="53"/>
      <c r="AS57" s="53"/>
      <c r="AT57" s="33" t="e">
        <f>#REF!</f>
        <v>#REF!</v>
      </c>
      <c r="AU57" s="34" t="e">
        <f>#REF!</f>
        <v>#REF!</v>
      </c>
      <c r="AV57" s="34" t="e">
        <f>#REF!</f>
        <v>#REF!</v>
      </c>
      <c r="AW57" s="34" t="e">
        <f>#REF!</f>
        <v>#REF!</v>
      </c>
      <c r="AX57" s="34" t="str">
        <f>IF(AH57="","",IF(#REF!="W","Y",IF(#REF!="L","N","")))</f>
        <v/>
      </c>
      <c r="AY57" s="34" t="e">
        <f>#REF!</f>
        <v>#REF!</v>
      </c>
      <c r="AZ57" s="34" t="e">
        <f>#REF!</f>
        <v>#REF!</v>
      </c>
      <c r="BA57" s="35" t="e">
        <f>#REF!</f>
        <v>#REF!</v>
      </c>
      <c r="BB57" s="53"/>
      <c r="BC57" s="53"/>
      <c r="BD57" s="33" t="e">
        <f>#REF!</f>
        <v>#REF!</v>
      </c>
      <c r="BE57" s="34" t="e">
        <f>#REF!</f>
        <v>#REF!</v>
      </c>
      <c r="BF57" s="34" t="e">
        <f>#REF!</f>
        <v>#REF!</v>
      </c>
      <c r="BG57" s="34" t="e">
        <f>#REF!</f>
        <v>#REF!</v>
      </c>
      <c r="BH57" s="34" t="str">
        <f>IF(AH57="","",IF(#REF!="W","Y",IF(#REF!="L","N","")))</f>
        <v/>
      </c>
      <c r="BI57" s="34" t="e">
        <f>#REF!</f>
        <v>#REF!</v>
      </c>
      <c r="BJ57" s="34" t="e">
        <f>#REF!</f>
        <v>#REF!</v>
      </c>
      <c r="BK57" s="35" t="e">
        <f>#REF!</f>
        <v>#REF!</v>
      </c>
      <c r="BL57" s="53"/>
      <c r="BM57" s="53"/>
      <c r="BN57" s="33" t="e">
        <f>#REF!</f>
        <v>#REF!</v>
      </c>
      <c r="BO57" s="34" t="e">
        <f>#REF!</f>
        <v>#REF!</v>
      </c>
      <c r="BP57" s="34" t="e">
        <f>#REF!</f>
        <v>#REF!</v>
      </c>
      <c r="BQ57" s="34" t="e">
        <f>#REF!</f>
        <v>#REF!</v>
      </c>
      <c r="BR57" s="34" t="str">
        <f>IF(AH57="","",IF(#REF!="W","Y",IF(#REF!="L","N","")))</f>
        <v/>
      </c>
      <c r="BS57" s="34" t="e">
        <f>#REF!</f>
        <v>#REF!</v>
      </c>
      <c r="BT57" s="34" t="e">
        <f>#REF!</f>
        <v>#REF!</v>
      </c>
      <c r="BU57" s="35" t="e">
        <f>#REF!</f>
        <v>#REF!</v>
      </c>
      <c r="BV57" s="53"/>
      <c r="BW57" s="53"/>
      <c r="BX57" s="36" t="e">
        <f>#REF!</f>
        <v>#REF!</v>
      </c>
      <c r="BY57" s="23" t="e">
        <f>#REF!</f>
        <v>#REF!</v>
      </c>
      <c r="BZ57" s="23" t="e">
        <f>#REF!</f>
        <v>#REF!</v>
      </c>
      <c r="CA57" s="23" t="e">
        <f>#REF!</f>
        <v>#REF!</v>
      </c>
      <c r="CB57" s="23" t="str">
        <f>IF(AH57="","",IF(#REF!="W","Y",IF(#REF!="L","N","")))</f>
        <v/>
      </c>
      <c r="CC57" s="23" t="e">
        <f>#REF!</f>
        <v>#REF!</v>
      </c>
      <c r="CD57" s="23" t="e">
        <f>#REF!</f>
        <v>#REF!</v>
      </c>
      <c r="CE57" s="37" t="e">
        <f>#REF!</f>
        <v>#REF!</v>
      </c>
      <c r="CF57" s="53"/>
      <c r="CG57" s="53"/>
      <c r="CH57" s="1" t="e">
        <f>IF(AN57="",0,IFERROR(VLOOKUP(AN52&amp;AN53&amp;AN54&amp;AN55&amp;AN56&amp;AN57,General!I:J,2,FALSE),0))+AO56</f>
        <v>#VALUE!</v>
      </c>
      <c r="CI57" s="1">
        <v>-100</v>
      </c>
      <c r="CJ57" s="1" t="e">
        <f t="shared" si="28"/>
        <v>#REF!</v>
      </c>
      <c r="CK57" s="1">
        <v>-100</v>
      </c>
      <c r="CL57" s="1">
        <v>-100</v>
      </c>
      <c r="CM57" s="1">
        <v>-100</v>
      </c>
      <c r="CN57" s="1">
        <v>-100</v>
      </c>
      <c r="CP57" s="1" t="str">
        <f t="shared" ca="1" si="36"/>
        <v/>
      </c>
      <c r="CQ57" s="1">
        <v>57</v>
      </c>
      <c r="CR57" s="1">
        <f t="shared" si="15"/>
        <v>52</v>
      </c>
      <c r="CS57" s="4" t="str" cm="1">
        <f t="array" ref="CS57">IFERROR(INDEX($CI$4:$CO$4,_xlfn.AGGREGATE(15,6,COLUMN($CI$4:$CO$4)-COLUMN($CH$1)/($CI$57:$CO$57=MAX($CI$57:$CO$57)),COLUMNS($CO$4:CO4))),"")</f>
        <v/>
      </c>
      <c r="CT57" s="4" t="str" cm="1">
        <f t="array" ref="CT57">IFERROR(INDEX($CI$4:$CO$4,_xlfn.AGGREGATE(15,6,COLUMN($CI$4:$CO$4)-COLUMN($CH$1)/($CI$57:$CO$57=MAX($CI$57:$CO$57)),COLUMNS($CO$4:CP4))),"")</f>
        <v/>
      </c>
      <c r="CU57" s="4" t="str" cm="1">
        <f t="array" ref="CU57">IFERROR(INDEX($CI$4:$CO$4,_xlfn.AGGREGATE(15,6,COLUMN($CI$4:$CO$4)-COLUMN($CH$1)/($CI$57:$CO$57=MAX($CI$57:$CO$57)),COLUMNS($CO$4:CQ4))),"")</f>
        <v/>
      </c>
      <c r="CV57" s="4" t="str" cm="1">
        <f t="array" ref="CV57">IFERROR(INDEX($CI$4:$CO$4,_xlfn.AGGREGATE(15,6,COLUMN($CI$4:$CO$4)-COLUMN($CH$1)/($CI$57:$CO$57=MAX($CI$57:$CO$57)),COLUMNS($CO$4:CR4))),"")</f>
        <v/>
      </c>
      <c r="CW57" s="1" t="str">
        <f t="shared" ca="1" si="9"/>
        <v/>
      </c>
      <c r="DA57" s="1" t="str">
        <f t="shared" ca="1" si="10"/>
        <v>R</v>
      </c>
      <c r="DB57" s="1" t="str">
        <f t="shared" ca="1" si="14"/>
        <v/>
      </c>
      <c r="DD57" s="4" t="str">
        <f>IFERROR(VLOOKUP(CS57,General!R:S,2,FALSE),"")</f>
        <v/>
      </c>
      <c r="DE57" s="4" t="str">
        <f>IFERROR(VLOOKUP(CT57,General!R:S,2,FALSE),"")</f>
        <v/>
      </c>
      <c r="DF57" s="4" t="str">
        <f>IFERROR(VLOOKUP(CU57,General!R:S,2,FALSE),"")</f>
        <v/>
      </c>
      <c r="DG57" s="4" t="str">
        <f>IFERROR(VLOOKUP(CV57,General!R:S,2,FALSE),"")</f>
        <v/>
      </c>
      <c r="DH57" s="4">
        <f ca="1">IF(CS57="",-1,COUNTIF(INDIRECT(DD57&amp;$CQ$10):INDIRECT(DD57&amp;CQ57),"Y"))</f>
        <v>-1</v>
      </c>
      <c r="DI57" s="4">
        <f ca="1">IF(CT57="",-1,COUNTIF(INDIRECT(DE57&amp;$CQ$10):INDIRECT(DE57&amp;CQ57),"Y"))</f>
        <v>-1</v>
      </c>
      <c r="DJ57" s="4">
        <f ca="1">IF(CU57="",-1,COUNTIF(INDIRECT(DF57&amp;$CQ$10):INDIRECT(DF57&amp;CQ57),"Y"))</f>
        <v>-1</v>
      </c>
      <c r="DK57" s="4">
        <f ca="1">IF(CV57="",-1,COUNTIF(INDIRECT(DG57&amp;$CQ$10):INDIRECT(DG57&amp;CQ57),"Y"))</f>
        <v>-1</v>
      </c>
      <c r="DL57" s="4" t="str" cm="1">
        <f t="array" aca="1" ref="DL57" ca="1">IFERROR(INDEX($CS$57:$CV$57,_xlfn.AGGREGATE(15,6,COLUMN($CS$57:$CV$57)-COLUMN($CR$57)/($DH$57:$DK$57=MAX($DH$57:$DK$57)),COLUMNS($CS$57:CS57))),"")</f>
        <v/>
      </c>
      <c r="DM57" s="4" t="str" cm="1">
        <f t="array" aca="1" ref="DM57" ca="1">IFERROR(INDEX($CS$57:$CV$57,_xlfn.AGGREGATE(15,6,COLUMN($CS$57:$CV$57)-COLUMN($CR$57)/($DH$57:$DK$57=MAX($DH$57:$DK$57)),COLUMNS($CS$57:CT57))),"")</f>
        <v/>
      </c>
      <c r="DN57" s="4" t="str" cm="1">
        <f t="array" aca="1" ref="DN57" ca="1">IFERROR(INDEX($CS$57:$CV$57,_xlfn.AGGREGATE(15,6,COLUMN($CS$57:$CV$57)-COLUMN($CR$57)/($DH$57:$DK$57=MAX($DH$57:$DK$57)),COLUMNS($CS$57:CU57))),"")</f>
        <v/>
      </c>
      <c r="DO57" s="4" t="str" cm="1">
        <f t="array" aca="1" ref="DO57" ca="1">IFERROR(INDEX($CS$57:$CV$57,_xlfn.AGGREGATE(15,6,COLUMN($CS$57:$CV$57)-COLUMN($CR$57)/($DH$57:$DK$57=MAX($DH$57:$DK$57)),COLUMNS($CS$57:CV57))),"")</f>
        <v/>
      </c>
      <c r="DP57" s="1">
        <f t="shared" ca="1" si="11"/>
        <v>4</v>
      </c>
      <c r="DQ57" s="73">
        <f t="shared" ca="1" si="12"/>
        <v>0</v>
      </c>
      <c r="DR57" s="4" t="str">
        <f t="shared" ca="1" si="13"/>
        <v/>
      </c>
      <c r="DS57" s="1" t="str">
        <f t="shared" si="7"/>
        <v>F57</v>
      </c>
      <c r="DV57" s="161" t="str">
        <f>'Hedge-All-18'!B57</f>
        <v/>
      </c>
      <c r="DW57" s="162" t="str">
        <f>'Hedge-All-18'!C57</f>
        <v/>
      </c>
      <c r="DX57" s="163" t="str">
        <f>'Hedge-All-18'!D57</f>
        <v/>
      </c>
      <c r="DY57" s="164" t="str">
        <f>'Hedge-All-18'!E57</f>
        <v/>
      </c>
      <c r="DZ57" s="165" t="str">
        <f>'Hedge-All-18'!F57</f>
        <v/>
      </c>
      <c r="EA57" s="139"/>
      <c r="EB57" s="166" t="str">
        <f>'Hedge-All-18'!H57</f>
        <v/>
      </c>
      <c r="EC57" s="163" t="str">
        <f>'Hedge-All-18'!I57</f>
        <v/>
      </c>
      <c r="ED57" s="164" t="str">
        <f>'Hedge-All-18'!J57</f>
        <v/>
      </c>
      <c r="EE57" s="165" t="str">
        <f>'Hedge-All-18'!K57</f>
        <v/>
      </c>
      <c r="EF57" s="139"/>
      <c r="EG57" s="139"/>
      <c r="EH57" s="139"/>
      <c r="EI57" s="161" t="str">
        <f>'Hedge-All-18'!O57</f>
        <v/>
      </c>
      <c r="EJ57" s="163" t="str">
        <f>'Hedge-All-18'!P57</f>
        <v/>
      </c>
      <c r="EK57" s="164" t="str">
        <f>'Hedge-All-18'!Q57</f>
        <v/>
      </c>
      <c r="EL57" s="167" t="str">
        <f>'Hedge-All-18'!R57</f>
        <v/>
      </c>
      <c r="EM57" s="167" t="str">
        <f>'Hedge-All-18'!S57</f>
        <v/>
      </c>
      <c r="EN57" s="168" t="str">
        <f>'Hedge-All-18'!T57</f>
        <v/>
      </c>
      <c r="EO57" s="167" t="str">
        <f>'Hedge-All-18'!U57</f>
        <v/>
      </c>
      <c r="EP57" s="169" t="str">
        <f>'Hedge-All-18'!V57</f>
        <v/>
      </c>
      <c r="EQ57" s="1" t="str">
        <f t="shared" si="8"/>
        <v>N</v>
      </c>
    </row>
    <row r="58" spans="1:147" ht="26.25" customHeight="1" thickBot="1">
      <c r="A58" s="1">
        <v>49</v>
      </c>
      <c r="B58" s="36" t="e">
        <f>#REF!</f>
        <v>#REF!</v>
      </c>
      <c r="C58" s="23" t="e">
        <f>#REF!</f>
        <v>#REF!</v>
      </c>
      <c r="D58" s="23" t="e">
        <f>#REF!</f>
        <v>#REF!</v>
      </c>
      <c r="E58" s="23" t="e">
        <f>#REF!</f>
        <v>#REF!</v>
      </c>
      <c r="F58" s="23" t="str">
        <f>IF(AH58="","",IF(#REF!="W","Y",IF(#REF!="L","N","")))</f>
        <v/>
      </c>
      <c r="G58" s="23" t="e">
        <f>#REF!</f>
        <v>#REF!</v>
      </c>
      <c r="H58" s="23" t="e">
        <f>#REF!</f>
        <v>#REF!</v>
      </c>
      <c r="I58" s="37" t="e">
        <f>#REF!</f>
        <v>#REF!</v>
      </c>
      <c r="J58" s="53"/>
      <c r="K58" s="53"/>
      <c r="L58" s="36" t="e">
        <f>#REF!</f>
        <v>#REF!</v>
      </c>
      <c r="M58" s="23" t="e">
        <f>#REF!</f>
        <v>#REF!</v>
      </c>
      <c r="N58" s="23" t="e">
        <f>#REF!</f>
        <v>#REF!</v>
      </c>
      <c r="O58" s="23" t="e">
        <f>#REF!</f>
        <v>#REF!</v>
      </c>
      <c r="P58" s="23" t="str">
        <f>IF(AH58="","",IF(#REF!="W","Y",IF(#REF!="L","N","")))</f>
        <v/>
      </c>
      <c r="Q58" s="23" t="e">
        <f>#REF!</f>
        <v>#REF!</v>
      </c>
      <c r="R58" s="23" t="e">
        <f>#REF!</f>
        <v>#REF!</v>
      </c>
      <c r="S58" s="37" t="e">
        <f>#REF!</f>
        <v>#REF!</v>
      </c>
      <c r="T58" s="53"/>
      <c r="U58" s="185"/>
      <c r="V58" s="285" t="str">
        <f>'Hedge-All-18'!B58</f>
        <v/>
      </c>
      <c r="W58" s="23" t="str">
        <f>'Hedge-All-18'!C58</f>
        <v/>
      </c>
      <c r="X58" s="23" t="str">
        <f>'Hedge-All-18'!H58</f>
        <v/>
      </c>
      <c r="Y58" s="23" t="str">
        <f>'Hedge-All-18'!O58</f>
        <v/>
      </c>
      <c r="Z58" s="23" t="str">
        <f>IF(AH58="","",IF('Hedge-All-18'!X58="W","Y",IF('Hedge-All-18'!X58="L","N","")))</f>
        <v/>
      </c>
      <c r="AA58" s="23" t="str">
        <f>'Hedge-All-18'!AM58</f>
        <v/>
      </c>
      <c r="AB58" s="23" t="str">
        <f>'Hedge-All-18'!S58</f>
        <v/>
      </c>
      <c r="AC58" s="37" t="str">
        <f>'Hedge-All-18'!U58</f>
        <v/>
      </c>
      <c r="AD58" s="53"/>
      <c r="AE58" s="53"/>
      <c r="AF58" s="53"/>
      <c r="AG58" s="53"/>
      <c r="AH58" s="124"/>
      <c r="AI58" s="105"/>
      <c r="AJ58" s="102" t="str" cm="1">
        <f t="array" aca="1" ref="AJ58" ca="1">IF(AH57="","",INDIRECT(VLOOKUP(DB58,General!X:Y,2,FALSE)&amp;CQ58))</f>
        <v/>
      </c>
      <c r="AK58" s="68" t="str">
        <f t="shared" si="29"/>
        <v/>
      </c>
      <c r="AL58" s="68" t="str">
        <f>IF(AH57="","",VLOOKUP(DB58,General!U:V,2,FALSE))</f>
        <v/>
      </c>
      <c r="AM58" s="62" t="str" cm="1">
        <f t="array" aca="1" ref="AM58" ca="1">IF(AH57="","",INDIRECT(DB58&amp;CQ58))</f>
        <v/>
      </c>
      <c r="AN58" s="23" t="str">
        <f t="shared" si="26"/>
        <v/>
      </c>
      <c r="AO58" s="23" t="str">
        <f t="shared" si="30"/>
        <v/>
      </c>
      <c r="AP58" s="37" t="str">
        <f t="shared" si="27"/>
        <v/>
      </c>
      <c r="AQ58" s="53"/>
      <c r="AR58" s="53"/>
      <c r="AS58" s="53"/>
      <c r="AT58" s="33" t="e">
        <f>#REF!</f>
        <v>#REF!</v>
      </c>
      <c r="AU58" s="34" t="e">
        <f>#REF!</f>
        <v>#REF!</v>
      </c>
      <c r="AV58" s="34" t="e">
        <f>#REF!</f>
        <v>#REF!</v>
      </c>
      <c r="AW58" s="34" t="e">
        <f>#REF!</f>
        <v>#REF!</v>
      </c>
      <c r="AX58" s="34" t="str">
        <f>IF(AH58="","",IF(#REF!="W","Y",IF(#REF!="L","N","")))</f>
        <v/>
      </c>
      <c r="AY58" s="34" t="e">
        <f>#REF!</f>
        <v>#REF!</v>
      </c>
      <c r="AZ58" s="34" t="e">
        <f>#REF!</f>
        <v>#REF!</v>
      </c>
      <c r="BA58" s="35" t="e">
        <f>#REF!</f>
        <v>#REF!</v>
      </c>
      <c r="BB58" s="53"/>
      <c r="BC58" s="53"/>
      <c r="BD58" s="33" t="e">
        <f>#REF!</f>
        <v>#REF!</v>
      </c>
      <c r="BE58" s="34" t="e">
        <f>#REF!</f>
        <v>#REF!</v>
      </c>
      <c r="BF58" s="34" t="e">
        <f>#REF!</f>
        <v>#REF!</v>
      </c>
      <c r="BG58" s="34" t="e">
        <f>#REF!</f>
        <v>#REF!</v>
      </c>
      <c r="BH58" s="34" t="str">
        <f>IF(AH58="","",IF(#REF!="W","Y",IF(#REF!="L","N","")))</f>
        <v/>
      </c>
      <c r="BI58" s="34" t="e">
        <f>#REF!</f>
        <v>#REF!</v>
      </c>
      <c r="BJ58" s="34" t="e">
        <f>#REF!</f>
        <v>#REF!</v>
      </c>
      <c r="BK58" s="35" t="e">
        <f>#REF!</f>
        <v>#REF!</v>
      </c>
      <c r="BL58" s="53"/>
      <c r="BM58" s="53"/>
      <c r="BN58" s="33" t="e">
        <f>#REF!</f>
        <v>#REF!</v>
      </c>
      <c r="BO58" s="34" t="e">
        <f>#REF!</f>
        <v>#REF!</v>
      </c>
      <c r="BP58" s="34" t="e">
        <f>#REF!</f>
        <v>#REF!</v>
      </c>
      <c r="BQ58" s="34" t="e">
        <f>#REF!</f>
        <v>#REF!</v>
      </c>
      <c r="BR58" s="34" t="str">
        <f>IF(AH58="","",IF(#REF!="W","Y",IF(#REF!="L","N","")))</f>
        <v/>
      </c>
      <c r="BS58" s="34" t="e">
        <f>#REF!</f>
        <v>#REF!</v>
      </c>
      <c r="BT58" s="34" t="e">
        <f>#REF!</f>
        <v>#REF!</v>
      </c>
      <c r="BU58" s="35" t="e">
        <f>#REF!</f>
        <v>#REF!</v>
      </c>
      <c r="BV58" s="53"/>
      <c r="BW58" s="53"/>
      <c r="BX58" s="36" t="e">
        <f>#REF!</f>
        <v>#REF!</v>
      </c>
      <c r="BY58" s="23" t="e">
        <f>#REF!</f>
        <v>#REF!</v>
      </c>
      <c r="BZ58" s="23" t="e">
        <f>#REF!</f>
        <v>#REF!</v>
      </c>
      <c r="CA58" s="23" t="e">
        <f>#REF!</f>
        <v>#REF!</v>
      </c>
      <c r="CB58" s="23" t="str">
        <f>IF(AH58="","",IF(#REF!="W","Y",IF(#REF!="L","N","")))</f>
        <v/>
      </c>
      <c r="CC58" s="23" t="e">
        <f>#REF!</f>
        <v>#REF!</v>
      </c>
      <c r="CD58" s="23" t="e">
        <f>#REF!</f>
        <v>#REF!</v>
      </c>
      <c r="CE58" s="37" t="e">
        <f>#REF!</f>
        <v>#REF!</v>
      </c>
      <c r="CF58" s="53"/>
      <c r="CG58" s="53"/>
      <c r="CH58" s="1" t="e">
        <f>IF(AN58="",0,IFERROR(VLOOKUP(AN53&amp;AN54&amp;AN55&amp;AN56&amp;AN57&amp;AN58,General!I:J,2,FALSE),0))+AO57</f>
        <v>#VALUE!</v>
      </c>
      <c r="CI58" s="1">
        <v>-100</v>
      </c>
      <c r="CJ58" s="1" t="e">
        <f t="shared" si="28"/>
        <v>#REF!</v>
      </c>
      <c r="CK58" s="1">
        <v>-100</v>
      </c>
      <c r="CL58" s="1">
        <v>-100</v>
      </c>
      <c r="CM58" s="1">
        <v>-100</v>
      </c>
      <c r="CN58" s="1">
        <v>-100</v>
      </c>
      <c r="CP58" s="1" t="str">
        <f t="shared" ca="1" si="36"/>
        <v/>
      </c>
      <c r="CQ58" s="1">
        <v>58</v>
      </c>
      <c r="CR58" s="1">
        <f t="shared" si="15"/>
        <v>53</v>
      </c>
      <c r="CS58" s="4" t="str" cm="1">
        <f t="array" ref="CS58">IFERROR(INDEX($CI$4:$CO$4,_xlfn.AGGREGATE(15,6,COLUMN($CI$4:$CO$4)-COLUMN($CH$1)/($CI$58:$CO$58=MAX($CI$58:$CO$58)),COLUMNS($CO$4:CO4))),"")</f>
        <v/>
      </c>
      <c r="CT58" s="4" t="str" cm="1">
        <f t="array" ref="CT58">IFERROR(INDEX($CI$4:$CO$4,_xlfn.AGGREGATE(15,6,COLUMN($CI$4:$CO$4)-COLUMN($CH$1)/($CI$58:$CO$58=MAX($CI$58:$CO$58)),COLUMNS($CO$4:CP4))),"")</f>
        <v/>
      </c>
      <c r="CU58" s="4" t="str" cm="1">
        <f t="array" ref="CU58">IFERROR(INDEX($CI$4:$CO$4,_xlfn.AGGREGATE(15,6,COLUMN($CI$4:$CO$4)-COLUMN($CH$1)/($CI$58:$CO$58=MAX($CI$58:$CO$58)),COLUMNS($CO$4:CQ4))),"")</f>
        <v/>
      </c>
      <c r="CV58" s="4" t="str" cm="1">
        <f t="array" ref="CV58">IFERROR(INDEX($CI$4:$CO$4,_xlfn.AGGREGATE(15,6,COLUMN($CI$4:$CO$4)-COLUMN($CH$1)/($CI$58:$CO$58=MAX($CI$58:$CO$58)),COLUMNS($CO$4:CR4))),"")</f>
        <v/>
      </c>
      <c r="CW58" s="1" t="str">
        <f t="shared" ca="1" si="9"/>
        <v/>
      </c>
      <c r="CX58" s="1" t="str" cm="1">
        <f t="array" ref="CX58">IFERROR(INDEX($CS$59:$CV$59,_xlfn.AGGREGATE(15,6,COLUMN($CS$59:$CV$59)-COLUMN($CR$59)/($CS$58:$CV$58=MAX($CS$58:$CV$58)),COLUMNS($CS$59:CT59
))),"")</f>
        <v/>
      </c>
      <c r="CY58" s="1" t="str" cm="1">
        <f t="array" ref="CY58">IFERROR(INDEX($CS$59:$CV$59,_xlfn.AGGREGATE(15,6,COLUMN($CS$59:$CV$59)-COLUMN($CR$59)/($CS$58:$CV$58=MAX($CS$58:$CV$58)),COLUMNS($CS$59:CU59
))),"")</f>
        <v/>
      </c>
      <c r="CZ58" s="1" t="str" cm="1">
        <f t="array" ref="CZ58">IFERROR(INDEX($CS$59:$CV$59,_xlfn.AGGREGATE(15,6,COLUMN($CS$59:$CV$59)-COLUMN($CR$59)/($CS$58:$CV$58=MAX($CS$58:$CV$58)),COLUMNS($CS$59:CV59
))),"")</f>
        <v/>
      </c>
      <c r="DA58" s="1" t="str">
        <f t="shared" ca="1" si="10"/>
        <v>R</v>
      </c>
      <c r="DB58" s="1" t="str">
        <f t="shared" ca="1" si="14"/>
        <v/>
      </c>
      <c r="DD58" s="4" t="str">
        <f>IFERROR(VLOOKUP(CS58,General!R:S,2,FALSE),"")</f>
        <v/>
      </c>
      <c r="DE58" s="4" t="str">
        <f>IFERROR(VLOOKUP(CT58,General!R:S,2,FALSE),"")</f>
        <v/>
      </c>
      <c r="DF58" s="4" t="str">
        <f>IFERROR(VLOOKUP(CU58,General!R:S,2,FALSE),"")</f>
        <v/>
      </c>
      <c r="DG58" s="4" t="str">
        <f>IFERROR(VLOOKUP(CV58,General!R:S,2,FALSE),"")</f>
        <v/>
      </c>
      <c r="DH58" s="4">
        <f ca="1">IF(CS58="",-1,COUNTIF(INDIRECT(DD58&amp;$CQ$10):INDIRECT(DD58&amp;CQ58),"Y"))</f>
        <v>-1</v>
      </c>
      <c r="DI58" s="4">
        <f ca="1">IF(CT58="",-1,COUNTIF(INDIRECT(DE58&amp;$CQ$10):INDIRECT(DE58&amp;CQ58),"Y"))</f>
        <v>-1</v>
      </c>
      <c r="DJ58" s="4">
        <f ca="1">IF(CU58="",-1,COUNTIF(INDIRECT(DF58&amp;$CQ$10):INDIRECT(DF58&amp;CQ58),"Y"))</f>
        <v>-1</v>
      </c>
      <c r="DK58" s="4">
        <f ca="1">IF(CV58="",-1,COUNTIF(INDIRECT(DG58&amp;$CQ$10):INDIRECT(DG58&amp;CQ58),"Y"))</f>
        <v>-1</v>
      </c>
      <c r="DL58" s="4" t="str" cm="1">
        <f t="array" aca="1" ref="DL58" ca="1">IFERROR(INDEX($CS$58:$CV$58,_xlfn.AGGREGATE(15,6,COLUMN($CS$58:$CV$58)-COLUMN($CR$58)/($DH$58:$DK$58=MAX($DH$58:$DK$58)),COLUMNS($CS$58:CS58))),"")</f>
        <v/>
      </c>
      <c r="DM58" s="4" t="str" cm="1">
        <f t="array" aca="1" ref="DM58" ca="1">IFERROR(INDEX($CS$58:$CV$58,_xlfn.AGGREGATE(15,6,COLUMN($CS$58:$CV$58)-COLUMN($CR$58)/($DH$58:$DK$58=MAX($DH$58:$DK$58)),COLUMNS($CS$58:CT58))),"")</f>
        <v/>
      </c>
      <c r="DN58" s="4" t="str" cm="1">
        <f t="array" aca="1" ref="DN58" ca="1">IFERROR(INDEX($CS$58:$CV$58,_xlfn.AGGREGATE(15,6,COLUMN($CS$58:$CV$58)-COLUMN($CR$58)/($DH$58:$DK$58=MAX($DH$58:$DK$58)),COLUMNS($CS$58:CU58))),"")</f>
        <v/>
      </c>
      <c r="DO58" s="4" t="str" cm="1">
        <f t="array" aca="1" ref="DO58" ca="1">IFERROR(INDEX($CS$58:$CV$58,_xlfn.AGGREGATE(15,6,COLUMN($CS$58:$CV$58)-COLUMN($CR$58)/($DH$58:$DK$58=MAX($DH$58:$DK$58)),COLUMNS($CS$58:CV58))),"")</f>
        <v/>
      </c>
      <c r="DP58" s="1">
        <f t="shared" ca="1" si="11"/>
        <v>4</v>
      </c>
      <c r="DQ58" s="73">
        <f t="shared" ca="1" si="12"/>
        <v>0</v>
      </c>
      <c r="DR58" s="4" t="str">
        <f t="shared" ca="1" si="13"/>
        <v/>
      </c>
      <c r="DS58" s="1" t="str">
        <f t="shared" si="7"/>
        <v>F58</v>
      </c>
      <c r="DV58" s="161" t="str">
        <f>'Hedge-All-18'!B58</f>
        <v/>
      </c>
      <c r="DW58" s="162" t="str">
        <f>'Hedge-All-18'!C58</f>
        <v/>
      </c>
      <c r="DX58" s="163" t="str">
        <f>'Hedge-All-18'!D58</f>
        <v/>
      </c>
      <c r="DY58" s="164" t="str">
        <f>'Hedge-All-18'!E58</f>
        <v/>
      </c>
      <c r="DZ58" s="165" t="str">
        <f>'Hedge-All-18'!F58</f>
        <v/>
      </c>
      <c r="EA58" s="139"/>
      <c r="EB58" s="166" t="str">
        <f>'Hedge-All-18'!H58</f>
        <v/>
      </c>
      <c r="EC58" s="163" t="str">
        <f>'Hedge-All-18'!I58</f>
        <v/>
      </c>
      <c r="ED58" s="164" t="str">
        <f>'Hedge-All-18'!J58</f>
        <v/>
      </c>
      <c r="EE58" s="165" t="str">
        <f>'Hedge-All-18'!K58</f>
        <v/>
      </c>
      <c r="EF58" s="139"/>
      <c r="EG58" s="139"/>
      <c r="EH58" s="139"/>
      <c r="EI58" s="161" t="str">
        <f>'Hedge-All-18'!O58</f>
        <v/>
      </c>
      <c r="EJ58" s="163" t="str">
        <f>'Hedge-All-18'!P58</f>
        <v/>
      </c>
      <c r="EK58" s="164" t="str">
        <f>'Hedge-All-18'!Q58</f>
        <v/>
      </c>
      <c r="EL58" s="167" t="str">
        <f>'Hedge-All-18'!R58</f>
        <v/>
      </c>
      <c r="EM58" s="167" t="str">
        <f>'Hedge-All-18'!S58</f>
        <v/>
      </c>
      <c r="EN58" s="168" t="str">
        <f>'Hedge-All-18'!T58</f>
        <v/>
      </c>
      <c r="EO58" s="167" t="str">
        <f>'Hedge-All-18'!U58</f>
        <v/>
      </c>
      <c r="EP58" s="169" t="str">
        <f>'Hedge-All-18'!V58</f>
        <v/>
      </c>
      <c r="EQ58" s="1" t="str">
        <f t="shared" si="8"/>
        <v>N</v>
      </c>
    </row>
    <row r="59" spans="1:147" ht="26.25" customHeight="1" thickBot="1">
      <c r="A59" s="1">
        <v>50</v>
      </c>
      <c r="B59" s="38" t="e">
        <f>#REF!</f>
        <v>#REF!</v>
      </c>
      <c r="C59" s="39" t="e">
        <f>#REF!</f>
        <v>#REF!</v>
      </c>
      <c r="D59" s="39" t="e">
        <f>#REF!</f>
        <v>#REF!</v>
      </c>
      <c r="E59" s="39" t="e">
        <f>#REF!</f>
        <v>#REF!</v>
      </c>
      <c r="F59" s="39" t="str">
        <f>IF(AH59="","",IF(#REF!="W","Y",IF(#REF!="L","N","")))</f>
        <v/>
      </c>
      <c r="G59" s="39" t="e">
        <f>#REF!</f>
        <v>#REF!</v>
      </c>
      <c r="H59" s="39" t="e">
        <f>#REF!</f>
        <v>#REF!</v>
      </c>
      <c r="I59" s="40" t="e">
        <f>#REF!</f>
        <v>#REF!</v>
      </c>
      <c r="J59" s="53"/>
      <c r="K59" s="53"/>
      <c r="L59" s="38" t="e">
        <f>#REF!</f>
        <v>#REF!</v>
      </c>
      <c r="M59" s="39" t="e">
        <f>#REF!</f>
        <v>#REF!</v>
      </c>
      <c r="N59" s="39" t="e">
        <f>#REF!</f>
        <v>#REF!</v>
      </c>
      <c r="O59" s="39" t="e">
        <f>#REF!</f>
        <v>#REF!</v>
      </c>
      <c r="P59" s="39" t="str">
        <f>IF(AH59="","",IF(#REF!="W","Y",IF(#REF!="L","N","")))</f>
        <v/>
      </c>
      <c r="Q59" s="39" t="e">
        <f>#REF!</f>
        <v>#REF!</v>
      </c>
      <c r="R59" s="39" t="e">
        <f>#REF!</f>
        <v>#REF!</v>
      </c>
      <c r="S59" s="40" t="e">
        <f>#REF!</f>
        <v>#REF!</v>
      </c>
      <c r="T59" s="53"/>
      <c r="U59" s="185"/>
      <c r="V59" s="286" t="str">
        <f>'Hedge-All-18'!B59</f>
        <v/>
      </c>
      <c r="W59" s="39" t="str">
        <f>'Hedge-All-18'!C59</f>
        <v/>
      </c>
      <c r="X59" s="39" t="str">
        <f>'Hedge-All-18'!H59</f>
        <v/>
      </c>
      <c r="Y59" s="39" t="str">
        <f>'Hedge-All-18'!O59</f>
        <v/>
      </c>
      <c r="Z59" s="39" t="str">
        <f>IF(AH59="","",IF('Hedge-All-18'!X59="W","Y",IF('Hedge-All-18'!X59="L","N","")))</f>
        <v/>
      </c>
      <c r="AA59" s="39" t="str">
        <f>'Hedge-All-18'!AM59</f>
        <v/>
      </c>
      <c r="AB59" s="39" t="str">
        <f>'Hedge-All-18'!S59</f>
        <v/>
      </c>
      <c r="AC59" s="40" t="str">
        <f>'Hedge-All-18'!U59</f>
        <v/>
      </c>
      <c r="AD59" s="53"/>
      <c r="AE59" s="53"/>
      <c r="AF59" s="53"/>
      <c r="AG59" s="53"/>
      <c r="AH59" s="125"/>
      <c r="AI59" s="105"/>
      <c r="AJ59" s="103" t="str" cm="1">
        <f t="array" aca="1" ref="AJ59" ca="1">IF(AH58="","",INDIRECT(VLOOKUP(DB59,General!X:Y,2,FALSE)&amp;CQ59))</f>
        <v/>
      </c>
      <c r="AK59" s="69" t="str">
        <f t="shared" si="29"/>
        <v/>
      </c>
      <c r="AL59" s="69" t="str">
        <f>IF(AH58="","",VLOOKUP(DB59,General!U:V,2,FALSE))</f>
        <v/>
      </c>
      <c r="AM59" s="65" t="str" cm="1">
        <f t="array" aca="1" ref="AM59" ca="1">IF(AH58="","",INDIRECT(DB59&amp;CQ59))</f>
        <v/>
      </c>
      <c r="AN59" s="39" t="str">
        <f t="shared" si="26"/>
        <v/>
      </c>
      <c r="AO59" s="39" t="str">
        <f t="shared" si="30"/>
        <v/>
      </c>
      <c r="AP59" s="40" t="str">
        <f t="shared" si="27"/>
        <v/>
      </c>
      <c r="AQ59" s="53"/>
      <c r="AR59" s="53"/>
      <c r="AS59" s="53"/>
      <c r="AT59" s="33" t="e">
        <f>#REF!</f>
        <v>#REF!</v>
      </c>
      <c r="AU59" s="34" t="e">
        <f>#REF!</f>
        <v>#REF!</v>
      </c>
      <c r="AV59" s="34" t="e">
        <f>#REF!</f>
        <v>#REF!</v>
      </c>
      <c r="AW59" s="34" t="e">
        <f>#REF!</f>
        <v>#REF!</v>
      </c>
      <c r="AX59" s="34" t="str">
        <f>IF(AH59="","",IF(#REF!="W","Y",IF(#REF!="L","N","")))</f>
        <v/>
      </c>
      <c r="AY59" s="34" t="e">
        <f>#REF!</f>
        <v>#REF!</v>
      </c>
      <c r="AZ59" s="34" t="e">
        <f>#REF!</f>
        <v>#REF!</v>
      </c>
      <c r="BA59" s="35" t="e">
        <f>#REF!</f>
        <v>#REF!</v>
      </c>
      <c r="BB59" s="53"/>
      <c r="BC59" s="53"/>
      <c r="BD59" s="33" t="e">
        <f>#REF!</f>
        <v>#REF!</v>
      </c>
      <c r="BE59" s="34" t="e">
        <f>#REF!</f>
        <v>#REF!</v>
      </c>
      <c r="BF59" s="34" t="e">
        <f>#REF!</f>
        <v>#REF!</v>
      </c>
      <c r="BG59" s="34" t="e">
        <f>#REF!</f>
        <v>#REF!</v>
      </c>
      <c r="BH59" s="34" t="str">
        <f>IF(AH59="","",IF(#REF!="W","Y",IF(#REF!="L","N","")))</f>
        <v/>
      </c>
      <c r="BI59" s="34" t="e">
        <f>#REF!</f>
        <v>#REF!</v>
      </c>
      <c r="BJ59" s="34" t="e">
        <f>#REF!</f>
        <v>#REF!</v>
      </c>
      <c r="BK59" s="35" t="e">
        <f>#REF!</f>
        <v>#REF!</v>
      </c>
      <c r="BL59" s="53"/>
      <c r="BM59" s="53"/>
      <c r="BN59" s="33" t="e">
        <f>#REF!</f>
        <v>#REF!</v>
      </c>
      <c r="BO59" s="34" t="e">
        <f>#REF!</f>
        <v>#REF!</v>
      </c>
      <c r="BP59" s="34" t="e">
        <f>#REF!</f>
        <v>#REF!</v>
      </c>
      <c r="BQ59" s="34" t="e">
        <f>#REF!</f>
        <v>#REF!</v>
      </c>
      <c r="BR59" s="34" t="str">
        <f>IF(AH59="","",IF(#REF!="W","Y",IF(#REF!="L","N","")))</f>
        <v/>
      </c>
      <c r="BS59" s="34" t="e">
        <f>#REF!</f>
        <v>#REF!</v>
      </c>
      <c r="BT59" s="34" t="e">
        <f>#REF!</f>
        <v>#REF!</v>
      </c>
      <c r="BU59" s="35" t="e">
        <f>#REF!</f>
        <v>#REF!</v>
      </c>
      <c r="BV59" s="53"/>
      <c r="BW59" s="53"/>
      <c r="BX59" s="38" t="e">
        <f>#REF!</f>
        <v>#REF!</v>
      </c>
      <c r="BY59" s="39" t="e">
        <f>#REF!</f>
        <v>#REF!</v>
      </c>
      <c r="BZ59" s="39" t="e">
        <f>#REF!</f>
        <v>#REF!</v>
      </c>
      <c r="CA59" s="39" t="e">
        <f>#REF!</f>
        <v>#REF!</v>
      </c>
      <c r="CB59" s="39" t="str">
        <f>IF(AH59="","",IF(#REF!="W","Y",IF(#REF!="L","N","")))</f>
        <v/>
      </c>
      <c r="CC59" s="39" t="e">
        <f>#REF!</f>
        <v>#REF!</v>
      </c>
      <c r="CD59" s="39" t="e">
        <f>#REF!</f>
        <v>#REF!</v>
      </c>
      <c r="CE59" s="40" t="e">
        <f>#REF!</f>
        <v>#REF!</v>
      </c>
      <c r="CF59" s="53"/>
      <c r="CG59" s="53"/>
      <c r="CH59" s="1" t="e">
        <f>IF(AN59="",0,IFERROR(VLOOKUP(AN54&amp;AN55&amp;AN56&amp;AN57&amp;AN58&amp;AN59,General!I:J,2,FALSE),0))+AO58</f>
        <v>#VALUE!</v>
      </c>
      <c r="CI59" s="1">
        <v>-100</v>
      </c>
      <c r="CJ59" s="1" t="e">
        <f t="shared" si="28"/>
        <v>#REF!</v>
      </c>
      <c r="CK59" s="1">
        <v>-100</v>
      </c>
      <c r="CL59" s="1">
        <v>-100</v>
      </c>
      <c r="CM59" s="1">
        <v>-100</v>
      </c>
      <c r="CN59" s="1">
        <v>-100</v>
      </c>
      <c r="CP59" s="1" t="str">
        <f>IF(AH59="","",INDEX($CI$4:$CO$4,MATCH(MAX(CI59:CO59),CI59:CO59,0)))</f>
        <v/>
      </c>
      <c r="CQ59" s="1">
        <v>59</v>
      </c>
      <c r="CR59" s="1">
        <f t="shared" si="15"/>
        <v>54</v>
      </c>
      <c r="CS59" s="4" t="str" cm="1">
        <f t="array" ref="CS59">IFERROR(INDEX($CI$4:$CO$4,_xlfn.AGGREGATE(15,6,COLUMN($CI$4:$CO$4)-COLUMN($CH$1)/($CI$59:$CO$59=MAX($CI$59:$CO$59)),COLUMNS($CO$4:CO4))),"")</f>
        <v/>
      </c>
      <c r="CT59" s="4" t="str" cm="1">
        <f t="array" ref="CT59">IFERROR(INDEX($CI$4:$CO$4,_xlfn.AGGREGATE(15,6,COLUMN($CI$4:$CO$4)-COLUMN($CH$1)/($CI$59:$CO$59=MAX($CI$59:$CO$59)),COLUMNS($CO$4:CP4))),"")</f>
        <v/>
      </c>
      <c r="CU59" s="4" t="str" cm="1">
        <f t="array" ref="CU59">IFERROR(INDEX($CI$4:$CO$4,_xlfn.AGGREGATE(15,6,COLUMN($CI$4:$CO$4)-COLUMN($CH$1)/($CI$59:$CO$59=MAX($CI$59:$CO$59)),COLUMNS($CO$4:CQ4))),"")</f>
        <v/>
      </c>
      <c r="CV59" s="4" t="str" cm="1">
        <f t="array" ref="CV59">IFERROR(INDEX($CI$4:$CO$4,_xlfn.AGGREGATE(15,6,COLUMN($CI$4:$CO$4)-COLUMN($CH$1)/($CI$59:$CO$59=MAX($CI$59:$CO$59)),COLUMNS($CO$4:CR4))),"")</f>
        <v/>
      </c>
      <c r="CW59" s="1" t="str">
        <f t="shared" ca="1" si="9"/>
        <v/>
      </c>
      <c r="DA59" s="1" t="str">
        <f t="shared" ca="1" si="10"/>
        <v>R</v>
      </c>
      <c r="DB59" s="1" t="str">
        <f t="shared" ca="1" si="14"/>
        <v/>
      </c>
      <c r="DD59" s="4" t="str">
        <f>IFERROR(VLOOKUP(CS59,General!R:S,2,FALSE),"")</f>
        <v/>
      </c>
      <c r="DE59" s="4" t="str">
        <f>IFERROR(VLOOKUP(CT59,General!R:S,2,FALSE),"")</f>
        <v/>
      </c>
      <c r="DF59" s="4" t="str">
        <f>IFERROR(VLOOKUP(CU59,General!R:S,2,FALSE),"")</f>
        <v/>
      </c>
      <c r="DG59" s="4" t="str">
        <f>IFERROR(VLOOKUP(CV59,General!R:S,2,FALSE),"")</f>
        <v/>
      </c>
      <c r="DH59" s="4">
        <f ca="1">IF(CS59="",-1,COUNTIF(INDIRECT(DD59&amp;$CQ$10):INDIRECT(DD59&amp;CQ59),"Y"))</f>
        <v>-1</v>
      </c>
      <c r="DI59" s="4">
        <f ca="1">IF(CT59="",-1,COUNTIF(INDIRECT(DE59&amp;$CQ$10):INDIRECT(DE59&amp;CQ59),"Y"))</f>
        <v>-1</v>
      </c>
      <c r="DJ59" s="4">
        <f ca="1">IF(CU59="",-1,COUNTIF(INDIRECT(DF59&amp;$CQ$10):INDIRECT(DF59&amp;CQ59),"Y"))</f>
        <v>-1</v>
      </c>
      <c r="DK59" s="4">
        <f ca="1">IF(CV59="",-1,COUNTIF(INDIRECT(DG59&amp;$CQ$10):INDIRECT(DG59&amp;CQ59),"Y"))</f>
        <v>-1</v>
      </c>
      <c r="DL59" s="4" t="str" cm="1">
        <f t="array" aca="1" ref="DL59" ca="1">IFERROR(INDEX($CS$59:$CV$59,_xlfn.AGGREGATE(15,6,COLUMN($CS$59:$CV$59)-COLUMN($CR$59)/($DH$59:$DK$59=MAX($DH$59:$DK$59)),COLUMNS($CS$59:CS59))),"")</f>
        <v/>
      </c>
      <c r="DM59" s="4" t="str" cm="1">
        <f t="array" aca="1" ref="DM59" ca="1">IFERROR(INDEX($CS$59:$CV$59,_xlfn.AGGREGATE(15,6,COLUMN($CS$59:$CV$59)-COLUMN($CR$59)/($DH$59:$DK$59=MAX($DH$59:$DK$59)),COLUMNS($CS$59:CT59))),"")</f>
        <v/>
      </c>
      <c r="DN59" s="4" t="str" cm="1">
        <f t="array" aca="1" ref="DN59" ca="1">IFERROR(INDEX($CS$59:$CV$59,_xlfn.AGGREGATE(15,6,COLUMN($CS$59:$CV$59)-COLUMN($CR$59)/($DH$59:$DK$59=MAX($DH$59:$DK$59)),COLUMNS($CS$59:CU59))),"")</f>
        <v/>
      </c>
      <c r="DO59" s="4" t="str" cm="1">
        <f t="array" aca="1" ref="DO59" ca="1">IFERROR(INDEX($CS$59:$CV$59,_xlfn.AGGREGATE(15,6,COLUMN($CS$59:$CV$59)-COLUMN($CR$59)/($DH$59:$DK$59=MAX($DH$59:$DK$59)),COLUMNS($CS$59:CV59))),"")</f>
        <v/>
      </c>
      <c r="DP59" s="1">
        <f t="shared" ca="1" si="11"/>
        <v>4</v>
      </c>
      <c r="DQ59" s="73">
        <f t="shared" ca="1" si="12"/>
        <v>0</v>
      </c>
      <c r="DR59" s="4" t="str">
        <f t="shared" ca="1" si="13"/>
        <v/>
      </c>
      <c r="DS59" s="1" t="str">
        <f t="shared" si="7"/>
        <v>F59</v>
      </c>
      <c r="DV59" s="170" t="str">
        <f>'Hedge-All-18'!B59</f>
        <v/>
      </c>
      <c r="DW59" s="171" t="str">
        <f>'Hedge-All-18'!C59</f>
        <v/>
      </c>
      <c r="DX59" s="172" t="str">
        <f>'Hedge-All-18'!D59</f>
        <v/>
      </c>
      <c r="DY59" s="173" t="str">
        <f>'Hedge-All-18'!E59</f>
        <v/>
      </c>
      <c r="DZ59" s="174" t="str">
        <f>'Hedge-All-18'!F59</f>
        <v/>
      </c>
      <c r="EA59" s="139"/>
      <c r="EB59" s="175" t="str">
        <f>'Hedge-All-18'!H59</f>
        <v/>
      </c>
      <c r="EC59" s="172" t="str">
        <f>'Hedge-All-18'!I59</f>
        <v/>
      </c>
      <c r="ED59" s="173" t="str">
        <f>'Hedge-All-18'!J59</f>
        <v/>
      </c>
      <c r="EE59" s="174" t="str">
        <f>'Hedge-All-18'!K59</f>
        <v/>
      </c>
      <c r="EF59" s="139"/>
      <c r="EG59" s="139"/>
      <c r="EH59" s="139"/>
      <c r="EI59" s="170" t="str">
        <f>'Hedge-All-18'!O59</f>
        <v/>
      </c>
      <c r="EJ59" s="172" t="str">
        <f>'Hedge-All-18'!P59</f>
        <v/>
      </c>
      <c r="EK59" s="173" t="str">
        <f>'Hedge-All-18'!Q59</f>
        <v/>
      </c>
      <c r="EL59" s="176" t="str">
        <f>'Hedge-All-18'!R59</f>
        <v/>
      </c>
      <c r="EM59" s="176" t="str">
        <f>'Hedge-All-18'!S59</f>
        <v/>
      </c>
      <c r="EN59" s="177" t="str">
        <f>'Hedge-All-18'!T59</f>
        <v/>
      </c>
      <c r="EO59" s="176" t="str">
        <f>'Hedge-All-18'!U59</f>
        <v/>
      </c>
      <c r="EP59" s="178" t="str">
        <f>'Hedge-All-18'!V59</f>
        <v/>
      </c>
      <c r="EQ59" s="1" t="str">
        <f t="shared" si="8"/>
        <v>N</v>
      </c>
    </row>
    <row r="60" spans="1:147" ht="26.25" customHeight="1" thickBot="1">
      <c r="A60" s="1">
        <v>51</v>
      </c>
      <c r="B60" s="33" t="e">
        <f>#REF!</f>
        <v>#REF!</v>
      </c>
      <c r="C60" s="34" t="e">
        <f>#REF!</f>
        <v>#REF!</v>
      </c>
      <c r="D60" s="34" t="e">
        <f>#REF!</f>
        <v>#REF!</v>
      </c>
      <c r="E60" s="34" t="e">
        <f>#REF!</f>
        <v>#REF!</v>
      </c>
      <c r="F60" s="34" t="str">
        <f>IF(AH60="","",IF(#REF!="W","Y",IF(#REF!="L","N","")))</f>
        <v/>
      </c>
      <c r="G60" s="34" t="e">
        <f>#REF!</f>
        <v>#REF!</v>
      </c>
      <c r="H60" s="34" t="e">
        <f>#REF!</f>
        <v>#REF!</v>
      </c>
      <c r="I60" s="35" t="e">
        <f>#REF!</f>
        <v>#REF!</v>
      </c>
      <c r="J60" s="53"/>
      <c r="K60" s="53"/>
      <c r="L60" s="33" t="e">
        <f>#REF!</f>
        <v>#REF!</v>
      </c>
      <c r="M60" s="34" t="e">
        <f>#REF!</f>
        <v>#REF!</v>
      </c>
      <c r="N60" s="34" t="e">
        <f>#REF!</f>
        <v>#REF!</v>
      </c>
      <c r="O60" s="34" t="e">
        <f>#REF!</f>
        <v>#REF!</v>
      </c>
      <c r="P60" s="34" t="str">
        <f>IF(AH60="","",IF(#REF!="W","Y",IF(#REF!="L","N","")))</f>
        <v/>
      </c>
      <c r="Q60" s="34" t="e">
        <f>#REF!</f>
        <v>#REF!</v>
      </c>
      <c r="R60" s="34" t="e">
        <f>#REF!</f>
        <v>#REF!</v>
      </c>
      <c r="S60" s="35" t="e">
        <f>#REF!</f>
        <v>#REF!</v>
      </c>
      <c r="T60" s="53"/>
      <c r="U60" s="185"/>
      <c r="V60" s="184" t="str">
        <f>'Hedge-All-18'!B60</f>
        <v/>
      </c>
      <c r="W60" s="34" t="str">
        <f>'Hedge-All-18'!C60</f>
        <v/>
      </c>
      <c r="X60" s="34" t="str">
        <f>'Hedge-All-18'!H60</f>
        <v/>
      </c>
      <c r="Y60" s="34" t="str">
        <f>'Hedge-All-18'!O60</f>
        <v/>
      </c>
      <c r="Z60" s="34" t="str">
        <f>IF(AH60="","",IF('Hedge-All-18'!X60="W","Y",IF('Hedge-All-18'!X60="L","N","")))</f>
        <v/>
      </c>
      <c r="AA60" s="34" t="str">
        <f>'Hedge-All-18'!AM60</f>
        <v/>
      </c>
      <c r="AB60" s="34" t="str">
        <f>'Hedge-All-18'!S60</f>
        <v/>
      </c>
      <c r="AC60" s="35" t="str">
        <f>'Hedge-All-18'!U60</f>
        <v/>
      </c>
      <c r="AD60" s="53"/>
      <c r="AE60" s="53"/>
      <c r="AF60" s="53"/>
      <c r="AG60" s="53"/>
      <c r="AH60" s="123"/>
      <c r="AI60" s="105"/>
      <c r="AJ60" s="107" t="str" cm="1">
        <f t="array" aca="1" ref="AJ60" ca="1">IF(AH59="","",INDIRECT(VLOOKUP(DB60,General!X:Y,2,FALSE)&amp;CQ60))</f>
        <v/>
      </c>
      <c r="AK60" s="63" t="str">
        <f t="shared" si="29"/>
        <v/>
      </c>
      <c r="AL60" s="63" t="str">
        <f>IF(AH59="","",VLOOKUP(DB60,General!U:V,2,FALSE))</f>
        <v/>
      </c>
      <c r="AM60" s="64" t="str" cm="1">
        <f t="array" aca="1" ref="AM60" ca="1">IF(AH59="","",INDIRECT(DB60&amp;CQ60))</f>
        <v/>
      </c>
      <c r="AN60" s="34" t="str">
        <f t="shared" si="26"/>
        <v/>
      </c>
      <c r="AO60" s="34" t="str">
        <f t="shared" si="30"/>
        <v/>
      </c>
      <c r="AP60" s="35" t="str">
        <f t="shared" si="27"/>
        <v/>
      </c>
      <c r="AQ60" s="53"/>
      <c r="AR60" s="53"/>
      <c r="AS60" s="53"/>
      <c r="AT60" s="33" t="e">
        <f>#REF!</f>
        <v>#REF!</v>
      </c>
      <c r="AU60" s="34" t="e">
        <f>#REF!</f>
        <v>#REF!</v>
      </c>
      <c r="AV60" s="34" t="e">
        <f>#REF!</f>
        <v>#REF!</v>
      </c>
      <c r="AW60" s="34" t="e">
        <f>#REF!</f>
        <v>#REF!</v>
      </c>
      <c r="AX60" s="34" t="str">
        <f>IF(AH60="","",IF(#REF!="W","Y",IF(#REF!="L","N","")))</f>
        <v/>
      </c>
      <c r="AY60" s="34" t="e">
        <f>#REF!</f>
        <v>#REF!</v>
      </c>
      <c r="AZ60" s="34" t="e">
        <f>#REF!</f>
        <v>#REF!</v>
      </c>
      <c r="BA60" s="35" t="e">
        <f>#REF!</f>
        <v>#REF!</v>
      </c>
      <c r="BB60" s="53"/>
      <c r="BC60" s="53"/>
      <c r="BD60" s="33" t="e">
        <f>#REF!</f>
        <v>#REF!</v>
      </c>
      <c r="BE60" s="34" t="e">
        <f>#REF!</f>
        <v>#REF!</v>
      </c>
      <c r="BF60" s="34" t="e">
        <f>#REF!</f>
        <v>#REF!</v>
      </c>
      <c r="BG60" s="34" t="e">
        <f>#REF!</f>
        <v>#REF!</v>
      </c>
      <c r="BH60" s="34" t="str">
        <f>IF(AH60="","",IF(#REF!="W","Y",IF(#REF!="L","N","")))</f>
        <v/>
      </c>
      <c r="BI60" s="34" t="e">
        <f>#REF!</f>
        <v>#REF!</v>
      </c>
      <c r="BJ60" s="34" t="e">
        <f>#REF!</f>
        <v>#REF!</v>
      </c>
      <c r="BK60" s="35" t="e">
        <f>#REF!</f>
        <v>#REF!</v>
      </c>
      <c r="BL60" s="53"/>
      <c r="BM60" s="53"/>
      <c r="BN60" s="33" t="e">
        <f>#REF!</f>
        <v>#REF!</v>
      </c>
      <c r="BO60" s="34" t="e">
        <f>#REF!</f>
        <v>#REF!</v>
      </c>
      <c r="BP60" s="34" t="e">
        <f>#REF!</f>
        <v>#REF!</v>
      </c>
      <c r="BQ60" s="34" t="e">
        <f>#REF!</f>
        <v>#REF!</v>
      </c>
      <c r="BR60" s="34" t="str">
        <f>IF(AH60="","",IF(#REF!="W","Y",IF(#REF!="L","N","")))</f>
        <v/>
      </c>
      <c r="BS60" s="34" t="e">
        <f>#REF!</f>
        <v>#REF!</v>
      </c>
      <c r="BT60" s="34" t="e">
        <f>#REF!</f>
        <v>#REF!</v>
      </c>
      <c r="BU60" s="35" t="e">
        <f>#REF!</f>
        <v>#REF!</v>
      </c>
      <c r="BV60" s="53"/>
      <c r="BW60" s="53"/>
      <c r="BX60" s="33" t="e">
        <f>#REF!</f>
        <v>#REF!</v>
      </c>
      <c r="BY60" s="34" t="e">
        <f>#REF!</f>
        <v>#REF!</v>
      </c>
      <c r="BZ60" s="34" t="e">
        <f>#REF!</f>
        <v>#REF!</v>
      </c>
      <c r="CA60" s="34" t="e">
        <f>#REF!</f>
        <v>#REF!</v>
      </c>
      <c r="CB60" s="34" t="str">
        <f>IF(AH60="","",IF(#REF!="W","Y",IF(#REF!="L","N","")))</f>
        <v/>
      </c>
      <c r="CC60" s="34" t="e">
        <f>#REF!</f>
        <v>#REF!</v>
      </c>
      <c r="CD60" s="34" t="e">
        <f>#REF!</f>
        <v>#REF!</v>
      </c>
      <c r="CE60" s="35" t="e">
        <f>#REF!</f>
        <v>#REF!</v>
      </c>
      <c r="CF60" s="53"/>
      <c r="CG60" s="53"/>
      <c r="CH60" s="1" t="e">
        <f>IF(AN60="",0,IFERROR(VLOOKUP(AN55&amp;AN56&amp;AN57&amp;AN58&amp;AN59&amp;AN60,General!I:J,2,FALSE),0))+AO59</f>
        <v>#VALUE!</v>
      </c>
      <c r="CI60" s="1">
        <v>-100</v>
      </c>
      <c r="CJ60" s="1" t="e">
        <f t="shared" si="28"/>
        <v>#REF!</v>
      </c>
      <c r="CK60" s="1">
        <v>-100</v>
      </c>
      <c r="CL60" s="1">
        <v>-100</v>
      </c>
      <c r="CM60" s="1">
        <v>-100</v>
      </c>
      <c r="CN60" s="1">
        <v>-100</v>
      </c>
      <c r="CP60" s="1" t="str">
        <f t="shared" ref="CP60" ca="1" si="37">CW59</f>
        <v/>
      </c>
      <c r="CQ60" s="1">
        <v>60</v>
      </c>
      <c r="CR60" s="1">
        <f t="shared" si="15"/>
        <v>55</v>
      </c>
      <c r="CS60" s="4" t="str" cm="1">
        <f t="array" ref="CS60">IFERROR(INDEX($CI$4:$CO$4,_xlfn.AGGREGATE(15,6,COLUMN($CI$4:$CO$4)-COLUMN($CH$1)/($CI$60:$CO$60=MAX($CI$60:$CO$60)),COLUMNS($CO$4:CO4))),"")</f>
        <v/>
      </c>
      <c r="CT60" s="4" t="str" cm="1">
        <f t="array" ref="CT60">IFERROR(INDEX($CI$4:$CO$4,_xlfn.AGGREGATE(15,6,COLUMN($CI$4:$CO$4)-COLUMN($CH$1)/($CI$60:$CO$60=MAX($CI$60:$CO$60)),COLUMNS($CO$4:CP4))),"")</f>
        <v/>
      </c>
      <c r="CU60" s="4" t="str" cm="1">
        <f t="array" ref="CU60">IFERROR(INDEX($CI$4:$CO$4,_xlfn.AGGREGATE(15,6,COLUMN($CI$4:$CO$4)-COLUMN($CH$1)/($CI$60:$CO$60=MAX($CI$60:$CO$60)),COLUMNS($CO$4:CQ4))),"")</f>
        <v/>
      </c>
      <c r="CV60" s="4" t="str" cm="1">
        <f t="array" ref="CV60">IFERROR(INDEX($CI$4:$CO$4,_xlfn.AGGREGATE(15,6,COLUMN($CI$4:$CO$4)-COLUMN($CH$1)/($CI$60:$CO$60=MAX($CI$60:$CO$60)),COLUMNS($CO$4:CR4))),"")</f>
        <v/>
      </c>
      <c r="CW60" s="1" t="str">
        <f t="shared" ca="1" si="9"/>
        <v/>
      </c>
      <c r="DA60" s="1" t="str">
        <f t="shared" ca="1" si="10"/>
        <v>R</v>
      </c>
      <c r="DB60" s="1" t="str">
        <f t="shared" ca="1" si="14"/>
        <v/>
      </c>
      <c r="DD60" s="4" t="str">
        <f>IFERROR(VLOOKUP(CS60,General!R:S,2,FALSE),"")</f>
        <v/>
      </c>
      <c r="DE60" s="4" t="str">
        <f>IFERROR(VLOOKUP(CT60,General!R:S,2,FALSE),"")</f>
        <v/>
      </c>
      <c r="DF60" s="4" t="str">
        <f>IFERROR(VLOOKUP(CU60,General!R:S,2,FALSE),"")</f>
        <v/>
      </c>
      <c r="DG60" s="4" t="str">
        <f>IFERROR(VLOOKUP(CV60,General!R:S,2,FALSE),"")</f>
        <v/>
      </c>
      <c r="DH60" s="4">
        <f ca="1">IF(CS60="",-1,COUNTIF(INDIRECT(DD60&amp;$CQ$10):INDIRECT(DD60&amp;CQ60),"Y"))</f>
        <v>-1</v>
      </c>
      <c r="DI60" s="4">
        <f ca="1">IF(CT60="",-1,COUNTIF(INDIRECT(DE60&amp;$CQ$10):INDIRECT(DE60&amp;CQ60),"Y"))</f>
        <v>-1</v>
      </c>
      <c r="DJ60" s="4">
        <f ca="1">IF(CU60="",-1,COUNTIF(INDIRECT(DF60&amp;$CQ$10):INDIRECT(DF60&amp;CQ60),"Y"))</f>
        <v>-1</v>
      </c>
      <c r="DK60" s="4">
        <f ca="1">IF(CV60="",-1,COUNTIF(INDIRECT(DG60&amp;$CQ$10):INDIRECT(DG60&amp;CQ60),"Y"))</f>
        <v>-1</v>
      </c>
      <c r="DL60" s="4" t="str" cm="1">
        <f t="array" aca="1" ref="DL60" ca="1">IFERROR(INDEX($CS$60:$CV$60,_xlfn.AGGREGATE(15,6,COLUMN($CS$60:$CV$60)-COLUMN($CR$60)/($DH$60:$DK$60=MAX($DH$60:$DK$60)),COLUMNS($CS$60:CS60))),"")</f>
        <v/>
      </c>
      <c r="DM60" s="4" t="str" cm="1">
        <f t="array" aca="1" ref="DM60" ca="1">IFERROR(INDEX($CS$60:$CV$60,_xlfn.AGGREGATE(15,6,COLUMN($CS$60:$CV$60)-COLUMN($CR$60)/($DH$60:$DK$60=MAX($DH$60:$DK$60)),COLUMNS($CS$60:CT60))),"")</f>
        <v/>
      </c>
      <c r="DN60" s="4" t="str" cm="1">
        <f t="array" aca="1" ref="DN60" ca="1">IFERROR(INDEX($CS$60:$CV$60,_xlfn.AGGREGATE(15,6,COLUMN($CS$60:$CV$60)-COLUMN($CR$60)/($DH$60:$DK$60=MAX($DH$60:$DK$60)),COLUMNS($CS$60:CU60))),"")</f>
        <v/>
      </c>
      <c r="DO60" s="4" t="str" cm="1">
        <f t="array" aca="1" ref="DO60" ca="1">IFERROR(INDEX($CS$60:$CV$60,_xlfn.AGGREGATE(15,6,COLUMN($CS$60:$CV$60)-COLUMN($CR$60)/($DH$60:$DK$60=MAX($DH$60:$DK$60)),COLUMNS($CS$60:CV60))),"")</f>
        <v/>
      </c>
      <c r="DP60" s="1">
        <f t="shared" ca="1" si="11"/>
        <v>4</v>
      </c>
      <c r="DQ60" s="73">
        <f t="shared" ca="1" si="12"/>
        <v>0</v>
      </c>
      <c r="DR60" s="4" t="str">
        <f t="shared" ca="1" si="13"/>
        <v/>
      </c>
      <c r="DS60" s="1" t="str">
        <f t="shared" si="7"/>
        <v>F60</v>
      </c>
      <c r="DV60" s="152" t="str">
        <f>'Hedge-All-18'!B60</f>
        <v/>
      </c>
      <c r="DW60" s="153" t="str">
        <f>'Hedge-All-18'!C60</f>
        <v/>
      </c>
      <c r="DX60" s="154" t="str">
        <f>'Hedge-All-18'!D60</f>
        <v/>
      </c>
      <c r="DY60" s="155" t="str">
        <f>'Hedge-All-18'!E60</f>
        <v/>
      </c>
      <c r="DZ60" s="156" t="str">
        <f>'Hedge-All-18'!F60</f>
        <v/>
      </c>
      <c r="EA60" s="139"/>
      <c r="EB60" s="157" t="str">
        <f>'Hedge-All-18'!H60</f>
        <v/>
      </c>
      <c r="EC60" s="154" t="str">
        <f>'Hedge-All-18'!I60</f>
        <v/>
      </c>
      <c r="ED60" s="155" t="str">
        <f>'Hedge-All-18'!J60</f>
        <v/>
      </c>
      <c r="EE60" s="156" t="str">
        <f>'Hedge-All-18'!K60</f>
        <v/>
      </c>
      <c r="EF60" s="139"/>
      <c r="EG60" s="139"/>
      <c r="EH60" s="139"/>
      <c r="EI60" s="152" t="str">
        <f>'Hedge-All-18'!O60</f>
        <v/>
      </c>
      <c r="EJ60" s="154" t="str">
        <f>'Hedge-All-18'!P60</f>
        <v/>
      </c>
      <c r="EK60" s="155" t="str">
        <f>'Hedge-All-18'!Q60</f>
        <v/>
      </c>
      <c r="EL60" s="158" t="str">
        <f>'Hedge-All-18'!R60</f>
        <v/>
      </c>
      <c r="EM60" s="158" t="str">
        <f>'Hedge-All-18'!S60</f>
        <v/>
      </c>
      <c r="EN60" s="159" t="str">
        <f>'Hedge-All-18'!T60</f>
        <v/>
      </c>
      <c r="EO60" s="158" t="str">
        <f>'Hedge-All-18'!U60</f>
        <v/>
      </c>
      <c r="EP60" s="160" t="str">
        <f>'Hedge-All-18'!V60</f>
        <v/>
      </c>
      <c r="EQ60" s="1" t="str">
        <f t="shared" si="8"/>
        <v>N</v>
      </c>
    </row>
    <row r="61" spans="1:147" ht="26.25" customHeight="1" thickBot="1">
      <c r="A61" s="1">
        <v>52</v>
      </c>
      <c r="B61" s="36" t="e">
        <f>#REF!</f>
        <v>#REF!</v>
      </c>
      <c r="C61" s="23" t="e">
        <f>#REF!</f>
        <v>#REF!</v>
      </c>
      <c r="D61" s="23" t="e">
        <f>#REF!</f>
        <v>#REF!</v>
      </c>
      <c r="E61" s="23" t="e">
        <f>#REF!</f>
        <v>#REF!</v>
      </c>
      <c r="F61" s="23" t="str">
        <f>IF(AH61="","",IF(#REF!="W","Y",IF(#REF!="L","N","")))</f>
        <v/>
      </c>
      <c r="G61" s="23" t="e">
        <f>#REF!</f>
        <v>#REF!</v>
      </c>
      <c r="H61" s="23" t="e">
        <f>#REF!</f>
        <v>#REF!</v>
      </c>
      <c r="I61" s="37" t="e">
        <f>#REF!</f>
        <v>#REF!</v>
      </c>
      <c r="J61" s="53"/>
      <c r="K61" s="53"/>
      <c r="L61" s="36" t="e">
        <f>#REF!</f>
        <v>#REF!</v>
      </c>
      <c r="M61" s="23" t="e">
        <f>#REF!</f>
        <v>#REF!</v>
      </c>
      <c r="N61" s="23" t="e">
        <f>#REF!</f>
        <v>#REF!</v>
      </c>
      <c r="O61" s="23" t="e">
        <f>#REF!</f>
        <v>#REF!</v>
      </c>
      <c r="P61" s="23" t="str">
        <f>IF(AH61="","",IF(#REF!="W","Y",IF(#REF!="L","N","")))</f>
        <v/>
      </c>
      <c r="Q61" s="23" t="e">
        <f>#REF!</f>
        <v>#REF!</v>
      </c>
      <c r="R61" s="23" t="e">
        <f>#REF!</f>
        <v>#REF!</v>
      </c>
      <c r="S61" s="37" t="e">
        <f>#REF!</f>
        <v>#REF!</v>
      </c>
      <c r="T61" s="53"/>
      <c r="U61" s="185"/>
      <c r="V61" s="285" t="str">
        <f>'Hedge-All-18'!B61</f>
        <v/>
      </c>
      <c r="W61" s="23" t="str">
        <f>'Hedge-All-18'!C61</f>
        <v/>
      </c>
      <c r="X61" s="23" t="str">
        <f>'Hedge-All-18'!H61</f>
        <v/>
      </c>
      <c r="Y61" s="23" t="str">
        <f>'Hedge-All-18'!O61</f>
        <v/>
      </c>
      <c r="Z61" s="23" t="str">
        <f>IF(AH61="","",IF('Hedge-All-18'!X61="W","Y",IF('Hedge-All-18'!X61="L","N","")))</f>
        <v/>
      </c>
      <c r="AA61" s="23" t="str">
        <f>'Hedge-All-18'!AM61</f>
        <v/>
      </c>
      <c r="AB61" s="23" t="str">
        <f>'Hedge-All-18'!S61</f>
        <v/>
      </c>
      <c r="AC61" s="37" t="str">
        <f>'Hedge-All-18'!U61</f>
        <v/>
      </c>
      <c r="AD61" s="53"/>
      <c r="AE61" s="53"/>
      <c r="AF61" s="53"/>
      <c r="AG61" s="53"/>
      <c r="AH61" s="124"/>
      <c r="AI61" s="105"/>
      <c r="AJ61" s="102" t="str" cm="1">
        <f t="array" aca="1" ref="AJ61" ca="1">IF(AH60="","",INDIRECT(VLOOKUP(DB61,General!X:Y,2,FALSE)&amp;CQ61))</f>
        <v/>
      </c>
      <c r="AK61" s="68" t="str">
        <f t="shared" si="29"/>
        <v/>
      </c>
      <c r="AL61" s="68" t="str">
        <f>IF(AH60="","",VLOOKUP(DB61,General!U:V,2,FALSE))</f>
        <v/>
      </c>
      <c r="AM61" s="62" t="str" cm="1">
        <f t="array" aca="1" ref="AM61" ca="1">IF(AH60="","",INDIRECT(DB61&amp;CQ61))</f>
        <v/>
      </c>
      <c r="AN61" s="23" t="str">
        <f t="shared" si="26"/>
        <v/>
      </c>
      <c r="AO61" s="23" t="str">
        <f t="shared" si="30"/>
        <v/>
      </c>
      <c r="AP61" s="37" t="str">
        <f t="shared" si="27"/>
        <v/>
      </c>
      <c r="AQ61" s="53"/>
      <c r="AR61" s="53"/>
      <c r="AS61" s="53"/>
      <c r="AT61" s="33" t="e">
        <f>#REF!</f>
        <v>#REF!</v>
      </c>
      <c r="AU61" s="34" t="e">
        <f>#REF!</f>
        <v>#REF!</v>
      </c>
      <c r="AV61" s="34" t="e">
        <f>#REF!</f>
        <v>#REF!</v>
      </c>
      <c r="AW61" s="34" t="e">
        <f>#REF!</f>
        <v>#REF!</v>
      </c>
      <c r="AX61" s="34" t="str">
        <f>IF(AH61="","",IF(#REF!="W","Y",IF(#REF!="L","N","")))</f>
        <v/>
      </c>
      <c r="AY61" s="34" t="e">
        <f>#REF!</f>
        <v>#REF!</v>
      </c>
      <c r="AZ61" s="34" t="e">
        <f>#REF!</f>
        <v>#REF!</v>
      </c>
      <c r="BA61" s="35" t="e">
        <f>#REF!</f>
        <v>#REF!</v>
      </c>
      <c r="BB61" s="53"/>
      <c r="BC61" s="53"/>
      <c r="BD61" s="33" t="e">
        <f>#REF!</f>
        <v>#REF!</v>
      </c>
      <c r="BE61" s="34" t="e">
        <f>#REF!</f>
        <v>#REF!</v>
      </c>
      <c r="BF61" s="34" t="e">
        <f>#REF!</f>
        <v>#REF!</v>
      </c>
      <c r="BG61" s="34" t="e">
        <f>#REF!</f>
        <v>#REF!</v>
      </c>
      <c r="BH61" s="34" t="str">
        <f>IF(AH61="","",IF(#REF!="W","Y",IF(#REF!="L","N","")))</f>
        <v/>
      </c>
      <c r="BI61" s="34" t="e">
        <f>#REF!</f>
        <v>#REF!</v>
      </c>
      <c r="BJ61" s="34" t="e">
        <f>#REF!</f>
        <v>#REF!</v>
      </c>
      <c r="BK61" s="35" t="e">
        <f>#REF!</f>
        <v>#REF!</v>
      </c>
      <c r="BL61" s="53"/>
      <c r="BM61" s="53"/>
      <c r="BN61" s="33" t="e">
        <f>#REF!</f>
        <v>#REF!</v>
      </c>
      <c r="BO61" s="34" t="e">
        <f>#REF!</f>
        <v>#REF!</v>
      </c>
      <c r="BP61" s="34" t="e">
        <f>#REF!</f>
        <v>#REF!</v>
      </c>
      <c r="BQ61" s="34" t="e">
        <f>#REF!</f>
        <v>#REF!</v>
      </c>
      <c r="BR61" s="34" t="str">
        <f>IF(AH61="","",IF(#REF!="W","Y",IF(#REF!="L","N","")))</f>
        <v/>
      </c>
      <c r="BS61" s="34" t="e">
        <f>#REF!</f>
        <v>#REF!</v>
      </c>
      <c r="BT61" s="34" t="e">
        <f>#REF!</f>
        <v>#REF!</v>
      </c>
      <c r="BU61" s="35" t="e">
        <f>#REF!</f>
        <v>#REF!</v>
      </c>
      <c r="BV61" s="53"/>
      <c r="BW61" s="53"/>
      <c r="BX61" s="36" t="e">
        <f>#REF!</f>
        <v>#REF!</v>
      </c>
      <c r="BY61" s="23" t="e">
        <f>#REF!</f>
        <v>#REF!</v>
      </c>
      <c r="BZ61" s="23" t="e">
        <f>#REF!</f>
        <v>#REF!</v>
      </c>
      <c r="CA61" s="23" t="e">
        <f>#REF!</f>
        <v>#REF!</v>
      </c>
      <c r="CB61" s="23" t="str">
        <f>IF(AH61="","",IF(#REF!="W","Y",IF(#REF!="L","N","")))</f>
        <v/>
      </c>
      <c r="CC61" s="23" t="e">
        <f>#REF!</f>
        <v>#REF!</v>
      </c>
      <c r="CD61" s="23" t="e">
        <f>#REF!</f>
        <v>#REF!</v>
      </c>
      <c r="CE61" s="37" t="e">
        <f>#REF!</f>
        <v>#REF!</v>
      </c>
      <c r="CF61" s="53"/>
      <c r="CG61" s="53"/>
      <c r="CH61" s="1" t="e">
        <f>IF(AN61="",0,IFERROR(VLOOKUP(AN56&amp;AN57&amp;AN58&amp;AN59&amp;AN60&amp;AN61,General!I:J,2,FALSE),0))+AO60</f>
        <v>#VALUE!</v>
      </c>
      <c r="CI61" s="1">
        <v>-100</v>
      </c>
      <c r="CJ61" s="1" t="e">
        <f t="shared" si="28"/>
        <v>#REF!</v>
      </c>
      <c r="CK61" s="1">
        <v>-100</v>
      </c>
      <c r="CL61" s="1">
        <v>-100</v>
      </c>
      <c r="CM61" s="1">
        <v>-100</v>
      </c>
      <c r="CN61" s="1">
        <v>-100</v>
      </c>
      <c r="CP61" s="1" t="str">
        <f t="shared" ref="CP61:CP63" ca="1" si="38">CP60</f>
        <v/>
      </c>
      <c r="CQ61" s="1">
        <v>61</v>
      </c>
      <c r="CR61" s="1">
        <f t="shared" si="15"/>
        <v>56</v>
      </c>
      <c r="CS61" s="4" t="str" cm="1">
        <f t="array" ref="CS61">IFERROR(INDEX($CI$4:$CO$4,_xlfn.AGGREGATE(15,6,COLUMN($CI$4:$CO$4)-COLUMN($CH$1)/($CI$61:$CO$61=MAX($CI$61:$CO$61)),COLUMNS($CO$4:CO4))),"")</f>
        <v/>
      </c>
      <c r="CT61" s="4" t="str" cm="1">
        <f t="array" ref="CT61">IFERROR(INDEX($CI$4:$CO$4,_xlfn.AGGREGATE(15,6,COLUMN($CI$4:$CO$4)-COLUMN($CH$1)/($CI$61:$CO$61=MAX($CI$61:$CO$61)),COLUMNS($CO$4:CP4))),"")</f>
        <v/>
      </c>
      <c r="CU61" s="4" t="str" cm="1">
        <f t="array" ref="CU61">IFERROR(INDEX($CI$4:$CO$4,_xlfn.AGGREGATE(15,6,COLUMN($CI$4:$CO$4)-COLUMN($CH$1)/($CI$61:$CO$61=MAX($CI$61:$CO$61)),COLUMNS($CO$4:CQ4))),"")</f>
        <v/>
      </c>
      <c r="CV61" s="4" t="str" cm="1">
        <f t="array" ref="CV61">IFERROR(INDEX($CI$4:$CO$4,_xlfn.AGGREGATE(15,6,COLUMN($CI$4:$CO$4)-COLUMN($CH$1)/($CI$61:$CO$61=MAX($CI$61:$CO$61)),COLUMNS($CO$4:CR4))),"")</f>
        <v/>
      </c>
      <c r="CW61" s="1" t="str">
        <f t="shared" ca="1" si="9"/>
        <v/>
      </c>
      <c r="DA61" s="1" t="str">
        <f t="shared" ca="1" si="10"/>
        <v>R</v>
      </c>
      <c r="DB61" s="1" t="str">
        <f t="shared" ca="1" si="14"/>
        <v/>
      </c>
      <c r="DC61" s="1">
        <f>IF(DC56=4,1,DC56+1)</f>
        <v>3</v>
      </c>
      <c r="DD61" s="4" t="str">
        <f>IFERROR(VLOOKUP(CS61,General!R:S,2,FALSE),"")</f>
        <v/>
      </c>
      <c r="DE61" s="4" t="str">
        <f>IFERROR(VLOOKUP(CT61,General!R:S,2,FALSE),"")</f>
        <v/>
      </c>
      <c r="DF61" s="4" t="str">
        <f>IFERROR(VLOOKUP(CU61,General!R:S,2,FALSE),"")</f>
        <v/>
      </c>
      <c r="DG61" s="4" t="str">
        <f>IFERROR(VLOOKUP(CV61,General!R:S,2,FALSE),"")</f>
        <v/>
      </c>
      <c r="DH61" s="4">
        <f ca="1">IF(CS61="",-1,COUNTIF(INDIRECT(DD61&amp;$CQ$10):INDIRECT(DD61&amp;CQ61),"Y"))</f>
        <v>-1</v>
      </c>
      <c r="DI61" s="4">
        <f ca="1">IF(CT61="",-1,COUNTIF(INDIRECT(DE61&amp;$CQ$10):INDIRECT(DE61&amp;CQ61),"Y"))</f>
        <v>-1</v>
      </c>
      <c r="DJ61" s="4">
        <f ca="1">IF(CU61="",-1,COUNTIF(INDIRECT(DF61&amp;$CQ$10):INDIRECT(DF61&amp;CQ61),"Y"))</f>
        <v>-1</v>
      </c>
      <c r="DK61" s="4">
        <f ca="1">IF(CV61="",-1,COUNTIF(INDIRECT(DG61&amp;$CQ$10):INDIRECT(DG61&amp;CQ61),"Y"))</f>
        <v>-1</v>
      </c>
      <c r="DL61" s="4" t="str" cm="1">
        <f t="array" aca="1" ref="DL61" ca="1">IFERROR(INDEX($CS$61:$CV$61,_xlfn.AGGREGATE(15,6,COLUMN($CS$61:$CV$61)-COLUMN($CR$61)/($DH$61:$DK$61=MAX($DH$61:$DK$61)),COLUMNS($CS$61:CS61))),"")</f>
        <v/>
      </c>
      <c r="DM61" s="4" t="str" cm="1">
        <f t="array" aca="1" ref="DM61" ca="1">IFERROR(INDEX($CS$61:$CV$61,_xlfn.AGGREGATE(15,6,COLUMN($CS$61:$CV$61)-COLUMN($CR$61)/($DH$61:$DK$61=MAX($DH$61:$DK$61)),COLUMNS($CS$61:CT61))),"")</f>
        <v/>
      </c>
      <c r="DN61" s="4" t="str" cm="1">
        <f t="array" aca="1" ref="DN61" ca="1">IFERROR(INDEX($CS$61:$CV$61,_xlfn.AGGREGATE(15,6,COLUMN($CS$61:$CV$61)-COLUMN($CR$61)/($DH$61:$DK$61=MAX($DH$61:$DK$61)),COLUMNS($CS$61:CU61))),"")</f>
        <v/>
      </c>
      <c r="DO61" s="4" t="str" cm="1">
        <f t="array" aca="1" ref="DO61" ca="1">IFERROR(INDEX($CS$61:$CV$61,_xlfn.AGGREGATE(15,6,COLUMN($CS$61:$CV$61)-COLUMN($CR$61)/($DH$61:$DK$61=MAX($DH$61:$DK$61)),COLUMNS($CS$61:CV61))),"")</f>
        <v/>
      </c>
      <c r="DP61" s="1">
        <f t="shared" ca="1" si="11"/>
        <v>4</v>
      </c>
      <c r="DQ61" s="73">
        <f t="shared" ca="1" si="12"/>
        <v>3</v>
      </c>
      <c r="DR61" s="4" t="str">
        <f t="shared" ca="1" si="13"/>
        <v/>
      </c>
      <c r="DS61" s="1" t="str">
        <f t="shared" si="7"/>
        <v>F61</v>
      </c>
      <c r="DV61" s="161" t="str">
        <f>'Hedge-All-18'!B61</f>
        <v/>
      </c>
      <c r="DW61" s="162" t="str">
        <f>'Hedge-All-18'!C61</f>
        <v/>
      </c>
      <c r="DX61" s="163" t="str">
        <f>'Hedge-All-18'!D61</f>
        <v/>
      </c>
      <c r="DY61" s="164" t="str">
        <f>'Hedge-All-18'!E61</f>
        <v/>
      </c>
      <c r="DZ61" s="165" t="str">
        <f>'Hedge-All-18'!F61</f>
        <v/>
      </c>
      <c r="EA61" s="139"/>
      <c r="EB61" s="166" t="str">
        <f>'Hedge-All-18'!H61</f>
        <v/>
      </c>
      <c r="EC61" s="163" t="str">
        <f>'Hedge-All-18'!I61</f>
        <v/>
      </c>
      <c r="ED61" s="164" t="str">
        <f>'Hedge-All-18'!J61</f>
        <v/>
      </c>
      <c r="EE61" s="165" t="str">
        <f>'Hedge-All-18'!K61</f>
        <v/>
      </c>
      <c r="EF61" s="139"/>
      <c r="EG61" s="139"/>
      <c r="EH61" s="139"/>
      <c r="EI61" s="161" t="str">
        <f>'Hedge-All-18'!O61</f>
        <v/>
      </c>
      <c r="EJ61" s="163" t="str">
        <f>'Hedge-All-18'!P61</f>
        <v/>
      </c>
      <c r="EK61" s="164" t="str">
        <f>'Hedge-All-18'!Q61</f>
        <v/>
      </c>
      <c r="EL61" s="167" t="str">
        <f>'Hedge-All-18'!R61</f>
        <v/>
      </c>
      <c r="EM61" s="167" t="str">
        <f>'Hedge-All-18'!S61</f>
        <v/>
      </c>
      <c r="EN61" s="168" t="str">
        <f>'Hedge-All-18'!T61</f>
        <v/>
      </c>
      <c r="EO61" s="167" t="str">
        <f>'Hedge-All-18'!U61</f>
        <v/>
      </c>
      <c r="EP61" s="169" t="str">
        <f>'Hedge-All-18'!V61</f>
        <v/>
      </c>
      <c r="EQ61" s="1" t="str">
        <f t="shared" si="8"/>
        <v>N</v>
      </c>
    </row>
    <row r="62" spans="1:147" ht="26.25" customHeight="1" thickBot="1">
      <c r="A62" s="1">
        <v>53</v>
      </c>
      <c r="B62" s="36" t="e">
        <f>#REF!</f>
        <v>#REF!</v>
      </c>
      <c r="C62" s="23" t="e">
        <f>#REF!</f>
        <v>#REF!</v>
      </c>
      <c r="D62" s="23" t="e">
        <f>#REF!</f>
        <v>#REF!</v>
      </c>
      <c r="E62" s="23" t="e">
        <f>#REF!</f>
        <v>#REF!</v>
      </c>
      <c r="F62" s="23" t="str">
        <f>IF(AH62="","",IF(#REF!="W","Y",IF(#REF!="L","N","")))</f>
        <v/>
      </c>
      <c r="G62" s="23" t="e">
        <f>#REF!</f>
        <v>#REF!</v>
      </c>
      <c r="H62" s="23" t="e">
        <f>#REF!</f>
        <v>#REF!</v>
      </c>
      <c r="I62" s="37" t="e">
        <f>#REF!</f>
        <v>#REF!</v>
      </c>
      <c r="J62" s="53"/>
      <c r="K62" s="53"/>
      <c r="L62" s="36" t="e">
        <f>#REF!</f>
        <v>#REF!</v>
      </c>
      <c r="M62" s="23" t="e">
        <f>#REF!</f>
        <v>#REF!</v>
      </c>
      <c r="N62" s="23" t="e">
        <f>#REF!</f>
        <v>#REF!</v>
      </c>
      <c r="O62" s="23" t="e">
        <f>#REF!</f>
        <v>#REF!</v>
      </c>
      <c r="P62" s="23" t="str">
        <f>IF(AH62="","",IF(#REF!="W","Y",IF(#REF!="L","N","")))</f>
        <v/>
      </c>
      <c r="Q62" s="23" t="e">
        <f>#REF!</f>
        <v>#REF!</v>
      </c>
      <c r="R62" s="23" t="e">
        <f>#REF!</f>
        <v>#REF!</v>
      </c>
      <c r="S62" s="37" t="e">
        <f>#REF!</f>
        <v>#REF!</v>
      </c>
      <c r="T62" s="53"/>
      <c r="U62" s="185"/>
      <c r="V62" s="285" t="str">
        <f>'Hedge-All-18'!B62</f>
        <v/>
      </c>
      <c r="W62" s="23" t="str">
        <f>'Hedge-All-18'!C62</f>
        <v/>
      </c>
      <c r="X62" s="23" t="str">
        <f>'Hedge-All-18'!H62</f>
        <v/>
      </c>
      <c r="Y62" s="23" t="str">
        <f>'Hedge-All-18'!O62</f>
        <v/>
      </c>
      <c r="Z62" s="23" t="str">
        <f>IF(AH62="","",IF('Hedge-All-18'!X62="W","Y",IF('Hedge-All-18'!X62="L","N","")))</f>
        <v/>
      </c>
      <c r="AA62" s="23" t="str">
        <f>'Hedge-All-18'!AM62</f>
        <v/>
      </c>
      <c r="AB62" s="23" t="str">
        <f>'Hedge-All-18'!S62</f>
        <v/>
      </c>
      <c r="AC62" s="37" t="str">
        <f>'Hedge-All-18'!U62</f>
        <v/>
      </c>
      <c r="AD62" s="53"/>
      <c r="AE62" s="53"/>
      <c r="AF62" s="53"/>
      <c r="AG62" s="53"/>
      <c r="AH62" s="124"/>
      <c r="AI62" s="105"/>
      <c r="AJ62" s="102" t="str" cm="1">
        <f t="array" aca="1" ref="AJ62" ca="1">IF(AH61="","",INDIRECT(VLOOKUP(DB62,General!X:Y,2,FALSE)&amp;CQ62))</f>
        <v/>
      </c>
      <c r="AK62" s="68" t="str">
        <f t="shared" si="29"/>
        <v/>
      </c>
      <c r="AL62" s="68" t="str">
        <f>IF(AH61="","",VLOOKUP(DB62,General!U:V,2,FALSE))</f>
        <v/>
      </c>
      <c r="AM62" s="62" t="str" cm="1">
        <f t="array" aca="1" ref="AM62" ca="1">IF(AH61="","",INDIRECT(DB62&amp;CQ62))</f>
        <v/>
      </c>
      <c r="AN62" s="23" t="str">
        <f t="shared" si="26"/>
        <v/>
      </c>
      <c r="AO62" s="23" t="str">
        <f t="shared" si="30"/>
        <v/>
      </c>
      <c r="AP62" s="37" t="str">
        <f t="shared" si="27"/>
        <v/>
      </c>
      <c r="AQ62" s="53"/>
      <c r="AR62" s="53"/>
      <c r="AS62" s="53"/>
      <c r="AT62" s="33" t="e">
        <f>#REF!</f>
        <v>#REF!</v>
      </c>
      <c r="AU62" s="34" t="e">
        <f>#REF!</f>
        <v>#REF!</v>
      </c>
      <c r="AV62" s="34" t="e">
        <f>#REF!</f>
        <v>#REF!</v>
      </c>
      <c r="AW62" s="34" t="e">
        <f>#REF!</f>
        <v>#REF!</v>
      </c>
      <c r="AX62" s="34" t="str">
        <f>IF(AH62="","",IF(#REF!="W","Y",IF(#REF!="L","N","")))</f>
        <v/>
      </c>
      <c r="AY62" s="34" t="e">
        <f>#REF!</f>
        <v>#REF!</v>
      </c>
      <c r="AZ62" s="34" t="e">
        <f>#REF!</f>
        <v>#REF!</v>
      </c>
      <c r="BA62" s="35" t="e">
        <f>#REF!</f>
        <v>#REF!</v>
      </c>
      <c r="BB62" s="53"/>
      <c r="BC62" s="53"/>
      <c r="BD62" s="33" t="e">
        <f>#REF!</f>
        <v>#REF!</v>
      </c>
      <c r="BE62" s="34" t="e">
        <f>#REF!</f>
        <v>#REF!</v>
      </c>
      <c r="BF62" s="34" t="e">
        <f>#REF!</f>
        <v>#REF!</v>
      </c>
      <c r="BG62" s="34" t="e">
        <f>#REF!</f>
        <v>#REF!</v>
      </c>
      <c r="BH62" s="34" t="str">
        <f>IF(AH62="","",IF(#REF!="W","Y",IF(#REF!="L","N","")))</f>
        <v/>
      </c>
      <c r="BI62" s="34" t="e">
        <f>#REF!</f>
        <v>#REF!</v>
      </c>
      <c r="BJ62" s="34" t="e">
        <f>#REF!</f>
        <v>#REF!</v>
      </c>
      <c r="BK62" s="35" t="e">
        <f>#REF!</f>
        <v>#REF!</v>
      </c>
      <c r="BL62" s="53"/>
      <c r="BM62" s="53"/>
      <c r="BN62" s="33" t="e">
        <f>#REF!</f>
        <v>#REF!</v>
      </c>
      <c r="BO62" s="34" t="e">
        <f>#REF!</f>
        <v>#REF!</v>
      </c>
      <c r="BP62" s="34" t="e">
        <f>#REF!</f>
        <v>#REF!</v>
      </c>
      <c r="BQ62" s="34" t="e">
        <f>#REF!</f>
        <v>#REF!</v>
      </c>
      <c r="BR62" s="34" t="str">
        <f>IF(AH62="","",IF(#REF!="W","Y",IF(#REF!="L","N","")))</f>
        <v/>
      </c>
      <c r="BS62" s="34" t="e">
        <f>#REF!</f>
        <v>#REF!</v>
      </c>
      <c r="BT62" s="34" t="e">
        <f>#REF!</f>
        <v>#REF!</v>
      </c>
      <c r="BU62" s="35" t="e">
        <f>#REF!</f>
        <v>#REF!</v>
      </c>
      <c r="BV62" s="53"/>
      <c r="BW62" s="53"/>
      <c r="BX62" s="36" t="e">
        <f>#REF!</f>
        <v>#REF!</v>
      </c>
      <c r="BY62" s="23" t="e">
        <f>#REF!</f>
        <v>#REF!</v>
      </c>
      <c r="BZ62" s="23" t="e">
        <f>#REF!</f>
        <v>#REF!</v>
      </c>
      <c r="CA62" s="23" t="e">
        <f>#REF!</f>
        <v>#REF!</v>
      </c>
      <c r="CB62" s="23" t="str">
        <f>IF(AH62="","",IF(#REF!="W","Y",IF(#REF!="L","N","")))</f>
        <v/>
      </c>
      <c r="CC62" s="23" t="e">
        <f>#REF!</f>
        <v>#REF!</v>
      </c>
      <c r="CD62" s="23" t="e">
        <f>#REF!</f>
        <v>#REF!</v>
      </c>
      <c r="CE62" s="37" t="e">
        <f>#REF!</f>
        <v>#REF!</v>
      </c>
      <c r="CF62" s="53"/>
      <c r="CG62" s="53"/>
      <c r="CH62" s="1" t="e">
        <f>IF(AN62="",0,IFERROR(VLOOKUP(AN57&amp;AN58&amp;AN59&amp;AN60&amp;AN61&amp;AN62,General!I:J,2,FALSE),0))+AO61</f>
        <v>#VALUE!</v>
      </c>
      <c r="CI62" s="1">
        <v>-100</v>
      </c>
      <c r="CJ62" s="1" t="e">
        <f t="shared" si="28"/>
        <v>#REF!</v>
      </c>
      <c r="CK62" s="1">
        <v>-100</v>
      </c>
      <c r="CL62" s="1">
        <v>-100</v>
      </c>
      <c r="CM62" s="1">
        <v>-100</v>
      </c>
      <c r="CN62" s="1">
        <v>-100</v>
      </c>
      <c r="CP62" s="1" t="str">
        <f t="shared" ca="1" si="38"/>
        <v/>
      </c>
      <c r="CQ62" s="1">
        <v>62</v>
      </c>
      <c r="CR62" s="1">
        <f t="shared" si="15"/>
        <v>57</v>
      </c>
      <c r="CS62" s="4" t="str" cm="1">
        <f t="array" ref="CS62">IFERROR(INDEX($CI$4:$CO$4,_xlfn.AGGREGATE(15,6,COLUMN($CI$4:$CO$4)-COLUMN($CH$1)/($CI$62:$CO$62=MAX($CI$62:$CO$62)),COLUMNS($CO$4:CO4))),"")</f>
        <v/>
      </c>
      <c r="CT62" s="4" t="str" cm="1">
        <f t="array" ref="CT62">IFERROR(INDEX($CI$4:$CO$4,_xlfn.AGGREGATE(15,6,COLUMN($CI$4:$CO$4)-COLUMN($CH$1)/($CI$62:$CO$62=MAX($CI$62:$CO$62)),COLUMNS($CO$4:CP4))),"")</f>
        <v/>
      </c>
      <c r="CU62" s="4" t="str" cm="1">
        <f t="array" ref="CU62">IFERROR(INDEX($CI$4:$CO$4,_xlfn.AGGREGATE(15,6,COLUMN($CI$4:$CO$4)-COLUMN($CH$1)/($CI$62:$CO$62=MAX($CI$62:$CO$62)),COLUMNS($CO$4:CQ4))),"")</f>
        <v/>
      </c>
      <c r="CV62" s="4" t="str" cm="1">
        <f t="array" ref="CV62">IFERROR(INDEX($CI$4:$CO$4,_xlfn.AGGREGATE(15,6,COLUMN($CI$4:$CO$4)-COLUMN($CH$1)/($CI$62:$CO$62=MAX($CI$62:$CO$62)),COLUMNS($CO$4:CR4))),"")</f>
        <v/>
      </c>
      <c r="CW62" s="1" t="str">
        <f t="shared" ca="1" si="9"/>
        <v/>
      </c>
      <c r="DA62" s="1" t="str">
        <f t="shared" ca="1" si="10"/>
        <v>R</v>
      </c>
      <c r="DB62" s="1" t="str">
        <f t="shared" ca="1" si="14"/>
        <v/>
      </c>
      <c r="DD62" s="4" t="str">
        <f>IFERROR(VLOOKUP(CS62,General!R:S,2,FALSE),"")</f>
        <v/>
      </c>
      <c r="DE62" s="4" t="str">
        <f>IFERROR(VLOOKUP(CT62,General!R:S,2,FALSE),"")</f>
        <v/>
      </c>
      <c r="DF62" s="4" t="str">
        <f>IFERROR(VLOOKUP(CU62,General!R:S,2,FALSE),"")</f>
        <v/>
      </c>
      <c r="DG62" s="4" t="str">
        <f>IFERROR(VLOOKUP(CV62,General!R:S,2,FALSE),"")</f>
        <v/>
      </c>
      <c r="DH62" s="4">
        <f ca="1">IF(CS62="",-1,COUNTIF(INDIRECT(DD62&amp;$CQ$10):INDIRECT(DD62&amp;CQ62),"Y"))</f>
        <v>-1</v>
      </c>
      <c r="DI62" s="4">
        <f ca="1">IF(CT62="",-1,COUNTIF(INDIRECT(DE62&amp;$CQ$10):INDIRECT(DE62&amp;CQ62),"Y"))</f>
        <v>-1</v>
      </c>
      <c r="DJ62" s="4">
        <f ca="1">IF(CU62="",-1,COUNTIF(INDIRECT(DF62&amp;$CQ$10):INDIRECT(DF62&amp;CQ62),"Y"))</f>
        <v>-1</v>
      </c>
      <c r="DK62" s="4">
        <f ca="1">IF(CV62="",-1,COUNTIF(INDIRECT(DG62&amp;$CQ$10):INDIRECT(DG62&amp;CQ62),"Y"))</f>
        <v>-1</v>
      </c>
      <c r="DL62" s="4" t="str" cm="1">
        <f t="array" aca="1" ref="DL62" ca="1">IFERROR(INDEX($CS$62:$CV$62,_xlfn.AGGREGATE(15,6,COLUMN($CS$62:$CV$62)-COLUMN($CR$62)/($DH$62:$DK$62=MAX($DH$62:$DK$62)),COLUMNS($CS$62:CS62))),"")</f>
        <v/>
      </c>
      <c r="DM62" s="4" t="str" cm="1">
        <f t="array" aca="1" ref="DM62" ca="1">IFERROR(INDEX($CS$62:$CV$62,_xlfn.AGGREGATE(15,6,COLUMN($CS$62:$CV$62)-COLUMN($CR$62)/($DH$62:$DK$62=MAX($DH$62:$DK$62)),COLUMNS($CS$62:CT62))),"")</f>
        <v/>
      </c>
      <c r="DN62" s="4" t="str" cm="1">
        <f t="array" aca="1" ref="DN62" ca="1">IFERROR(INDEX($CS$62:$CV$62,_xlfn.AGGREGATE(15,6,COLUMN($CS$62:$CV$62)-COLUMN($CR$62)/($DH$62:$DK$62=MAX($DH$62:$DK$62)),COLUMNS($CS$62:CU62))),"")</f>
        <v/>
      </c>
      <c r="DO62" s="4" t="str" cm="1">
        <f t="array" aca="1" ref="DO62" ca="1">IFERROR(INDEX($CS$62:$CV$62,_xlfn.AGGREGATE(15,6,COLUMN($CS$62:$CV$62)-COLUMN($CR$62)/($DH$62:$DK$62=MAX($DH$62:$DK$62)),COLUMNS($CS$62:CV62))),"")</f>
        <v/>
      </c>
      <c r="DP62" s="1">
        <f t="shared" ca="1" si="11"/>
        <v>4</v>
      </c>
      <c r="DQ62" s="73">
        <f t="shared" ca="1" si="12"/>
        <v>0</v>
      </c>
      <c r="DR62" s="4" t="str">
        <f t="shared" ca="1" si="13"/>
        <v/>
      </c>
      <c r="DS62" s="1" t="str">
        <f t="shared" si="7"/>
        <v>F62</v>
      </c>
      <c r="DV62" s="161" t="str">
        <f>'Hedge-All-18'!B62</f>
        <v/>
      </c>
      <c r="DW62" s="162" t="str">
        <f>'Hedge-All-18'!C62</f>
        <v/>
      </c>
      <c r="DX62" s="163" t="str">
        <f>'Hedge-All-18'!D62</f>
        <v/>
      </c>
      <c r="DY62" s="164" t="str">
        <f>'Hedge-All-18'!E62</f>
        <v/>
      </c>
      <c r="DZ62" s="165" t="str">
        <f>'Hedge-All-18'!F62</f>
        <v/>
      </c>
      <c r="EA62" s="139"/>
      <c r="EB62" s="166" t="str">
        <f>'Hedge-All-18'!H62</f>
        <v/>
      </c>
      <c r="EC62" s="163" t="str">
        <f>'Hedge-All-18'!I62</f>
        <v/>
      </c>
      <c r="ED62" s="164" t="str">
        <f>'Hedge-All-18'!J62</f>
        <v/>
      </c>
      <c r="EE62" s="165" t="str">
        <f>'Hedge-All-18'!K62</f>
        <v/>
      </c>
      <c r="EF62" s="139"/>
      <c r="EG62" s="139"/>
      <c r="EH62" s="139"/>
      <c r="EI62" s="161" t="str">
        <f>'Hedge-All-18'!O62</f>
        <v/>
      </c>
      <c r="EJ62" s="163" t="str">
        <f>'Hedge-All-18'!P62</f>
        <v/>
      </c>
      <c r="EK62" s="164" t="str">
        <f>'Hedge-All-18'!Q62</f>
        <v/>
      </c>
      <c r="EL62" s="167" t="str">
        <f>'Hedge-All-18'!R62</f>
        <v/>
      </c>
      <c r="EM62" s="167" t="str">
        <f>'Hedge-All-18'!S62</f>
        <v/>
      </c>
      <c r="EN62" s="168" t="str">
        <f>'Hedge-All-18'!T62</f>
        <v/>
      </c>
      <c r="EO62" s="167" t="str">
        <f>'Hedge-All-18'!U62</f>
        <v/>
      </c>
      <c r="EP62" s="169" t="str">
        <f>'Hedge-All-18'!V62</f>
        <v/>
      </c>
      <c r="EQ62" s="1" t="str">
        <f t="shared" si="8"/>
        <v>N</v>
      </c>
    </row>
    <row r="63" spans="1:147" ht="26.25" customHeight="1" thickBot="1">
      <c r="A63" s="1">
        <v>54</v>
      </c>
      <c r="B63" s="36" t="e">
        <f>#REF!</f>
        <v>#REF!</v>
      </c>
      <c r="C63" s="23" t="e">
        <f>#REF!</f>
        <v>#REF!</v>
      </c>
      <c r="D63" s="23" t="e">
        <f>#REF!</f>
        <v>#REF!</v>
      </c>
      <c r="E63" s="23" t="e">
        <f>#REF!</f>
        <v>#REF!</v>
      </c>
      <c r="F63" s="23" t="str">
        <f>IF(AH63="","",IF(#REF!="W","Y",IF(#REF!="L","N","")))</f>
        <v/>
      </c>
      <c r="G63" s="23" t="e">
        <f>#REF!</f>
        <v>#REF!</v>
      </c>
      <c r="H63" s="23" t="e">
        <f>#REF!</f>
        <v>#REF!</v>
      </c>
      <c r="I63" s="37" t="e">
        <f>#REF!</f>
        <v>#REF!</v>
      </c>
      <c r="J63" s="53"/>
      <c r="K63" s="53"/>
      <c r="L63" s="36" t="e">
        <f>#REF!</f>
        <v>#REF!</v>
      </c>
      <c r="M63" s="23" t="e">
        <f>#REF!</f>
        <v>#REF!</v>
      </c>
      <c r="N63" s="23" t="e">
        <f>#REF!</f>
        <v>#REF!</v>
      </c>
      <c r="O63" s="23" t="e">
        <f>#REF!</f>
        <v>#REF!</v>
      </c>
      <c r="P63" s="23" t="str">
        <f>IF(AH63="","",IF(#REF!="W","Y",IF(#REF!="L","N","")))</f>
        <v/>
      </c>
      <c r="Q63" s="23" t="e">
        <f>#REF!</f>
        <v>#REF!</v>
      </c>
      <c r="R63" s="23" t="e">
        <f>#REF!</f>
        <v>#REF!</v>
      </c>
      <c r="S63" s="37" t="e">
        <f>#REF!</f>
        <v>#REF!</v>
      </c>
      <c r="T63" s="53"/>
      <c r="U63" s="185"/>
      <c r="V63" s="285" t="str">
        <f>'Hedge-All-18'!B63</f>
        <v/>
      </c>
      <c r="W63" s="23" t="str">
        <f>'Hedge-All-18'!C63</f>
        <v/>
      </c>
      <c r="X63" s="23" t="str">
        <f>'Hedge-All-18'!H63</f>
        <v/>
      </c>
      <c r="Y63" s="23" t="str">
        <f>'Hedge-All-18'!O63</f>
        <v/>
      </c>
      <c r="Z63" s="23" t="str">
        <f>IF(AH63="","",IF('Hedge-All-18'!X63="W","Y",IF('Hedge-All-18'!X63="L","N","")))</f>
        <v/>
      </c>
      <c r="AA63" s="23" t="str">
        <f>'Hedge-All-18'!AM63</f>
        <v/>
      </c>
      <c r="AB63" s="23" t="str">
        <f>'Hedge-All-18'!S63</f>
        <v/>
      </c>
      <c r="AC63" s="37" t="str">
        <f>'Hedge-All-18'!U63</f>
        <v/>
      </c>
      <c r="AD63" s="53"/>
      <c r="AE63" s="53"/>
      <c r="AF63" s="53"/>
      <c r="AG63" s="53"/>
      <c r="AH63" s="124"/>
      <c r="AI63" s="105"/>
      <c r="AJ63" s="102" t="str" cm="1">
        <f t="array" aca="1" ref="AJ63" ca="1">IF(AH62="","",INDIRECT(VLOOKUP(DB63,General!X:Y,2,FALSE)&amp;CQ63))</f>
        <v/>
      </c>
      <c r="AK63" s="68" t="str">
        <f t="shared" si="29"/>
        <v/>
      </c>
      <c r="AL63" s="68" t="str">
        <f>IF(AH62="","",VLOOKUP(DB63,General!U:V,2,FALSE))</f>
        <v/>
      </c>
      <c r="AM63" s="62" t="str" cm="1">
        <f t="array" aca="1" ref="AM63" ca="1">IF(AH62="","",INDIRECT(DB63&amp;CQ63))</f>
        <v/>
      </c>
      <c r="AN63" s="23" t="str">
        <f t="shared" si="26"/>
        <v/>
      </c>
      <c r="AO63" s="23" t="str">
        <f t="shared" si="30"/>
        <v/>
      </c>
      <c r="AP63" s="37" t="str">
        <f t="shared" si="27"/>
        <v/>
      </c>
      <c r="AQ63" s="53"/>
      <c r="AR63" s="53"/>
      <c r="AS63" s="53"/>
      <c r="AT63" s="33" t="e">
        <f>#REF!</f>
        <v>#REF!</v>
      </c>
      <c r="AU63" s="34" t="e">
        <f>#REF!</f>
        <v>#REF!</v>
      </c>
      <c r="AV63" s="34" t="e">
        <f>#REF!</f>
        <v>#REF!</v>
      </c>
      <c r="AW63" s="34" t="e">
        <f>#REF!</f>
        <v>#REF!</v>
      </c>
      <c r="AX63" s="34" t="str">
        <f>IF(AH63="","",IF(#REF!="W","Y",IF(#REF!="L","N","")))</f>
        <v/>
      </c>
      <c r="AY63" s="34" t="e">
        <f>#REF!</f>
        <v>#REF!</v>
      </c>
      <c r="AZ63" s="34" t="e">
        <f>#REF!</f>
        <v>#REF!</v>
      </c>
      <c r="BA63" s="35" t="e">
        <f>#REF!</f>
        <v>#REF!</v>
      </c>
      <c r="BB63" s="53"/>
      <c r="BC63" s="53"/>
      <c r="BD63" s="33" t="e">
        <f>#REF!</f>
        <v>#REF!</v>
      </c>
      <c r="BE63" s="34" t="e">
        <f>#REF!</f>
        <v>#REF!</v>
      </c>
      <c r="BF63" s="34" t="e">
        <f>#REF!</f>
        <v>#REF!</v>
      </c>
      <c r="BG63" s="34" t="e">
        <f>#REF!</f>
        <v>#REF!</v>
      </c>
      <c r="BH63" s="34" t="str">
        <f>IF(AH63="","",IF(#REF!="W","Y",IF(#REF!="L","N","")))</f>
        <v/>
      </c>
      <c r="BI63" s="34" t="e">
        <f>#REF!</f>
        <v>#REF!</v>
      </c>
      <c r="BJ63" s="34" t="e">
        <f>#REF!</f>
        <v>#REF!</v>
      </c>
      <c r="BK63" s="35" t="e">
        <f>#REF!</f>
        <v>#REF!</v>
      </c>
      <c r="BL63" s="53"/>
      <c r="BM63" s="53"/>
      <c r="BN63" s="33" t="e">
        <f>#REF!</f>
        <v>#REF!</v>
      </c>
      <c r="BO63" s="34" t="e">
        <f>#REF!</f>
        <v>#REF!</v>
      </c>
      <c r="BP63" s="34" t="e">
        <f>#REF!</f>
        <v>#REF!</v>
      </c>
      <c r="BQ63" s="34" t="e">
        <f>#REF!</f>
        <v>#REF!</v>
      </c>
      <c r="BR63" s="34" t="str">
        <f>IF(AH63="","",IF(#REF!="W","Y",IF(#REF!="L","N","")))</f>
        <v/>
      </c>
      <c r="BS63" s="34" t="e">
        <f>#REF!</f>
        <v>#REF!</v>
      </c>
      <c r="BT63" s="34" t="e">
        <f>#REF!</f>
        <v>#REF!</v>
      </c>
      <c r="BU63" s="35" t="e">
        <f>#REF!</f>
        <v>#REF!</v>
      </c>
      <c r="BV63" s="53"/>
      <c r="BW63" s="53"/>
      <c r="BX63" s="36" t="e">
        <f>#REF!</f>
        <v>#REF!</v>
      </c>
      <c r="BY63" s="23" t="e">
        <f>#REF!</f>
        <v>#REF!</v>
      </c>
      <c r="BZ63" s="23" t="e">
        <f>#REF!</f>
        <v>#REF!</v>
      </c>
      <c r="CA63" s="23" t="e">
        <f>#REF!</f>
        <v>#REF!</v>
      </c>
      <c r="CB63" s="23" t="str">
        <f>IF(AH63="","",IF(#REF!="W","Y",IF(#REF!="L","N","")))</f>
        <v/>
      </c>
      <c r="CC63" s="23" t="e">
        <f>#REF!</f>
        <v>#REF!</v>
      </c>
      <c r="CD63" s="23" t="e">
        <f>#REF!</f>
        <v>#REF!</v>
      </c>
      <c r="CE63" s="37" t="e">
        <f>#REF!</f>
        <v>#REF!</v>
      </c>
      <c r="CF63" s="53"/>
      <c r="CG63" s="53"/>
      <c r="CH63" s="1" t="e">
        <f>IF(AN63="",0,IFERROR(VLOOKUP(AN58&amp;AN59&amp;AN60&amp;AN61&amp;AN62&amp;AN63,General!I:J,2,FALSE),0))+AO62</f>
        <v>#VALUE!</v>
      </c>
      <c r="CI63" s="1">
        <v>-100</v>
      </c>
      <c r="CJ63" s="1" t="e">
        <f t="shared" si="28"/>
        <v>#REF!</v>
      </c>
      <c r="CK63" s="1">
        <v>-100</v>
      </c>
      <c r="CL63" s="1">
        <v>-100</v>
      </c>
      <c r="CM63" s="1">
        <v>-100</v>
      </c>
      <c r="CN63" s="1">
        <v>-100</v>
      </c>
      <c r="CP63" s="1" t="str">
        <f t="shared" ca="1" si="38"/>
        <v/>
      </c>
      <c r="CQ63" s="1">
        <v>63</v>
      </c>
      <c r="CR63" s="1">
        <f t="shared" si="15"/>
        <v>58</v>
      </c>
      <c r="CS63" s="4" t="str" cm="1">
        <f t="array" ref="CS63">IFERROR(INDEX($CI$4:$CO$4,_xlfn.AGGREGATE(15,6,COLUMN($CI$4:$CO$4)-COLUMN($CH$1)/($CI$63:$CO$63=MAX($CI$63:$CO$63)),COLUMNS($CO$4:CO4))),"")</f>
        <v/>
      </c>
      <c r="CT63" s="4" t="str" cm="1">
        <f t="array" ref="CT63">IFERROR(INDEX($CI$4:$CO$4,_xlfn.AGGREGATE(15,6,COLUMN($CI$4:$CO$4)-COLUMN($CH$1)/($CI$63:$CO$63=MAX($CI$63:$CO$63)),COLUMNS($CO$4:CP4))),"")</f>
        <v/>
      </c>
      <c r="CU63" s="4" t="str" cm="1">
        <f t="array" ref="CU63">IFERROR(INDEX($CI$4:$CO$4,_xlfn.AGGREGATE(15,6,COLUMN($CI$4:$CO$4)-COLUMN($CH$1)/($CI$63:$CO$63=MAX($CI$63:$CO$63)),COLUMNS($CO$4:CQ4))),"")</f>
        <v/>
      </c>
      <c r="CV63" s="4" t="str" cm="1">
        <f t="array" ref="CV63">IFERROR(INDEX($CI$4:$CO$4,_xlfn.AGGREGATE(15,6,COLUMN($CI$4:$CO$4)-COLUMN($CH$1)/($CI$63:$CO$63=MAX($CI$63:$CO$63)),COLUMNS($CO$4:CR4))),"")</f>
        <v/>
      </c>
      <c r="CW63" s="1" t="str">
        <f t="shared" ca="1" si="9"/>
        <v/>
      </c>
      <c r="CX63" s="1" t="str" cm="1">
        <f t="array" ref="CX63">IFERROR(INDEX($CS$64:$CV$64,_xlfn.AGGREGATE(15,6,COLUMN($CS$64:$CV$64)-COLUMN($CR$64)/($CS$63:$CV$63=MAX($CS$63:$CV$63)),COLUMNS($CS$64:CT64
))),"")</f>
        <v/>
      </c>
      <c r="CY63" s="1" t="str" cm="1">
        <f t="array" ref="CY63">IFERROR(INDEX($CS$64:$CV$64,_xlfn.AGGREGATE(15,6,COLUMN($CS$64:$CV$64)-COLUMN($CR$64)/($CS$63:$CV$63=MAX($CS$63:$CV$63)),COLUMNS($CS$64:CU64
))),"")</f>
        <v/>
      </c>
      <c r="CZ63" s="1" t="str" cm="1">
        <f t="array" ref="CZ63">IFERROR(INDEX($CS$64:$CV$64,_xlfn.AGGREGATE(15,6,COLUMN($CS$64:$CV$64)-COLUMN($CR$64)/($CS$63:$CV$63=MAX($CS$63:$CV$63)),COLUMNS($CS$64:CV64
))),"")</f>
        <v/>
      </c>
      <c r="DA63" s="1" t="str">
        <f t="shared" ca="1" si="10"/>
        <v>R</v>
      </c>
      <c r="DB63" s="1" t="str">
        <f t="shared" ca="1" si="14"/>
        <v/>
      </c>
      <c r="DD63" s="4" t="str">
        <f>IFERROR(VLOOKUP(CS63,General!R:S,2,FALSE),"")</f>
        <v/>
      </c>
      <c r="DE63" s="4" t="str">
        <f>IFERROR(VLOOKUP(CT63,General!R:S,2,FALSE),"")</f>
        <v/>
      </c>
      <c r="DF63" s="4" t="str">
        <f>IFERROR(VLOOKUP(CU63,General!R:S,2,FALSE),"")</f>
        <v/>
      </c>
      <c r="DG63" s="4" t="str">
        <f>IFERROR(VLOOKUP(CV63,General!R:S,2,FALSE),"")</f>
        <v/>
      </c>
      <c r="DH63" s="4">
        <f ca="1">IF(CS63="",-1,COUNTIF(INDIRECT(DD63&amp;$CQ$10):INDIRECT(DD63&amp;CQ63),"Y"))</f>
        <v>-1</v>
      </c>
      <c r="DI63" s="4">
        <f ca="1">IF(CT63="",-1,COUNTIF(INDIRECT(DE63&amp;$CQ$10):INDIRECT(DE63&amp;CQ63),"Y"))</f>
        <v>-1</v>
      </c>
      <c r="DJ63" s="4">
        <f ca="1">IF(CU63="",-1,COUNTIF(INDIRECT(DF63&amp;$CQ$10):INDIRECT(DF63&amp;CQ63),"Y"))</f>
        <v>-1</v>
      </c>
      <c r="DK63" s="4">
        <f ca="1">IF(CV63="",-1,COUNTIF(INDIRECT(DG63&amp;$CQ$10):INDIRECT(DG63&amp;CQ63),"Y"))</f>
        <v>-1</v>
      </c>
      <c r="DL63" s="4" t="str" cm="1">
        <f t="array" aca="1" ref="DL63" ca="1">IFERROR(INDEX($CS$63:$CV$63,_xlfn.AGGREGATE(15,6,COLUMN($CS$63:$CV$63)-COLUMN($CR$63)/($DH$63:$DK$63=MAX($DH$63:$DK$63)),COLUMNS($CS$63:CS63))),"")</f>
        <v/>
      </c>
      <c r="DM63" s="4" t="str" cm="1">
        <f t="array" aca="1" ref="DM63" ca="1">IFERROR(INDEX($CS$63:$CV$63,_xlfn.AGGREGATE(15,6,COLUMN($CS$63:$CV$63)-COLUMN($CR$63)/($DH$63:$DK$63=MAX($DH$63:$DK$63)),COLUMNS($CS$63:CT63))),"")</f>
        <v/>
      </c>
      <c r="DN63" s="4" t="str" cm="1">
        <f t="array" aca="1" ref="DN63" ca="1">IFERROR(INDEX($CS$63:$CV$63,_xlfn.AGGREGATE(15,6,COLUMN($CS$63:$CV$63)-COLUMN($CR$63)/($DH$63:$DK$63=MAX($DH$63:$DK$63)),COLUMNS($CS$63:CU63))),"")</f>
        <v/>
      </c>
      <c r="DO63" s="4" t="str" cm="1">
        <f t="array" aca="1" ref="DO63" ca="1">IFERROR(INDEX($CS$63:$CV$63,_xlfn.AGGREGATE(15,6,COLUMN($CS$63:$CV$63)-COLUMN($CR$63)/($DH$63:$DK$63=MAX($DH$63:$DK$63)),COLUMNS($CS$63:CV63))),"")</f>
        <v/>
      </c>
      <c r="DP63" s="1">
        <f t="shared" ca="1" si="11"/>
        <v>4</v>
      </c>
      <c r="DQ63" s="73">
        <f t="shared" ca="1" si="12"/>
        <v>0</v>
      </c>
      <c r="DR63" s="4" t="str">
        <f t="shared" ca="1" si="13"/>
        <v/>
      </c>
      <c r="DS63" s="1" t="str">
        <f t="shared" si="7"/>
        <v>F63</v>
      </c>
      <c r="DV63" s="161" t="str">
        <f>'Hedge-All-18'!B63</f>
        <v/>
      </c>
      <c r="DW63" s="162" t="str">
        <f>'Hedge-All-18'!C63</f>
        <v/>
      </c>
      <c r="DX63" s="163" t="str">
        <f>'Hedge-All-18'!D63</f>
        <v/>
      </c>
      <c r="DY63" s="164" t="str">
        <f>'Hedge-All-18'!E63</f>
        <v/>
      </c>
      <c r="DZ63" s="165" t="str">
        <f>'Hedge-All-18'!F63</f>
        <v/>
      </c>
      <c r="EA63" s="139"/>
      <c r="EB63" s="166" t="str">
        <f>'Hedge-All-18'!H63</f>
        <v/>
      </c>
      <c r="EC63" s="163" t="str">
        <f>'Hedge-All-18'!I63</f>
        <v/>
      </c>
      <c r="ED63" s="164" t="str">
        <f>'Hedge-All-18'!J63</f>
        <v/>
      </c>
      <c r="EE63" s="165" t="str">
        <f>'Hedge-All-18'!K63</f>
        <v/>
      </c>
      <c r="EF63" s="139"/>
      <c r="EG63" s="139"/>
      <c r="EH63" s="139"/>
      <c r="EI63" s="161" t="str">
        <f>'Hedge-All-18'!O63</f>
        <v/>
      </c>
      <c r="EJ63" s="163" t="str">
        <f>'Hedge-All-18'!P63</f>
        <v/>
      </c>
      <c r="EK63" s="164" t="str">
        <f>'Hedge-All-18'!Q63</f>
        <v/>
      </c>
      <c r="EL63" s="167" t="str">
        <f>'Hedge-All-18'!R63</f>
        <v/>
      </c>
      <c r="EM63" s="167" t="str">
        <f>'Hedge-All-18'!S63</f>
        <v/>
      </c>
      <c r="EN63" s="168" t="str">
        <f>'Hedge-All-18'!T63</f>
        <v/>
      </c>
      <c r="EO63" s="167" t="str">
        <f>'Hedge-All-18'!U63</f>
        <v/>
      </c>
      <c r="EP63" s="169" t="str">
        <f>'Hedge-All-18'!V63</f>
        <v/>
      </c>
      <c r="EQ63" s="1" t="str">
        <f t="shared" si="8"/>
        <v>N</v>
      </c>
    </row>
    <row r="64" spans="1:147" ht="26.25" customHeight="1" thickBot="1">
      <c r="A64" s="1">
        <v>55</v>
      </c>
      <c r="B64" s="38" t="e">
        <f>#REF!</f>
        <v>#REF!</v>
      </c>
      <c r="C64" s="39" t="e">
        <f>#REF!</f>
        <v>#REF!</v>
      </c>
      <c r="D64" s="39" t="e">
        <f>#REF!</f>
        <v>#REF!</v>
      </c>
      <c r="E64" s="39" t="e">
        <f>#REF!</f>
        <v>#REF!</v>
      </c>
      <c r="F64" s="39" t="str">
        <f>IF(AH64="","",IF(#REF!="W","Y",IF(#REF!="L","N","")))</f>
        <v/>
      </c>
      <c r="G64" s="39" t="e">
        <f>#REF!</f>
        <v>#REF!</v>
      </c>
      <c r="H64" s="39" t="e">
        <f>#REF!</f>
        <v>#REF!</v>
      </c>
      <c r="I64" s="40" t="e">
        <f>#REF!</f>
        <v>#REF!</v>
      </c>
      <c r="J64" s="53"/>
      <c r="K64" s="53"/>
      <c r="L64" s="38" t="e">
        <f>#REF!</f>
        <v>#REF!</v>
      </c>
      <c r="M64" s="39" t="e">
        <f>#REF!</f>
        <v>#REF!</v>
      </c>
      <c r="N64" s="39" t="e">
        <f>#REF!</f>
        <v>#REF!</v>
      </c>
      <c r="O64" s="39" t="e">
        <f>#REF!</f>
        <v>#REF!</v>
      </c>
      <c r="P64" s="39" t="str">
        <f>IF(AH64="","",IF(#REF!="W","Y",IF(#REF!="L","N","")))</f>
        <v/>
      </c>
      <c r="Q64" s="39" t="e">
        <f>#REF!</f>
        <v>#REF!</v>
      </c>
      <c r="R64" s="39" t="e">
        <f>#REF!</f>
        <v>#REF!</v>
      </c>
      <c r="S64" s="40" t="e">
        <f>#REF!</f>
        <v>#REF!</v>
      </c>
      <c r="T64" s="53"/>
      <c r="U64" s="185"/>
      <c r="V64" s="286" t="str">
        <f>'Hedge-All-18'!B64</f>
        <v/>
      </c>
      <c r="W64" s="39" t="str">
        <f>'Hedge-All-18'!C64</f>
        <v/>
      </c>
      <c r="X64" s="39" t="str">
        <f>'Hedge-All-18'!H64</f>
        <v/>
      </c>
      <c r="Y64" s="39" t="str">
        <f>'Hedge-All-18'!O64</f>
        <v/>
      </c>
      <c r="Z64" s="39" t="str">
        <f>IF(AH64="","",IF('Hedge-All-18'!X64="W","Y",IF('Hedge-All-18'!X64="L","N","")))</f>
        <v/>
      </c>
      <c r="AA64" s="39" t="str">
        <f>'Hedge-All-18'!AM64</f>
        <v/>
      </c>
      <c r="AB64" s="39" t="str">
        <f>'Hedge-All-18'!S64</f>
        <v/>
      </c>
      <c r="AC64" s="40" t="str">
        <f>'Hedge-All-18'!U64</f>
        <v/>
      </c>
      <c r="AD64" s="53"/>
      <c r="AE64" s="53"/>
      <c r="AF64" s="53"/>
      <c r="AG64" s="53"/>
      <c r="AH64" s="125"/>
      <c r="AI64" s="105"/>
      <c r="AJ64" s="103" t="str" cm="1">
        <f t="array" aca="1" ref="AJ64" ca="1">IF(AH63="","",INDIRECT(VLOOKUP(DB64,General!X:Y,2,FALSE)&amp;CQ64))</f>
        <v/>
      </c>
      <c r="AK64" s="69" t="str">
        <f t="shared" si="29"/>
        <v/>
      </c>
      <c r="AL64" s="69" t="str">
        <f>IF(AH63="","",VLOOKUP(DB64,General!U:V,2,FALSE))</f>
        <v/>
      </c>
      <c r="AM64" s="65" t="str" cm="1">
        <f t="array" aca="1" ref="AM64" ca="1">IF(AH63="","",INDIRECT(DB64&amp;CQ64))</f>
        <v/>
      </c>
      <c r="AN64" s="39" t="str">
        <f t="shared" si="26"/>
        <v/>
      </c>
      <c r="AO64" s="39" t="str">
        <f t="shared" si="30"/>
        <v/>
      </c>
      <c r="AP64" s="40" t="str">
        <f t="shared" si="27"/>
        <v/>
      </c>
      <c r="AQ64" s="53"/>
      <c r="AR64" s="53"/>
      <c r="AS64" s="53"/>
      <c r="AT64" s="33" t="e">
        <f>#REF!</f>
        <v>#REF!</v>
      </c>
      <c r="AU64" s="34" t="e">
        <f>#REF!</f>
        <v>#REF!</v>
      </c>
      <c r="AV64" s="34" t="e">
        <f>#REF!</f>
        <v>#REF!</v>
      </c>
      <c r="AW64" s="34" t="e">
        <f>#REF!</f>
        <v>#REF!</v>
      </c>
      <c r="AX64" s="34" t="str">
        <f>IF(AH64="","",IF(#REF!="W","Y",IF(#REF!="L","N","")))</f>
        <v/>
      </c>
      <c r="AY64" s="34" t="e">
        <f>#REF!</f>
        <v>#REF!</v>
      </c>
      <c r="AZ64" s="34" t="e">
        <f>#REF!</f>
        <v>#REF!</v>
      </c>
      <c r="BA64" s="35" t="e">
        <f>#REF!</f>
        <v>#REF!</v>
      </c>
      <c r="BB64" s="53"/>
      <c r="BC64" s="53"/>
      <c r="BD64" s="33" t="e">
        <f>#REF!</f>
        <v>#REF!</v>
      </c>
      <c r="BE64" s="34" t="e">
        <f>#REF!</f>
        <v>#REF!</v>
      </c>
      <c r="BF64" s="34" t="e">
        <f>#REF!</f>
        <v>#REF!</v>
      </c>
      <c r="BG64" s="34" t="e">
        <f>#REF!</f>
        <v>#REF!</v>
      </c>
      <c r="BH64" s="34" t="str">
        <f>IF(AH64="","",IF(#REF!="W","Y",IF(#REF!="L","N","")))</f>
        <v/>
      </c>
      <c r="BI64" s="34" t="e">
        <f>#REF!</f>
        <v>#REF!</v>
      </c>
      <c r="BJ64" s="34" t="e">
        <f>#REF!</f>
        <v>#REF!</v>
      </c>
      <c r="BK64" s="35" t="e">
        <f>#REF!</f>
        <v>#REF!</v>
      </c>
      <c r="BL64" s="53"/>
      <c r="BM64" s="53"/>
      <c r="BN64" s="33" t="e">
        <f>#REF!</f>
        <v>#REF!</v>
      </c>
      <c r="BO64" s="34" t="e">
        <f>#REF!</f>
        <v>#REF!</v>
      </c>
      <c r="BP64" s="34" t="e">
        <f>#REF!</f>
        <v>#REF!</v>
      </c>
      <c r="BQ64" s="34" t="e">
        <f>#REF!</f>
        <v>#REF!</v>
      </c>
      <c r="BR64" s="34" t="str">
        <f>IF(AH64="","",IF(#REF!="W","Y",IF(#REF!="L","N","")))</f>
        <v/>
      </c>
      <c r="BS64" s="34" t="e">
        <f>#REF!</f>
        <v>#REF!</v>
      </c>
      <c r="BT64" s="34" t="e">
        <f>#REF!</f>
        <v>#REF!</v>
      </c>
      <c r="BU64" s="35" t="e">
        <f>#REF!</f>
        <v>#REF!</v>
      </c>
      <c r="BV64" s="53"/>
      <c r="BW64" s="53"/>
      <c r="BX64" s="38" t="e">
        <f>#REF!</f>
        <v>#REF!</v>
      </c>
      <c r="BY64" s="39" t="e">
        <f>#REF!</f>
        <v>#REF!</v>
      </c>
      <c r="BZ64" s="39" t="e">
        <f>#REF!</f>
        <v>#REF!</v>
      </c>
      <c r="CA64" s="39" t="e">
        <f>#REF!</f>
        <v>#REF!</v>
      </c>
      <c r="CB64" s="39" t="str">
        <f>IF(AH64="","",IF(#REF!="W","Y",IF(#REF!="L","N","")))</f>
        <v/>
      </c>
      <c r="CC64" s="39" t="e">
        <f>#REF!</f>
        <v>#REF!</v>
      </c>
      <c r="CD64" s="39" t="e">
        <f>#REF!</f>
        <v>#REF!</v>
      </c>
      <c r="CE64" s="40" t="e">
        <f>#REF!</f>
        <v>#REF!</v>
      </c>
      <c r="CF64" s="53"/>
      <c r="CG64" s="53"/>
      <c r="CH64" s="1" t="e">
        <f>IF(AN64="",0,IFERROR(VLOOKUP(AN59&amp;AN60&amp;AN61&amp;AN62&amp;AN63&amp;AN64,General!I:J,2,FALSE),0))+AO63</f>
        <v>#VALUE!</v>
      </c>
      <c r="CI64" s="1">
        <v>-100</v>
      </c>
      <c r="CJ64" s="1" t="e">
        <f t="shared" si="28"/>
        <v>#REF!</v>
      </c>
      <c r="CK64" s="1">
        <v>-100</v>
      </c>
      <c r="CL64" s="1">
        <v>-100</v>
      </c>
      <c r="CM64" s="1">
        <v>-100</v>
      </c>
      <c r="CN64" s="1">
        <v>-100</v>
      </c>
      <c r="CP64" s="1" t="str">
        <f>IF(AH64="","",INDEX($CI$4:$CO$4,MATCH(MAX(CI64:CO64),CI64:CO64,0)))</f>
        <v/>
      </c>
      <c r="CQ64" s="1">
        <v>64</v>
      </c>
      <c r="CR64" s="1">
        <f t="shared" si="15"/>
        <v>59</v>
      </c>
      <c r="CS64" s="4" t="str" cm="1">
        <f t="array" ref="CS64">IFERROR(INDEX($CI$4:$CO$4,_xlfn.AGGREGATE(15,6,COLUMN($CI$4:$CO$4)-COLUMN($CH$1)/($CI$64:$CO$64=MAX($CI$64:$CO$64)),COLUMNS($CO$4:CO4))),"")</f>
        <v/>
      </c>
      <c r="CT64" s="4" t="str" cm="1">
        <f t="array" ref="CT64">IFERROR(INDEX($CI$4:$CO$4,_xlfn.AGGREGATE(15,6,COLUMN($CI$4:$CO$4)-COLUMN($CH$1)/($CI$64:$CO$64=MAX($CI$64:$CO$64)),COLUMNS($CO$4:CP4))),"")</f>
        <v/>
      </c>
      <c r="CU64" s="4" t="str" cm="1">
        <f t="array" ref="CU64">IFERROR(INDEX($CI$4:$CO$4,_xlfn.AGGREGATE(15,6,COLUMN($CI$4:$CO$4)-COLUMN($CH$1)/($CI$64:$CO$64=MAX($CI$64:$CO$64)),COLUMNS($CO$4:CQ4))),"")</f>
        <v/>
      </c>
      <c r="CV64" s="4" t="str" cm="1">
        <f t="array" ref="CV64">IFERROR(INDEX($CI$4:$CO$4,_xlfn.AGGREGATE(15,6,COLUMN($CI$4:$CO$4)-COLUMN($CH$1)/($CI$64:$CO$64=MAX($CI$64:$CO$64)),COLUMNS($CO$4:CR4))),"")</f>
        <v/>
      </c>
      <c r="CW64" s="1" t="str">
        <f t="shared" ca="1" si="9"/>
        <v/>
      </c>
      <c r="DA64" s="1" t="str">
        <f t="shared" ca="1" si="10"/>
        <v>R</v>
      </c>
      <c r="DB64" s="1" t="str">
        <f t="shared" ca="1" si="14"/>
        <v/>
      </c>
      <c r="DD64" s="4" t="str">
        <f>IFERROR(VLOOKUP(CS64,General!R:S,2,FALSE),"")</f>
        <v/>
      </c>
      <c r="DE64" s="4" t="str">
        <f>IFERROR(VLOOKUP(CT64,General!R:S,2,FALSE),"")</f>
        <v/>
      </c>
      <c r="DF64" s="4" t="str">
        <f>IFERROR(VLOOKUP(CU64,General!R:S,2,FALSE),"")</f>
        <v/>
      </c>
      <c r="DG64" s="4" t="str">
        <f>IFERROR(VLOOKUP(CV64,General!R:S,2,FALSE),"")</f>
        <v/>
      </c>
      <c r="DH64" s="4">
        <f ca="1">IF(CS64="",-1,COUNTIF(INDIRECT(DD64&amp;$CQ$10):INDIRECT(DD64&amp;CQ64),"Y"))</f>
        <v>-1</v>
      </c>
      <c r="DI64" s="4">
        <f ca="1">IF(CT64="",-1,COUNTIF(INDIRECT(DE64&amp;$CQ$10):INDIRECT(DE64&amp;CQ64),"Y"))</f>
        <v>-1</v>
      </c>
      <c r="DJ64" s="4">
        <f ca="1">IF(CU64="",-1,COUNTIF(INDIRECT(DF64&amp;$CQ$10):INDIRECT(DF64&amp;CQ64),"Y"))</f>
        <v>-1</v>
      </c>
      <c r="DK64" s="4">
        <f ca="1">IF(CV64="",-1,COUNTIF(INDIRECT(DG64&amp;$CQ$10):INDIRECT(DG64&amp;CQ64),"Y"))</f>
        <v>-1</v>
      </c>
      <c r="DL64" s="4" t="str" cm="1">
        <f t="array" aca="1" ref="DL64" ca="1">IFERROR(INDEX($CS$64:$CV$64,_xlfn.AGGREGATE(15,6,COLUMN($CS$64:$CV$64)-COLUMN($CR$64)/($DH$64:$DK$64=MAX($DH$64:$DK$64)),COLUMNS($CS$64:CS64))),"")</f>
        <v/>
      </c>
      <c r="DM64" s="4" t="str" cm="1">
        <f t="array" aca="1" ref="DM64" ca="1">IFERROR(INDEX($CS$64:$CV$64,_xlfn.AGGREGATE(15,6,COLUMN($CS$64:$CV$64)-COLUMN($CR$64)/($DH$64:$DK$64=MAX($DH$64:$DK$64)),COLUMNS($CS$64:CT64))),"")</f>
        <v/>
      </c>
      <c r="DN64" s="4" t="str" cm="1">
        <f t="array" aca="1" ref="DN64" ca="1">IFERROR(INDEX($CS$64:$CV$64,_xlfn.AGGREGATE(15,6,COLUMN($CS$64:$CV$64)-COLUMN($CR$64)/($DH$64:$DK$64=MAX($DH$64:$DK$64)),COLUMNS($CS$64:CU64))),"")</f>
        <v/>
      </c>
      <c r="DO64" s="4" t="str" cm="1">
        <f t="array" aca="1" ref="DO64" ca="1">IFERROR(INDEX($CS$64:$CV$64,_xlfn.AGGREGATE(15,6,COLUMN($CS$64:$CV$64)-COLUMN($CR$64)/($DH$64:$DK$64=MAX($DH$64:$DK$64)),COLUMNS($CS$64:CV64))),"")</f>
        <v/>
      </c>
      <c r="DP64" s="1">
        <f t="shared" ca="1" si="11"/>
        <v>4</v>
      </c>
      <c r="DQ64" s="73">
        <f t="shared" ca="1" si="12"/>
        <v>0</v>
      </c>
      <c r="DR64" s="4" t="str">
        <f t="shared" ca="1" si="13"/>
        <v/>
      </c>
      <c r="DS64" s="1" t="str">
        <f t="shared" si="7"/>
        <v>F64</v>
      </c>
      <c r="DV64" s="170" t="str">
        <f>'Hedge-All-18'!B64</f>
        <v/>
      </c>
      <c r="DW64" s="171" t="str">
        <f>'Hedge-All-18'!C64</f>
        <v/>
      </c>
      <c r="DX64" s="172" t="str">
        <f>'Hedge-All-18'!D64</f>
        <v/>
      </c>
      <c r="DY64" s="173" t="str">
        <f>'Hedge-All-18'!E64</f>
        <v/>
      </c>
      <c r="DZ64" s="174" t="str">
        <f>'Hedge-All-18'!F64</f>
        <v/>
      </c>
      <c r="EA64" s="139"/>
      <c r="EB64" s="175" t="str">
        <f>'Hedge-All-18'!H64</f>
        <v/>
      </c>
      <c r="EC64" s="172" t="str">
        <f>'Hedge-All-18'!I64</f>
        <v/>
      </c>
      <c r="ED64" s="173" t="str">
        <f>'Hedge-All-18'!J64</f>
        <v/>
      </c>
      <c r="EE64" s="174" t="str">
        <f>'Hedge-All-18'!K64</f>
        <v/>
      </c>
      <c r="EF64" s="139"/>
      <c r="EG64" s="139"/>
      <c r="EH64" s="139"/>
      <c r="EI64" s="170" t="str">
        <f>'Hedge-All-18'!O64</f>
        <v/>
      </c>
      <c r="EJ64" s="172" t="str">
        <f>'Hedge-All-18'!P64</f>
        <v/>
      </c>
      <c r="EK64" s="173" t="str">
        <f>'Hedge-All-18'!Q64</f>
        <v/>
      </c>
      <c r="EL64" s="176" t="str">
        <f>'Hedge-All-18'!R64</f>
        <v/>
      </c>
      <c r="EM64" s="176" t="str">
        <f>'Hedge-All-18'!S64</f>
        <v/>
      </c>
      <c r="EN64" s="177" t="str">
        <f>'Hedge-All-18'!T64</f>
        <v/>
      </c>
      <c r="EO64" s="176" t="str">
        <f>'Hedge-All-18'!U64</f>
        <v/>
      </c>
      <c r="EP64" s="178" t="str">
        <f>'Hedge-All-18'!V64</f>
        <v/>
      </c>
      <c r="EQ64" s="1" t="str">
        <f t="shared" si="8"/>
        <v>N</v>
      </c>
    </row>
    <row r="65" spans="1:147" ht="26.25" customHeight="1" thickBot="1">
      <c r="A65" s="1">
        <v>56</v>
      </c>
      <c r="B65" s="33" t="e">
        <f>#REF!</f>
        <v>#REF!</v>
      </c>
      <c r="C65" s="34" t="e">
        <f>#REF!</f>
        <v>#REF!</v>
      </c>
      <c r="D65" s="34" t="e">
        <f>#REF!</f>
        <v>#REF!</v>
      </c>
      <c r="E65" s="34" t="e">
        <f>#REF!</f>
        <v>#REF!</v>
      </c>
      <c r="F65" s="34" t="str">
        <f>IF(AH65="","",IF(#REF!="W","Y",IF(#REF!="L","N","")))</f>
        <v/>
      </c>
      <c r="G65" s="34" t="e">
        <f>#REF!</f>
        <v>#REF!</v>
      </c>
      <c r="H65" s="34" t="e">
        <f>#REF!</f>
        <v>#REF!</v>
      </c>
      <c r="I65" s="35" t="e">
        <f>#REF!</f>
        <v>#REF!</v>
      </c>
      <c r="J65" s="53"/>
      <c r="K65" s="53"/>
      <c r="L65" s="33" t="e">
        <f>#REF!</f>
        <v>#REF!</v>
      </c>
      <c r="M65" s="34" t="e">
        <f>#REF!</f>
        <v>#REF!</v>
      </c>
      <c r="N65" s="34" t="e">
        <f>#REF!</f>
        <v>#REF!</v>
      </c>
      <c r="O65" s="34" t="e">
        <f>#REF!</f>
        <v>#REF!</v>
      </c>
      <c r="P65" s="34" t="str">
        <f>IF(AH65="","",IF(#REF!="W","Y",IF(#REF!="L","N","")))</f>
        <v/>
      </c>
      <c r="Q65" s="34" t="e">
        <f>#REF!</f>
        <v>#REF!</v>
      </c>
      <c r="R65" s="34" t="e">
        <f>#REF!</f>
        <v>#REF!</v>
      </c>
      <c r="S65" s="35" t="e">
        <f>#REF!</f>
        <v>#REF!</v>
      </c>
      <c r="T65" s="53"/>
      <c r="U65" s="185"/>
      <c r="V65" s="184" t="str">
        <f>'Hedge-All-18'!B65</f>
        <v/>
      </c>
      <c r="W65" s="34" t="str">
        <f>'Hedge-All-18'!C65</f>
        <v/>
      </c>
      <c r="X65" s="34" t="str">
        <f>'Hedge-All-18'!H65</f>
        <v/>
      </c>
      <c r="Y65" s="34" t="str">
        <f>'Hedge-All-18'!O65</f>
        <v/>
      </c>
      <c r="Z65" s="34" t="str">
        <f>IF(AH65="","",IF('Hedge-All-18'!X65="W","Y",IF('Hedge-All-18'!X65="L","N","")))</f>
        <v/>
      </c>
      <c r="AA65" s="34" t="str">
        <f>'Hedge-All-18'!AM65</f>
        <v/>
      </c>
      <c r="AB65" s="34" t="str">
        <f>'Hedge-All-18'!S65</f>
        <v/>
      </c>
      <c r="AC65" s="35" t="str">
        <f>'Hedge-All-18'!U65</f>
        <v/>
      </c>
      <c r="AD65" s="53"/>
      <c r="AE65" s="53"/>
      <c r="AF65" s="53"/>
      <c r="AG65" s="53"/>
      <c r="AH65" s="123"/>
      <c r="AI65" s="105"/>
      <c r="AJ65" s="107" t="str" cm="1">
        <f t="array" aca="1" ref="AJ65" ca="1">IF(AH64="","",INDIRECT(VLOOKUP(DB65,General!X:Y,2,FALSE)&amp;CQ65))</f>
        <v/>
      </c>
      <c r="AK65" s="63" t="str">
        <f t="shared" si="29"/>
        <v/>
      </c>
      <c r="AL65" s="63" t="str">
        <f>IF(AH64="","",VLOOKUP(DB65,General!U:V,2,FALSE))</f>
        <v/>
      </c>
      <c r="AM65" s="64" t="str" cm="1">
        <f t="array" aca="1" ref="AM65" ca="1">IF(AH64="","",INDIRECT(DB65&amp;CQ65))</f>
        <v/>
      </c>
      <c r="AN65" s="34" t="str">
        <f t="shared" si="26"/>
        <v/>
      </c>
      <c r="AO65" s="34" t="str">
        <f t="shared" si="30"/>
        <v/>
      </c>
      <c r="AP65" s="35" t="str">
        <f t="shared" si="27"/>
        <v/>
      </c>
      <c r="AQ65" s="53"/>
      <c r="AR65" s="53"/>
      <c r="AS65" s="53"/>
      <c r="AT65" s="33" t="e">
        <f>#REF!</f>
        <v>#REF!</v>
      </c>
      <c r="AU65" s="34" t="e">
        <f>#REF!</f>
        <v>#REF!</v>
      </c>
      <c r="AV65" s="34" t="e">
        <f>#REF!</f>
        <v>#REF!</v>
      </c>
      <c r="AW65" s="34" t="e">
        <f>#REF!</f>
        <v>#REF!</v>
      </c>
      <c r="AX65" s="34" t="str">
        <f>IF(AH65="","",IF(#REF!="W","Y",IF(#REF!="L","N","")))</f>
        <v/>
      </c>
      <c r="AY65" s="34" t="e">
        <f>#REF!</f>
        <v>#REF!</v>
      </c>
      <c r="AZ65" s="34" t="e">
        <f>#REF!</f>
        <v>#REF!</v>
      </c>
      <c r="BA65" s="35" t="e">
        <f>#REF!</f>
        <v>#REF!</v>
      </c>
      <c r="BB65" s="53"/>
      <c r="BC65" s="53"/>
      <c r="BD65" s="33" t="e">
        <f>#REF!</f>
        <v>#REF!</v>
      </c>
      <c r="BE65" s="34" t="e">
        <f>#REF!</f>
        <v>#REF!</v>
      </c>
      <c r="BF65" s="34" t="e">
        <f>#REF!</f>
        <v>#REF!</v>
      </c>
      <c r="BG65" s="34" t="e">
        <f>#REF!</f>
        <v>#REF!</v>
      </c>
      <c r="BH65" s="34" t="str">
        <f>IF(AH65="","",IF(#REF!="W","Y",IF(#REF!="L","N","")))</f>
        <v/>
      </c>
      <c r="BI65" s="34" t="e">
        <f>#REF!</f>
        <v>#REF!</v>
      </c>
      <c r="BJ65" s="34" t="e">
        <f>#REF!</f>
        <v>#REF!</v>
      </c>
      <c r="BK65" s="35" t="e">
        <f>#REF!</f>
        <v>#REF!</v>
      </c>
      <c r="BL65" s="53"/>
      <c r="BM65" s="53"/>
      <c r="BN65" s="33" t="e">
        <f>#REF!</f>
        <v>#REF!</v>
      </c>
      <c r="BO65" s="34" t="e">
        <f>#REF!</f>
        <v>#REF!</v>
      </c>
      <c r="BP65" s="34" t="e">
        <f>#REF!</f>
        <v>#REF!</v>
      </c>
      <c r="BQ65" s="34" t="e">
        <f>#REF!</f>
        <v>#REF!</v>
      </c>
      <c r="BR65" s="34" t="str">
        <f>IF(AH65="","",IF(#REF!="W","Y",IF(#REF!="L","N","")))</f>
        <v/>
      </c>
      <c r="BS65" s="34" t="e">
        <f>#REF!</f>
        <v>#REF!</v>
      </c>
      <c r="BT65" s="34" t="e">
        <f>#REF!</f>
        <v>#REF!</v>
      </c>
      <c r="BU65" s="35" t="e">
        <f>#REF!</f>
        <v>#REF!</v>
      </c>
      <c r="BV65" s="53"/>
      <c r="BW65" s="53"/>
      <c r="BX65" s="33" t="e">
        <f>#REF!</f>
        <v>#REF!</v>
      </c>
      <c r="BY65" s="34" t="e">
        <f>#REF!</f>
        <v>#REF!</v>
      </c>
      <c r="BZ65" s="34" t="e">
        <f>#REF!</f>
        <v>#REF!</v>
      </c>
      <c r="CA65" s="34" t="e">
        <f>#REF!</f>
        <v>#REF!</v>
      </c>
      <c r="CB65" s="34" t="str">
        <f>IF(AH65="","",IF(#REF!="W","Y",IF(#REF!="L","N","")))</f>
        <v/>
      </c>
      <c r="CC65" s="34" t="e">
        <f>#REF!</f>
        <v>#REF!</v>
      </c>
      <c r="CD65" s="34" t="e">
        <f>#REF!</f>
        <v>#REF!</v>
      </c>
      <c r="CE65" s="35" t="e">
        <f>#REF!</f>
        <v>#REF!</v>
      </c>
      <c r="CF65" s="53"/>
      <c r="CG65" s="53"/>
      <c r="CH65" s="1" t="e">
        <f>IF(AN65="",0,IFERROR(VLOOKUP(AN60&amp;AN61&amp;AN62&amp;AN63&amp;AN64&amp;AN65,General!I:J,2,FALSE),0))+AO64</f>
        <v>#VALUE!</v>
      </c>
      <c r="CI65" s="1">
        <v>-100</v>
      </c>
      <c r="CJ65" s="1" t="e">
        <f t="shared" si="28"/>
        <v>#REF!</v>
      </c>
      <c r="CK65" s="1">
        <v>-100</v>
      </c>
      <c r="CL65" s="1">
        <v>-100</v>
      </c>
      <c r="CM65" s="1">
        <v>-100</v>
      </c>
      <c r="CN65" s="1">
        <v>-100</v>
      </c>
      <c r="CP65" s="1" t="str">
        <f t="shared" ref="CP65" ca="1" si="39">CW64</f>
        <v/>
      </c>
      <c r="CQ65" s="1">
        <v>65</v>
      </c>
      <c r="CR65" s="1">
        <f t="shared" si="15"/>
        <v>60</v>
      </c>
      <c r="CS65" s="4" t="str" cm="1">
        <f t="array" ref="CS65">IFERROR(INDEX($CI$4:$CO$4,_xlfn.AGGREGATE(15,6,COLUMN($CI$4:$CO$4)-COLUMN($CH$1)/($CI$65:$CO$65=MAX($CI$65:$CO$65)),COLUMNS($CO$4:CO4))),"")</f>
        <v/>
      </c>
      <c r="CT65" s="4" t="str" cm="1">
        <f t="array" ref="CT65">IFERROR(INDEX($CI$4:$CO$4,_xlfn.AGGREGATE(15,6,COLUMN($CI$4:$CO$4)-COLUMN($CH$1)/($CI$65:$CO$65=MAX($CI$65:$CO$65)),COLUMNS($CO$4:CP4))),"")</f>
        <v/>
      </c>
      <c r="CU65" s="4" t="str" cm="1">
        <f t="array" ref="CU65">IFERROR(INDEX($CI$4:$CO$4,_xlfn.AGGREGATE(15,6,COLUMN($CI$4:$CO$4)-COLUMN($CH$1)/($CI$65:$CO$65=MAX($CI$65:$CO$65)),COLUMNS($CO$4:CQ4))),"")</f>
        <v/>
      </c>
      <c r="CV65" s="4" t="str" cm="1">
        <f t="array" ref="CV65">IFERROR(INDEX($CI$4:$CO$4,_xlfn.AGGREGATE(15,6,COLUMN($CI$4:$CO$4)-COLUMN($CH$1)/($CI$65:$CO$65=MAX($CI$65:$CO$65)),COLUMNS($CO$4:CR4))),"")</f>
        <v/>
      </c>
      <c r="CW65" s="1" t="str">
        <f t="shared" ca="1" si="9"/>
        <v/>
      </c>
      <c r="DA65" s="1" t="str">
        <f t="shared" ca="1" si="10"/>
        <v>R</v>
      </c>
      <c r="DB65" s="1" t="str">
        <f t="shared" ca="1" si="14"/>
        <v/>
      </c>
      <c r="DD65" s="4" t="str">
        <f>IFERROR(VLOOKUP(CS65,General!R:S,2,FALSE),"")</f>
        <v/>
      </c>
      <c r="DE65" s="4" t="str">
        <f>IFERROR(VLOOKUP(CT65,General!R:S,2,FALSE),"")</f>
        <v/>
      </c>
      <c r="DF65" s="4" t="str">
        <f>IFERROR(VLOOKUP(CU65,General!R:S,2,FALSE),"")</f>
        <v/>
      </c>
      <c r="DG65" s="4" t="str">
        <f>IFERROR(VLOOKUP(CV65,General!R:S,2,FALSE),"")</f>
        <v/>
      </c>
      <c r="DH65" s="4">
        <f ca="1">IF(CS65="",-1,COUNTIF(INDIRECT(DD65&amp;$CQ$10):INDIRECT(DD65&amp;CQ65),"Y"))</f>
        <v>-1</v>
      </c>
      <c r="DI65" s="4">
        <f ca="1">IF(CT65="",-1,COUNTIF(INDIRECT(DE65&amp;$CQ$10):INDIRECT(DE65&amp;CQ65),"Y"))</f>
        <v>-1</v>
      </c>
      <c r="DJ65" s="4">
        <f ca="1">IF(CU65="",-1,COUNTIF(INDIRECT(DF65&amp;$CQ$10):INDIRECT(DF65&amp;CQ65),"Y"))</f>
        <v>-1</v>
      </c>
      <c r="DK65" s="4">
        <f ca="1">IF(CV65="",-1,COUNTIF(INDIRECT(DG65&amp;$CQ$10):INDIRECT(DG65&amp;CQ65),"Y"))</f>
        <v>-1</v>
      </c>
      <c r="DL65" s="4" t="str" cm="1">
        <f t="array" aca="1" ref="DL65" ca="1">IFERROR(INDEX($CS$65:$CV$65,_xlfn.AGGREGATE(15,6,COLUMN($CS$65:$CV$65)-COLUMN($CR$65)/($DH$65:$DK$65=MAX($DH$65:$DK$65)),COLUMNS($CS$65:CS65))),"")</f>
        <v/>
      </c>
      <c r="DM65" s="4" t="str" cm="1">
        <f t="array" aca="1" ref="DM65" ca="1">IFERROR(INDEX($CS$65:$CV$65,_xlfn.AGGREGATE(15,6,COLUMN($CS$65:$CV$65)-COLUMN($CR$65)/($DH$65:$DK$65=MAX($DH$65:$DK$65)),COLUMNS($CS$65:CT65))),"")</f>
        <v/>
      </c>
      <c r="DN65" s="4" t="str" cm="1">
        <f t="array" aca="1" ref="DN65" ca="1">IFERROR(INDEX($CS$65:$CV$65,_xlfn.AGGREGATE(15,6,COLUMN($CS$65:$CV$65)-COLUMN($CR$65)/($DH$65:$DK$65=MAX($DH$65:$DK$65)),COLUMNS($CS$65:CU65))),"")</f>
        <v/>
      </c>
      <c r="DO65" s="4" t="str" cm="1">
        <f t="array" aca="1" ref="DO65" ca="1">IFERROR(INDEX($CS$65:$CV$65,_xlfn.AGGREGATE(15,6,COLUMN($CS$65:$CV$65)-COLUMN($CR$65)/($DH$65:$DK$65=MAX($DH$65:$DK$65)),COLUMNS($CS$65:CV65))),"")</f>
        <v/>
      </c>
      <c r="DP65" s="1">
        <f t="shared" ca="1" si="11"/>
        <v>4</v>
      </c>
      <c r="DQ65" s="73">
        <f t="shared" ca="1" si="12"/>
        <v>0</v>
      </c>
      <c r="DR65" s="4" t="str">
        <f t="shared" ca="1" si="13"/>
        <v/>
      </c>
      <c r="DS65" s="1" t="str">
        <f t="shared" si="7"/>
        <v>F65</v>
      </c>
      <c r="DV65" s="152" t="str">
        <f>'Hedge-All-18'!B65</f>
        <v/>
      </c>
      <c r="DW65" s="153" t="str">
        <f>'Hedge-All-18'!C65</f>
        <v/>
      </c>
      <c r="DX65" s="154" t="str">
        <f>'Hedge-All-18'!D65</f>
        <v/>
      </c>
      <c r="DY65" s="155" t="str">
        <f>'Hedge-All-18'!E65</f>
        <v/>
      </c>
      <c r="DZ65" s="156" t="str">
        <f>'Hedge-All-18'!F65</f>
        <v/>
      </c>
      <c r="EA65" s="139"/>
      <c r="EB65" s="157" t="str">
        <f>'Hedge-All-18'!H65</f>
        <v/>
      </c>
      <c r="EC65" s="154" t="str">
        <f>'Hedge-All-18'!I65</f>
        <v/>
      </c>
      <c r="ED65" s="155" t="str">
        <f>'Hedge-All-18'!J65</f>
        <v/>
      </c>
      <c r="EE65" s="156" t="str">
        <f>'Hedge-All-18'!K65</f>
        <v/>
      </c>
      <c r="EF65" s="139"/>
      <c r="EG65" s="139"/>
      <c r="EH65" s="139"/>
      <c r="EI65" s="152" t="str">
        <f>'Hedge-All-18'!O65</f>
        <v/>
      </c>
      <c r="EJ65" s="154" t="str">
        <f>'Hedge-All-18'!P65</f>
        <v/>
      </c>
      <c r="EK65" s="155" t="str">
        <f>'Hedge-All-18'!Q65</f>
        <v/>
      </c>
      <c r="EL65" s="158" t="str">
        <f>'Hedge-All-18'!R65</f>
        <v/>
      </c>
      <c r="EM65" s="158" t="str">
        <f>'Hedge-All-18'!S65</f>
        <v/>
      </c>
      <c r="EN65" s="159" t="str">
        <f>'Hedge-All-18'!T65</f>
        <v/>
      </c>
      <c r="EO65" s="158" t="str">
        <f>'Hedge-All-18'!U65</f>
        <v/>
      </c>
      <c r="EP65" s="160" t="str">
        <f>'Hedge-All-18'!V65</f>
        <v/>
      </c>
      <c r="EQ65" s="1" t="str">
        <f t="shared" si="8"/>
        <v>N</v>
      </c>
    </row>
    <row r="66" spans="1:147" ht="26.25" customHeight="1" thickBot="1">
      <c r="A66" s="1">
        <v>57</v>
      </c>
      <c r="B66" s="36" t="e">
        <f>#REF!</f>
        <v>#REF!</v>
      </c>
      <c r="C66" s="23" t="e">
        <f>#REF!</f>
        <v>#REF!</v>
      </c>
      <c r="D66" s="23" t="e">
        <f>#REF!</f>
        <v>#REF!</v>
      </c>
      <c r="E66" s="23" t="e">
        <f>#REF!</f>
        <v>#REF!</v>
      </c>
      <c r="F66" s="23" t="str">
        <f>IF(AH66="","",IF(#REF!="W","Y",IF(#REF!="L","N","")))</f>
        <v/>
      </c>
      <c r="G66" s="23" t="e">
        <f>#REF!</f>
        <v>#REF!</v>
      </c>
      <c r="H66" s="23" t="e">
        <f>#REF!</f>
        <v>#REF!</v>
      </c>
      <c r="I66" s="37" t="e">
        <f>#REF!</f>
        <v>#REF!</v>
      </c>
      <c r="J66" s="53"/>
      <c r="K66" s="53"/>
      <c r="L66" s="36" t="e">
        <f>#REF!</f>
        <v>#REF!</v>
      </c>
      <c r="M66" s="23" t="e">
        <f>#REF!</f>
        <v>#REF!</v>
      </c>
      <c r="N66" s="23" t="e">
        <f>#REF!</f>
        <v>#REF!</v>
      </c>
      <c r="O66" s="23" t="e">
        <f>#REF!</f>
        <v>#REF!</v>
      </c>
      <c r="P66" s="23" t="str">
        <f>IF(AH66="","",IF(#REF!="W","Y",IF(#REF!="L","N","")))</f>
        <v/>
      </c>
      <c r="Q66" s="23" t="e">
        <f>#REF!</f>
        <v>#REF!</v>
      </c>
      <c r="R66" s="23" t="e">
        <f>#REF!</f>
        <v>#REF!</v>
      </c>
      <c r="S66" s="37" t="e">
        <f>#REF!</f>
        <v>#REF!</v>
      </c>
      <c r="T66" s="53"/>
      <c r="U66" s="185"/>
      <c r="V66" s="285" t="str">
        <f>'Hedge-All-18'!B66</f>
        <v/>
      </c>
      <c r="W66" s="23" t="str">
        <f>'Hedge-All-18'!C66</f>
        <v/>
      </c>
      <c r="X66" s="23" t="str">
        <f>'Hedge-All-18'!H66</f>
        <v/>
      </c>
      <c r="Y66" s="23" t="str">
        <f>'Hedge-All-18'!O66</f>
        <v/>
      </c>
      <c r="Z66" s="23" t="str">
        <f>IF(AH66="","",IF('Hedge-All-18'!X66="W","Y",IF('Hedge-All-18'!X66="L","N","")))</f>
        <v/>
      </c>
      <c r="AA66" s="23" t="str">
        <f>'Hedge-All-18'!AM66</f>
        <v/>
      </c>
      <c r="AB66" s="23" t="str">
        <f>'Hedge-All-18'!S66</f>
        <v/>
      </c>
      <c r="AC66" s="37" t="str">
        <f>'Hedge-All-18'!U66</f>
        <v/>
      </c>
      <c r="AD66" s="53"/>
      <c r="AE66" s="53"/>
      <c r="AF66" s="53"/>
      <c r="AG66" s="53"/>
      <c r="AH66" s="124"/>
      <c r="AI66" s="105"/>
      <c r="AJ66" s="102" t="str" cm="1">
        <f t="array" aca="1" ref="AJ66" ca="1">IF(AH65="","",INDIRECT(VLOOKUP(DB66,General!X:Y,2,FALSE)&amp;CQ66))</f>
        <v/>
      </c>
      <c r="AK66" s="68" t="str">
        <f t="shared" si="29"/>
        <v/>
      </c>
      <c r="AL66" s="68" t="str">
        <f>IF(AH65="","",VLOOKUP(DB66,General!U:V,2,FALSE))</f>
        <v/>
      </c>
      <c r="AM66" s="62" t="str" cm="1">
        <f t="array" aca="1" ref="AM66" ca="1">IF(AH65="","",INDIRECT(DB66&amp;CQ66))</f>
        <v/>
      </c>
      <c r="AN66" s="23" t="str">
        <f t="shared" si="26"/>
        <v/>
      </c>
      <c r="AO66" s="23" t="str">
        <f t="shared" si="30"/>
        <v/>
      </c>
      <c r="AP66" s="37" t="str">
        <f t="shared" si="27"/>
        <v/>
      </c>
      <c r="AQ66" s="53"/>
      <c r="AR66" s="53"/>
      <c r="AS66" s="53"/>
      <c r="AT66" s="33" t="e">
        <f>#REF!</f>
        <v>#REF!</v>
      </c>
      <c r="AU66" s="34" t="e">
        <f>#REF!</f>
        <v>#REF!</v>
      </c>
      <c r="AV66" s="34" t="e">
        <f>#REF!</f>
        <v>#REF!</v>
      </c>
      <c r="AW66" s="34" t="e">
        <f>#REF!</f>
        <v>#REF!</v>
      </c>
      <c r="AX66" s="34" t="str">
        <f>IF(AH66="","",IF(#REF!="W","Y",IF(#REF!="L","N","")))</f>
        <v/>
      </c>
      <c r="AY66" s="34" t="e">
        <f>#REF!</f>
        <v>#REF!</v>
      </c>
      <c r="AZ66" s="34" t="e">
        <f>#REF!</f>
        <v>#REF!</v>
      </c>
      <c r="BA66" s="35" t="e">
        <f>#REF!</f>
        <v>#REF!</v>
      </c>
      <c r="BB66" s="53"/>
      <c r="BC66" s="53"/>
      <c r="BD66" s="33" t="e">
        <f>#REF!</f>
        <v>#REF!</v>
      </c>
      <c r="BE66" s="34" t="e">
        <f>#REF!</f>
        <v>#REF!</v>
      </c>
      <c r="BF66" s="34" t="e">
        <f>#REF!</f>
        <v>#REF!</v>
      </c>
      <c r="BG66" s="34" t="e">
        <f>#REF!</f>
        <v>#REF!</v>
      </c>
      <c r="BH66" s="34" t="str">
        <f>IF(AH66="","",IF(#REF!="W","Y",IF(#REF!="L","N","")))</f>
        <v/>
      </c>
      <c r="BI66" s="34" t="e">
        <f>#REF!</f>
        <v>#REF!</v>
      </c>
      <c r="BJ66" s="34" t="e">
        <f>#REF!</f>
        <v>#REF!</v>
      </c>
      <c r="BK66" s="35" t="e">
        <f>#REF!</f>
        <v>#REF!</v>
      </c>
      <c r="BL66" s="53"/>
      <c r="BM66" s="53"/>
      <c r="BN66" s="33" t="e">
        <f>#REF!</f>
        <v>#REF!</v>
      </c>
      <c r="BO66" s="34" t="e">
        <f>#REF!</f>
        <v>#REF!</v>
      </c>
      <c r="BP66" s="34" t="e">
        <f>#REF!</f>
        <v>#REF!</v>
      </c>
      <c r="BQ66" s="34" t="e">
        <f>#REF!</f>
        <v>#REF!</v>
      </c>
      <c r="BR66" s="34" t="str">
        <f>IF(AH66="","",IF(#REF!="W","Y",IF(#REF!="L","N","")))</f>
        <v/>
      </c>
      <c r="BS66" s="34" t="e">
        <f>#REF!</f>
        <v>#REF!</v>
      </c>
      <c r="BT66" s="34" t="e">
        <f>#REF!</f>
        <v>#REF!</v>
      </c>
      <c r="BU66" s="35" t="e">
        <f>#REF!</f>
        <v>#REF!</v>
      </c>
      <c r="BV66" s="53"/>
      <c r="BW66" s="53"/>
      <c r="BX66" s="36" t="e">
        <f>#REF!</f>
        <v>#REF!</v>
      </c>
      <c r="BY66" s="23" t="e">
        <f>#REF!</f>
        <v>#REF!</v>
      </c>
      <c r="BZ66" s="23" t="e">
        <f>#REF!</f>
        <v>#REF!</v>
      </c>
      <c r="CA66" s="23" t="e">
        <f>#REF!</f>
        <v>#REF!</v>
      </c>
      <c r="CB66" s="23" t="str">
        <f>IF(AH66="","",IF(#REF!="W","Y",IF(#REF!="L","N","")))</f>
        <v/>
      </c>
      <c r="CC66" s="23" t="e">
        <f>#REF!</f>
        <v>#REF!</v>
      </c>
      <c r="CD66" s="23" t="e">
        <f>#REF!</f>
        <v>#REF!</v>
      </c>
      <c r="CE66" s="37" t="e">
        <f>#REF!</f>
        <v>#REF!</v>
      </c>
      <c r="CF66" s="53"/>
      <c r="CG66" s="53"/>
      <c r="CH66" s="1" t="e">
        <f>IF(AN66="",0,IFERROR(VLOOKUP(AN61&amp;AN62&amp;AN63&amp;AN64&amp;AN65&amp;AN66,General!I:J,2,FALSE),0))+AO65</f>
        <v>#VALUE!</v>
      </c>
      <c r="CI66" s="1">
        <v>-100</v>
      </c>
      <c r="CJ66" s="1" t="e">
        <f t="shared" si="28"/>
        <v>#REF!</v>
      </c>
      <c r="CK66" s="1">
        <v>-100</v>
      </c>
      <c r="CL66" s="1">
        <v>-100</v>
      </c>
      <c r="CM66" s="1">
        <v>-100</v>
      </c>
      <c r="CN66" s="1">
        <v>-100</v>
      </c>
      <c r="CP66" s="1" t="str">
        <f t="shared" ref="CP66:CP68" ca="1" si="40">CP65</f>
        <v/>
      </c>
      <c r="CQ66" s="1">
        <v>66</v>
      </c>
      <c r="CR66" s="1">
        <f t="shared" si="15"/>
        <v>61</v>
      </c>
      <c r="CS66" s="4" t="str" cm="1">
        <f t="array" ref="CS66">IFERROR(INDEX($CI$4:$CO$4,_xlfn.AGGREGATE(15,6,COLUMN($CI$4:$CO$4)-COLUMN($CH$1)/($CI$66:$CO$66=MAX($CI$66:$CO$66)),COLUMNS($CO$4:CO4))),"")</f>
        <v/>
      </c>
      <c r="CT66" s="4" t="str" cm="1">
        <f t="array" ref="CT66">IFERROR(INDEX($CI$4:$CO$4,_xlfn.AGGREGATE(15,6,COLUMN($CI$4:$CO$4)-COLUMN($CH$1)/($CI$66:$CO$66=MAX($CI$66:$CO$66)),COLUMNS($CO$4:CP4))),"")</f>
        <v/>
      </c>
      <c r="CU66" s="4" t="str" cm="1">
        <f t="array" ref="CU66">IFERROR(INDEX($CI$4:$CO$4,_xlfn.AGGREGATE(15,6,COLUMN($CI$4:$CO$4)-COLUMN($CH$1)/($CI$66:$CO$66=MAX($CI$66:$CO$66)),COLUMNS($CO$4:CQ4))),"")</f>
        <v/>
      </c>
      <c r="CV66" s="4" t="str" cm="1">
        <f t="array" ref="CV66">IFERROR(INDEX($CI$4:$CO$4,_xlfn.AGGREGATE(15,6,COLUMN($CI$4:$CO$4)-COLUMN($CH$1)/($CI$66:$CO$66=MAX($CI$66:$CO$66)),COLUMNS($CO$4:CR4))),"")</f>
        <v/>
      </c>
      <c r="CW66" s="1" t="str">
        <f t="shared" ca="1" si="9"/>
        <v/>
      </c>
      <c r="DA66" s="1" t="str">
        <f t="shared" ca="1" si="10"/>
        <v>R</v>
      </c>
      <c r="DB66" s="1" t="str">
        <f t="shared" ca="1" si="14"/>
        <v/>
      </c>
      <c r="DC66" s="1">
        <f>IF(DC61=4,1,DC61+1)</f>
        <v>4</v>
      </c>
      <c r="DD66" s="4" t="str">
        <f>IFERROR(VLOOKUP(CS66,General!R:S,2,FALSE),"")</f>
        <v/>
      </c>
      <c r="DE66" s="4" t="str">
        <f>IFERROR(VLOOKUP(CT66,General!R:S,2,FALSE),"")</f>
        <v/>
      </c>
      <c r="DF66" s="4" t="str">
        <f>IFERROR(VLOOKUP(CU66,General!R:S,2,FALSE),"")</f>
        <v/>
      </c>
      <c r="DG66" s="4" t="str">
        <f>IFERROR(VLOOKUP(CV66,General!R:S,2,FALSE),"")</f>
        <v/>
      </c>
      <c r="DH66" s="4">
        <f ca="1">IF(CS66="",-1,COUNTIF(INDIRECT(DD66&amp;$CQ$10):INDIRECT(DD66&amp;CQ66),"Y"))</f>
        <v>-1</v>
      </c>
      <c r="DI66" s="4">
        <f ca="1">IF(CT66="",-1,COUNTIF(INDIRECT(DE66&amp;$CQ$10):INDIRECT(DE66&amp;CQ66),"Y"))</f>
        <v>-1</v>
      </c>
      <c r="DJ66" s="4">
        <f ca="1">IF(CU66="",-1,COUNTIF(INDIRECT(DF66&amp;$CQ$10):INDIRECT(DF66&amp;CQ66),"Y"))</f>
        <v>-1</v>
      </c>
      <c r="DK66" s="4">
        <f ca="1">IF(CV66="",-1,COUNTIF(INDIRECT(DG66&amp;$CQ$10):INDIRECT(DG66&amp;CQ66),"Y"))</f>
        <v>-1</v>
      </c>
      <c r="DL66" s="4" t="str" cm="1">
        <f t="array" aca="1" ref="DL66" ca="1">IFERROR(INDEX($CS$66:$CV$66,_xlfn.AGGREGATE(15,6,COLUMN($CS$66:$CV$66)-COLUMN($CR$66)/($DH$66:$DK$66=MAX($DH$66:$DK$66)),COLUMNS($CS$66:CS66))),"")</f>
        <v/>
      </c>
      <c r="DM66" s="4" t="str" cm="1">
        <f t="array" aca="1" ref="DM66" ca="1">IFERROR(INDEX($CS$66:$CV$66,_xlfn.AGGREGATE(15,6,COLUMN($CS$66:$CV$66)-COLUMN($CR$66)/($DH$66:$DK$66=MAX($DH$66:$DK$66)),COLUMNS($CS$66:CT66))),"")</f>
        <v/>
      </c>
      <c r="DN66" s="4" t="str" cm="1">
        <f t="array" aca="1" ref="DN66" ca="1">IFERROR(INDEX($CS$66:$CV$66,_xlfn.AGGREGATE(15,6,COLUMN($CS$66:$CV$66)-COLUMN($CR$66)/($DH$66:$DK$66=MAX($DH$66:$DK$66)),COLUMNS($CS$66:CU66))),"")</f>
        <v/>
      </c>
      <c r="DO66" s="4" t="str" cm="1">
        <f t="array" aca="1" ref="DO66" ca="1">IFERROR(INDEX($CS$66:$CV$66,_xlfn.AGGREGATE(15,6,COLUMN($CS$66:$CV$66)-COLUMN($CR$66)/($DH$66:$DK$66=MAX($DH$66:$DK$66)),COLUMNS($CS$66:CV66))),"")</f>
        <v/>
      </c>
      <c r="DP66" s="1">
        <f t="shared" ca="1" si="11"/>
        <v>4</v>
      </c>
      <c r="DQ66" s="73">
        <f t="shared" ca="1" si="12"/>
        <v>4</v>
      </c>
      <c r="DR66" s="4" t="str">
        <f t="shared" ca="1" si="13"/>
        <v/>
      </c>
      <c r="DS66" s="1" t="str">
        <f t="shared" si="7"/>
        <v>F66</v>
      </c>
      <c r="DV66" s="161" t="str">
        <f>'Hedge-All-18'!B66</f>
        <v/>
      </c>
      <c r="DW66" s="162" t="str">
        <f>'Hedge-All-18'!C66</f>
        <v/>
      </c>
      <c r="DX66" s="163" t="str">
        <f>'Hedge-All-18'!D66</f>
        <v/>
      </c>
      <c r="DY66" s="164" t="str">
        <f>'Hedge-All-18'!E66</f>
        <v/>
      </c>
      <c r="DZ66" s="165" t="str">
        <f>'Hedge-All-18'!F66</f>
        <v/>
      </c>
      <c r="EA66" s="139"/>
      <c r="EB66" s="166" t="str">
        <f>'Hedge-All-18'!H66</f>
        <v/>
      </c>
      <c r="EC66" s="163" t="str">
        <f>'Hedge-All-18'!I66</f>
        <v/>
      </c>
      <c r="ED66" s="164" t="str">
        <f>'Hedge-All-18'!J66</f>
        <v/>
      </c>
      <c r="EE66" s="165" t="str">
        <f>'Hedge-All-18'!K66</f>
        <v/>
      </c>
      <c r="EF66" s="139"/>
      <c r="EG66" s="139"/>
      <c r="EH66" s="139"/>
      <c r="EI66" s="161" t="str">
        <f>'Hedge-All-18'!O66</f>
        <v/>
      </c>
      <c r="EJ66" s="163" t="str">
        <f>'Hedge-All-18'!P66</f>
        <v/>
      </c>
      <c r="EK66" s="164" t="str">
        <f>'Hedge-All-18'!Q66</f>
        <v/>
      </c>
      <c r="EL66" s="167" t="str">
        <f>'Hedge-All-18'!R66</f>
        <v/>
      </c>
      <c r="EM66" s="167" t="str">
        <f>'Hedge-All-18'!S66</f>
        <v/>
      </c>
      <c r="EN66" s="168" t="str">
        <f>'Hedge-All-18'!T66</f>
        <v/>
      </c>
      <c r="EO66" s="167" t="str">
        <f>'Hedge-All-18'!U66</f>
        <v/>
      </c>
      <c r="EP66" s="169" t="str">
        <f>'Hedge-All-18'!V66</f>
        <v/>
      </c>
      <c r="EQ66" s="1" t="str">
        <f t="shared" si="8"/>
        <v>N</v>
      </c>
    </row>
    <row r="67" spans="1:147" ht="26.25" customHeight="1" thickBot="1">
      <c r="A67" s="1">
        <v>58</v>
      </c>
      <c r="B67" s="36" t="e">
        <f>#REF!</f>
        <v>#REF!</v>
      </c>
      <c r="C67" s="23" t="e">
        <f>#REF!</f>
        <v>#REF!</v>
      </c>
      <c r="D67" s="23" t="e">
        <f>#REF!</f>
        <v>#REF!</v>
      </c>
      <c r="E67" s="23" t="e">
        <f>#REF!</f>
        <v>#REF!</v>
      </c>
      <c r="F67" s="23" t="str">
        <f>IF(AH67="","",IF(#REF!="W","Y",IF(#REF!="L","N","")))</f>
        <v/>
      </c>
      <c r="G67" s="23" t="e">
        <f>#REF!</f>
        <v>#REF!</v>
      </c>
      <c r="H67" s="23" t="e">
        <f>#REF!</f>
        <v>#REF!</v>
      </c>
      <c r="I67" s="37" t="e">
        <f>#REF!</f>
        <v>#REF!</v>
      </c>
      <c r="J67" s="53"/>
      <c r="K67" s="53"/>
      <c r="L67" s="36" t="e">
        <f>#REF!</f>
        <v>#REF!</v>
      </c>
      <c r="M67" s="23" t="e">
        <f>#REF!</f>
        <v>#REF!</v>
      </c>
      <c r="N67" s="23" t="e">
        <f>#REF!</f>
        <v>#REF!</v>
      </c>
      <c r="O67" s="23" t="e">
        <f>#REF!</f>
        <v>#REF!</v>
      </c>
      <c r="P67" s="23" t="str">
        <f>IF(AH67="","",IF(#REF!="W","Y",IF(#REF!="L","N","")))</f>
        <v/>
      </c>
      <c r="Q67" s="23" t="e">
        <f>#REF!</f>
        <v>#REF!</v>
      </c>
      <c r="R67" s="23" t="e">
        <f>#REF!</f>
        <v>#REF!</v>
      </c>
      <c r="S67" s="37" t="e">
        <f>#REF!</f>
        <v>#REF!</v>
      </c>
      <c r="T67" s="53"/>
      <c r="U67" s="185"/>
      <c r="V67" s="285" t="str">
        <f>'Hedge-All-18'!B67</f>
        <v/>
      </c>
      <c r="W67" s="23" t="str">
        <f>'Hedge-All-18'!C67</f>
        <v/>
      </c>
      <c r="X67" s="23" t="str">
        <f>'Hedge-All-18'!H67</f>
        <v/>
      </c>
      <c r="Y67" s="23" t="str">
        <f>'Hedge-All-18'!O67</f>
        <v/>
      </c>
      <c r="Z67" s="23" t="str">
        <f>IF(AH67="","",IF('Hedge-All-18'!X67="W","Y",IF('Hedge-All-18'!X67="L","N","")))</f>
        <v/>
      </c>
      <c r="AA67" s="23" t="str">
        <f>'Hedge-All-18'!AM67</f>
        <v/>
      </c>
      <c r="AB67" s="23" t="str">
        <f>'Hedge-All-18'!S67</f>
        <v/>
      </c>
      <c r="AC67" s="37" t="str">
        <f>'Hedge-All-18'!U67</f>
        <v/>
      </c>
      <c r="AD67" s="53"/>
      <c r="AE67" s="53"/>
      <c r="AF67" s="53"/>
      <c r="AG67" s="53"/>
      <c r="AH67" s="124"/>
      <c r="AI67" s="105"/>
      <c r="AJ67" s="102" t="str" cm="1">
        <f t="array" aca="1" ref="AJ67" ca="1">IF(AH66="","",INDIRECT(VLOOKUP(DB67,General!X:Y,2,FALSE)&amp;CQ67))</f>
        <v/>
      </c>
      <c r="AK67" s="68" t="str">
        <f t="shared" si="29"/>
        <v/>
      </c>
      <c r="AL67" s="68" t="str">
        <f>IF(AH66="","",VLOOKUP(DB67,General!U:V,2,FALSE))</f>
        <v/>
      </c>
      <c r="AM67" s="62" t="str" cm="1">
        <f t="array" aca="1" ref="AM67" ca="1">IF(AH66="","",INDIRECT(DB67&amp;CQ67))</f>
        <v/>
      </c>
      <c r="AN67" s="23" t="str">
        <f t="shared" si="26"/>
        <v/>
      </c>
      <c r="AO67" s="23" t="str">
        <f t="shared" si="30"/>
        <v/>
      </c>
      <c r="AP67" s="37" t="str">
        <f t="shared" si="27"/>
        <v/>
      </c>
      <c r="AQ67" s="53"/>
      <c r="AR67" s="53"/>
      <c r="AS67" s="53"/>
      <c r="AT67" s="33" t="e">
        <f>#REF!</f>
        <v>#REF!</v>
      </c>
      <c r="AU67" s="34" t="e">
        <f>#REF!</f>
        <v>#REF!</v>
      </c>
      <c r="AV67" s="34" t="e">
        <f>#REF!</f>
        <v>#REF!</v>
      </c>
      <c r="AW67" s="34" t="e">
        <f>#REF!</f>
        <v>#REF!</v>
      </c>
      <c r="AX67" s="34" t="str">
        <f>IF(AH67="","",IF(#REF!="W","Y",IF(#REF!="L","N","")))</f>
        <v/>
      </c>
      <c r="AY67" s="34" t="e">
        <f>#REF!</f>
        <v>#REF!</v>
      </c>
      <c r="AZ67" s="34" t="e">
        <f>#REF!</f>
        <v>#REF!</v>
      </c>
      <c r="BA67" s="35" t="e">
        <f>#REF!</f>
        <v>#REF!</v>
      </c>
      <c r="BB67" s="53"/>
      <c r="BC67" s="53"/>
      <c r="BD67" s="33" t="e">
        <f>#REF!</f>
        <v>#REF!</v>
      </c>
      <c r="BE67" s="34" t="e">
        <f>#REF!</f>
        <v>#REF!</v>
      </c>
      <c r="BF67" s="34" t="e">
        <f>#REF!</f>
        <v>#REF!</v>
      </c>
      <c r="BG67" s="34" t="e">
        <f>#REF!</f>
        <v>#REF!</v>
      </c>
      <c r="BH67" s="34" t="str">
        <f>IF(AH67="","",IF(#REF!="W","Y",IF(#REF!="L","N","")))</f>
        <v/>
      </c>
      <c r="BI67" s="34" t="e">
        <f>#REF!</f>
        <v>#REF!</v>
      </c>
      <c r="BJ67" s="34" t="e">
        <f>#REF!</f>
        <v>#REF!</v>
      </c>
      <c r="BK67" s="35" t="e">
        <f>#REF!</f>
        <v>#REF!</v>
      </c>
      <c r="BL67" s="53"/>
      <c r="BM67" s="53"/>
      <c r="BN67" s="33" t="e">
        <f>#REF!</f>
        <v>#REF!</v>
      </c>
      <c r="BO67" s="34" t="e">
        <f>#REF!</f>
        <v>#REF!</v>
      </c>
      <c r="BP67" s="34" t="e">
        <f>#REF!</f>
        <v>#REF!</v>
      </c>
      <c r="BQ67" s="34" t="e">
        <f>#REF!</f>
        <v>#REF!</v>
      </c>
      <c r="BR67" s="34" t="str">
        <f>IF(AH67="","",IF(#REF!="W","Y",IF(#REF!="L","N","")))</f>
        <v/>
      </c>
      <c r="BS67" s="34" t="e">
        <f>#REF!</f>
        <v>#REF!</v>
      </c>
      <c r="BT67" s="34" t="e">
        <f>#REF!</f>
        <v>#REF!</v>
      </c>
      <c r="BU67" s="35" t="e">
        <f>#REF!</f>
        <v>#REF!</v>
      </c>
      <c r="BV67" s="53"/>
      <c r="BW67" s="53"/>
      <c r="BX67" s="36" t="e">
        <f>#REF!</f>
        <v>#REF!</v>
      </c>
      <c r="BY67" s="23" t="e">
        <f>#REF!</f>
        <v>#REF!</v>
      </c>
      <c r="BZ67" s="23" t="e">
        <f>#REF!</f>
        <v>#REF!</v>
      </c>
      <c r="CA67" s="23" t="e">
        <f>#REF!</f>
        <v>#REF!</v>
      </c>
      <c r="CB67" s="23" t="str">
        <f>IF(AH67="","",IF(#REF!="W","Y",IF(#REF!="L","N","")))</f>
        <v/>
      </c>
      <c r="CC67" s="23" t="e">
        <f>#REF!</f>
        <v>#REF!</v>
      </c>
      <c r="CD67" s="23" t="e">
        <f>#REF!</f>
        <v>#REF!</v>
      </c>
      <c r="CE67" s="37" t="e">
        <f>#REF!</f>
        <v>#REF!</v>
      </c>
      <c r="CF67" s="53"/>
      <c r="CG67" s="53"/>
      <c r="CH67" s="1" t="e">
        <f>IF(AN67="",0,IFERROR(VLOOKUP(AN62&amp;AN63&amp;AN64&amp;AN65&amp;AN66&amp;AN67,General!I:J,2,FALSE),0))+AO66</f>
        <v>#VALUE!</v>
      </c>
      <c r="CI67" s="1">
        <v>-100</v>
      </c>
      <c r="CJ67" s="1" t="e">
        <f t="shared" si="28"/>
        <v>#REF!</v>
      </c>
      <c r="CK67" s="1">
        <v>-100</v>
      </c>
      <c r="CL67" s="1">
        <v>-100</v>
      </c>
      <c r="CM67" s="1">
        <v>-100</v>
      </c>
      <c r="CN67" s="1">
        <v>-100</v>
      </c>
      <c r="CP67" s="1" t="str">
        <f t="shared" ca="1" si="40"/>
        <v/>
      </c>
      <c r="CQ67" s="1">
        <v>67</v>
      </c>
      <c r="CR67" s="1">
        <f t="shared" si="15"/>
        <v>62</v>
      </c>
      <c r="CS67" s="4" t="str" cm="1">
        <f t="array" ref="CS67">IFERROR(INDEX($CI$4:$CO$4,_xlfn.AGGREGATE(15,6,COLUMN($CI$4:$CO$4)-COLUMN($CH$1)/($CI$67:$CO$67=MAX($CI$67:$CO$67)),COLUMNS($CO$4:CO4))),"")</f>
        <v/>
      </c>
      <c r="CT67" s="4" t="str" cm="1">
        <f t="array" ref="CT67">IFERROR(INDEX($CI$4:$CO$4,_xlfn.AGGREGATE(15,6,COLUMN($CI$4:$CO$4)-COLUMN($CH$1)/($CI$67:$CO$67=MAX($CI$67:$CO$67)),COLUMNS($CO$4:CP4))),"")</f>
        <v/>
      </c>
      <c r="CU67" s="4" t="str" cm="1">
        <f t="array" ref="CU67">IFERROR(INDEX($CI$4:$CO$4,_xlfn.AGGREGATE(15,6,COLUMN($CI$4:$CO$4)-COLUMN($CH$1)/($CI$67:$CO$67=MAX($CI$67:$CO$67)),COLUMNS($CO$4:CQ4))),"")</f>
        <v/>
      </c>
      <c r="CV67" s="4" t="str" cm="1">
        <f t="array" ref="CV67">IFERROR(INDEX($CI$4:$CO$4,_xlfn.AGGREGATE(15,6,COLUMN($CI$4:$CO$4)-COLUMN($CH$1)/($CI$67:$CO$67=MAX($CI$67:$CO$67)),COLUMNS($CO$4:CR4))),"")</f>
        <v/>
      </c>
      <c r="CW67" s="1" t="str">
        <f t="shared" ca="1" si="9"/>
        <v/>
      </c>
      <c r="DA67" s="1" t="str">
        <f t="shared" ca="1" si="10"/>
        <v>R</v>
      </c>
      <c r="DB67" s="1" t="str">
        <f t="shared" ca="1" si="14"/>
        <v/>
      </c>
      <c r="DD67" s="4" t="str">
        <f>IFERROR(VLOOKUP(CS67,General!R:S,2,FALSE),"")</f>
        <v/>
      </c>
      <c r="DE67" s="4" t="str">
        <f>IFERROR(VLOOKUP(CT67,General!R:S,2,FALSE),"")</f>
        <v/>
      </c>
      <c r="DF67" s="4" t="str">
        <f>IFERROR(VLOOKUP(CU67,General!R:S,2,FALSE),"")</f>
        <v/>
      </c>
      <c r="DG67" s="4" t="str">
        <f>IFERROR(VLOOKUP(CV67,General!R:S,2,FALSE),"")</f>
        <v/>
      </c>
      <c r="DH67" s="4">
        <f ca="1">IF(CS67="",-1,COUNTIF(INDIRECT(DD67&amp;$CQ$10):INDIRECT(DD67&amp;CQ67),"Y"))</f>
        <v>-1</v>
      </c>
      <c r="DI67" s="4">
        <f ca="1">IF(CT67="",-1,COUNTIF(INDIRECT(DE67&amp;$CQ$10):INDIRECT(DE67&amp;CQ67),"Y"))</f>
        <v>-1</v>
      </c>
      <c r="DJ67" s="4">
        <f ca="1">IF(CU67="",-1,COUNTIF(INDIRECT(DF67&amp;$CQ$10):INDIRECT(DF67&amp;CQ67),"Y"))</f>
        <v>-1</v>
      </c>
      <c r="DK67" s="4">
        <f ca="1">IF(CV67="",-1,COUNTIF(INDIRECT(DG67&amp;$CQ$10):INDIRECT(DG67&amp;CQ67),"Y"))</f>
        <v>-1</v>
      </c>
      <c r="DL67" s="4" t="str" cm="1">
        <f t="array" aca="1" ref="DL67" ca="1">IFERROR(INDEX($CS$67:$CV$67,_xlfn.AGGREGATE(15,6,COLUMN($CS$67:$CV$67)-COLUMN($CR$67)/($DH$67:$DK$67=MAX($DH$67:$DK$67)),COLUMNS($CS$67:CS67))),"")</f>
        <v/>
      </c>
      <c r="DM67" s="4" t="str" cm="1">
        <f t="array" aca="1" ref="DM67" ca="1">IFERROR(INDEX($CS$67:$CV$67,_xlfn.AGGREGATE(15,6,COLUMN($CS$67:$CV$67)-COLUMN($CR$67)/($DH$67:$DK$67=MAX($DH$67:$DK$67)),COLUMNS($CS$67:CT67))),"")</f>
        <v/>
      </c>
      <c r="DN67" s="4" t="str" cm="1">
        <f t="array" aca="1" ref="DN67" ca="1">IFERROR(INDEX($CS$67:$CV$67,_xlfn.AGGREGATE(15,6,COLUMN($CS$67:$CV$67)-COLUMN($CR$67)/($DH$67:$DK$67=MAX($DH$67:$DK$67)),COLUMNS($CS$67:CU67))),"")</f>
        <v/>
      </c>
      <c r="DO67" s="4" t="str" cm="1">
        <f t="array" aca="1" ref="DO67" ca="1">IFERROR(INDEX($CS$67:$CV$67,_xlfn.AGGREGATE(15,6,COLUMN($CS$67:$CV$67)-COLUMN($CR$67)/($DH$67:$DK$67=MAX($DH$67:$DK$67)),COLUMNS($CS$67:CV67))),"")</f>
        <v/>
      </c>
      <c r="DP67" s="1">
        <f t="shared" ca="1" si="11"/>
        <v>4</v>
      </c>
      <c r="DQ67" s="73">
        <f t="shared" ca="1" si="12"/>
        <v>0</v>
      </c>
      <c r="DR67" s="4" t="str">
        <f t="shared" ca="1" si="13"/>
        <v/>
      </c>
      <c r="DS67" s="1" t="str">
        <f t="shared" si="7"/>
        <v>F67</v>
      </c>
      <c r="DV67" s="161" t="str">
        <f>'Hedge-All-18'!B67</f>
        <v/>
      </c>
      <c r="DW67" s="162" t="str">
        <f>'Hedge-All-18'!C67</f>
        <v/>
      </c>
      <c r="DX67" s="163" t="str">
        <f>'Hedge-All-18'!D67</f>
        <v/>
      </c>
      <c r="DY67" s="164" t="str">
        <f>'Hedge-All-18'!E67</f>
        <v/>
      </c>
      <c r="DZ67" s="165" t="str">
        <f>'Hedge-All-18'!F67</f>
        <v/>
      </c>
      <c r="EA67" s="139"/>
      <c r="EB67" s="166" t="str">
        <f>'Hedge-All-18'!H67</f>
        <v/>
      </c>
      <c r="EC67" s="163" t="str">
        <f>'Hedge-All-18'!I67</f>
        <v/>
      </c>
      <c r="ED67" s="164" t="str">
        <f>'Hedge-All-18'!J67</f>
        <v/>
      </c>
      <c r="EE67" s="165" t="str">
        <f>'Hedge-All-18'!K67</f>
        <v/>
      </c>
      <c r="EF67" s="139"/>
      <c r="EG67" s="139"/>
      <c r="EH67" s="139"/>
      <c r="EI67" s="161" t="str">
        <f>'Hedge-All-18'!O67</f>
        <v/>
      </c>
      <c r="EJ67" s="163" t="str">
        <f>'Hedge-All-18'!P67</f>
        <v/>
      </c>
      <c r="EK67" s="164" t="str">
        <f>'Hedge-All-18'!Q67</f>
        <v/>
      </c>
      <c r="EL67" s="167" t="str">
        <f>'Hedge-All-18'!R67</f>
        <v/>
      </c>
      <c r="EM67" s="167" t="str">
        <f>'Hedge-All-18'!S67</f>
        <v/>
      </c>
      <c r="EN67" s="168" t="str">
        <f>'Hedge-All-18'!T67</f>
        <v/>
      </c>
      <c r="EO67" s="167" t="str">
        <f>'Hedge-All-18'!U67</f>
        <v/>
      </c>
      <c r="EP67" s="169" t="str">
        <f>'Hedge-All-18'!V67</f>
        <v/>
      </c>
      <c r="EQ67" s="1" t="str">
        <f t="shared" si="8"/>
        <v>N</v>
      </c>
    </row>
    <row r="68" spans="1:147" ht="26.25" customHeight="1" thickBot="1">
      <c r="A68" s="1">
        <v>59</v>
      </c>
      <c r="B68" s="36" t="e">
        <f>#REF!</f>
        <v>#REF!</v>
      </c>
      <c r="C68" s="23" t="e">
        <f>#REF!</f>
        <v>#REF!</v>
      </c>
      <c r="D68" s="23" t="e">
        <f>#REF!</f>
        <v>#REF!</v>
      </c>
      <c r="E68" s="23" t="e">
        <f>#REF!</f>
        <v>#REF!</v>
      </c>
      <c r="F68" s="23" t="str">
        <f>IF(AH68="","",IF(#REF!="W","Y",IF(#REF!="L","N","")))</f>
        <v/>
      </c>
      <c r="G68" s="23" t="e">
        <f>#REF!</f>
        <v>#REF!</v>
      </c>
      <c r="H68" s="23" t="e">
        <f>#REF!</f>
        <v>#REF!</v>
      </c>
      <c r="I68" s="37" t="e">
        <f>#REF!</f>
        <v>#REF!</v>
      </c>
      <c r="J68" s="53"/>
      <c r="K68" s="53"/>
      <c r="L68" s="36" t="e">
        <f>#REF!</f>
        <v>#REF!</v>
      </c>
      <c r="M68" s="23" t="e">
        <f>#REF!</f>
        <v>#REF!</v>
      </c>
      <c r="N68" s="23" t="e">
        <f>#REF!</f>
        <v>#REF!</v>
      </c>
      <c r="O68" s="23" t="e">
        <f>#REF!</f>
        <v>#REF!</v>
      </c>
      <c r="P68" s="23" t="str">
        <f>IF(AH68="","",IF(#REF!="W","Y",IF(#REF!="L","N","")))</f>
        <v/>
      </c>
      <c r="Q68" s="23" t="e">
        <f>#REF!</f>
        <v>#REF!</v>
      </c>
      <c r="R68" s="23" t="e">
        <f>#REF!</f>
        <v>#REF!</v>
      </c>
      <c r="S68" s="37" t="e">
        <f>#REF!</f>
        <v>#REF!</v>
      </c>
      <c r="T68" s="53"/>
      <c r="U68" s="185"/>
      <c r="V68" s="285" t="str">
        <f>'Hedge-All-18'!B68</f>
        <v/>
      </c>
      <c r="W68" s="23" t="str">
        <f>'Hedge-All-18'!C68</f>
        <v/>
      </c>
      <c r="X68" s="23" t="str">
        <f>'Hedge-All-18'!H68</f>
        <v/>
      </c>
      <c r="Y68" s="23" t="str">
        <f>'Hedge-All-18'!O68</f>
        <v/>
      </c>
      <c r="Z68" s="23" t="str">
        <f>IF(AH68="","",IF('Hedge-All-18'!X68="W","Y",IF('Hedge-All-18'!X68="L","N","")))</f>
        <v/>
      </c>
      <c r="AA68" s="23" t="str">
        <f>'Hedge-All-18'!AM68</f>
        <v/>
      </c>
      <c r="AB68" s="23" t="str">
        <f>'Hedge-All-18'!S68</f>
        <v/>
      </c>
      <c r="AC68" s="37" t="str">
        <f>'Hedge-All-18'!U68</f>
        <v/>
      </c>
      <c r="AD68" s="53"/>
      <c r="AE68" s="53"/>
      <c r="AF68" s="53"/>
      <c r="AG68" s="53"/>
      <c r="AH68" s="124"/>
      <c r="AI68" s="105"/>
      <c r="AJ68" s="102" t="str" cm="1">
        <f t="array" aca="1" ref="AJ68" ca="1">IF(AH67="","",INDIRECT(VLOOKUP(DB68,General!X:Y,2,FALSE)&amp;CQ68))</f>
        <v/>
      </c>
      <c r="AK68" s="68" t="str">
        <f t="shared" si="29"/>
        <v/>
      </c>
      <c r="AL68" s="68" t="str">
        <f>IF(AH67="","",VLOOKUP(DB68,General!U:V,2,FALSE))</f>
        <v/>
      </c>
      <c r="AM68" s="62" t="str" cm="1">
        <f t="array" aca="1" ref="AM68" ca="1">IF(AH67="","",INDIRECT(DB68&amp;CQ68))</f>
        <v/>
      </c>
      <c r="AN68" s="23" t="str">
        <f t="shared" si="26"/>
        <v/>
      </c>
      <c r="AO68" s="23" t="str">
        <f t="shared" si="30"/>
        <v/>
      </c>
      <c r="AP68" s="37" t="str">
        <f t="shared" si="27"/>
        <v/>
      </c>
      <c r="AQ68" s="53"/>
      <c r="AR68" s="53"/>
      <c r="AS68" s="53"/>
      <c r="AT68" s="33" t="e">
        <f>#REF!</f>
        <v>#REF!</v>
      </c>
      <c r="AU68" s="34" t="e">
        <f>#REF!</f>
        <v>#REF!</v>
      </c>
      <c r="AV68" s="34" t="e">
        <f>#REF!</f>
        <v>#REF!</v>
      </c>
      <c r="AW68" s="34" t="e">
        <f>#REF!</f>
        <v>#REF!</v>
      </c>
      <c r="AX68" s="34" t="str">
        <f>IF(AH68="","",IF(#REF!="W","Y",IF(#REF!="L","N","")))</f>
        <v/>
      </c>
      <c r="AY68" s="34" t="e">
        <f>#REF!</f>
        <v>#REF!</v>
      </c>
      <c r="AZ68" s="34" t="e">
        <f>#REF!</f>
        <v>#REF!</v>
      </c>
      <c r="BA68" s="35" t="e">
        <f>#REF!</f>
        <v>#REF!</v>
      </c>
      <c r="BB68" s="53"/>
      <c r="BC68" s="53"/>
      <c r="BD68" s="33" t="e">
        <f>#REF!</f>
        <v>#REF!</v>
      </c>
      <c r="BE68" s="34" t="e">
        <f>#REF!</f>
        <v>#REF!</v>
      </c>
      <c r="BF68" s="34" t="e">
        <f>#REF!</f>
        <v>#REF!</v>
      </c>
      <c r="BG68" s="34" t="e">
        <f>#REF!</f>
        <v>#REF!</v>
      </c>
      <c r="BH68" s="34" t="str">
        <f>IF(AH68="","",IF(#REF!="W","Y",IF(#REF!="L","N","")))</f>
        <v/>
      </c>
      <c r="BI68" s="34" t="e">
        <f>#REF!</f>
        <v>#REF!</v>
      </c>
      <c r="BJ68" s="34" t="e">
        <f>#REF!</f>
        <v>#REF!</v>
      </c>
      <c r="BK68" s="35" t="e">
        <f>#REF!</f>
        <v>#REF!</v>
      </c>
      <c r="BL68" s="53"/>
      <c r="BM68" s="53"/>
      <c r="BN68" s="33" t="e">
        <f>#REF!</f>
        <v>#REF!</v>
      </c>
      <c r="BO68" s="34" t="e">
        <f>#REF!</f>
        <v>#REF!</v>
      </c>
      <c r="BP68" s="34" t="e">
        <f>#REF!</f>
        <v>#REF!</v>
      </c>
      <c r="BQ68" s="34" t="e">
        <f>#REF!</f>
        <v>#REF!</v>
      </c>
      <c r="BR68" s="34" t="str">
        <f>IF(AH68="","",IF(#REF!="W","Y",IF(#REF!="L","N","")))</f>
        <v/>
      </c>
      <c r="BS68" s="34" t="e">
        <f>#REF!</f>
        <v>#REF!</v>
      </c>
      <c r="BT68" s="34" t="e">
        <f>#REF!</f>
        <v>#REF!</v>
      </c>
      <c r="BU68" s="35" t="e">
        <f>#REF!</f>
        <v>#REF!</v>
      </c>
      <c r="BV68" s="53"/>
      <c r="BW68" s="53"/>
      <c r="BX68" s="36" t="e">
        <f>#REF!</f>
        <v>#REF!</v>
      </c>
      <c r="BY68" s="23" t="e">
        <f>#REF!</f>
        <v>#REF!</v>
      </c>
      <c r="BZ68" s="23" t="e">
        <f>#REF!</f>
        <v>#REF!</v>
      </c>
      <c r="CA68" s="23" t="e">
        <f>#REF!</f>
        <v>#REF!</v>
      </c>
      <c r="CB68" s="23" t="str">
        <f>IF(AH68="","",IF(#REF!="W","Y",IF(#REF!="L","N","")))</f>
        <v/>
      </c>
      <c r="CC68" s="23" t="e">
        <f>#REF!</f>
        <v>#REF!</v>
      </c>
      <c r="CD68" s="23" t="e">
        <f>#REF!</f>
        <v>#REF!</v>
      </c>
      <c r="CE68" s="37" t="e">
        <f>#REF!</f>
        <v>#REF!</v>
      </c>
      <c r="CF68" s="53"/>
      <c r="CG68" s="53"/>
      <c r="CH68" s="1" t="e">
        <f>IF(AN68="",0,IFERROR(VLOOKUP(AN63&amp;AN64&amp;AN65&amp;AN66&amp;AN67&amp;AN68,General!I:J,2,FALSE),0))+AO67</f>
        <v>#VALUE!</v>
      </c>
      <c r="CI68" s="1">
        <v>-100</v>
      </c>
      <c r="CJ68" s="1" t="e">
        <f t="shared" si="28"/>
        <v>#REF!</v>
      </c>
      <c r="CK68" s="1">
        <v>-100</v>
      </c>
      <c r="CL68" s="1">
        <v>-100</v>
      </c>
      <c r="CM68" s="1">
        <v>-100</v>
      </c>
      <c r="CN68" s="1">
        <v>-100</v>
      </c>
      <c r="CP68" s="1" t="str">
        <f t="shared" ca="1" si="40"/>
        <v/>
      </c>
      <c r="CQ68" s="1">
        <v>68</v>
      </c>
      <c r="CR68" s="1">
        <f t="shared" si="15"/>
        <v>63</v>
      </c>
      <c r="CS68" s="4" t="str" cm="1">
        <f t="array" ref="CS68">IFERROR(INDEX($CI$4:$CO$4,_xlfn.AGGREGATE(15,6,COLUMN($CI$4:$CO$4)-COLUMN($CH$1)/($CI$68:$CO$68=MAX($CI$68:$CO$68)),COLUMNS($CO$4:CO4))),"")</f>
        <v/>
      </c>
      <c r="CT68" s="4" t="str" cm="1">
        <f t="array" ref="CT68">IFERROR(INDEX($CI$4:$CO$4,_xlfn.AGGREGATE(15,6,COLUMN($CI$4:$CO$4)-COLUMN($CH$1)/($CI$68:$CO$68=MAX($CI$68:$CO$68)),COLUMNS($CO$4:CP4))),"")</f>
        <v/>
      </c>
      <c r="CU68" s="4" t="str" cm="1">
        <f t="array" ref="CU68">IFERROR(INDEX($CI$4:$CO$4,_xlfn.AGGREGATE(15,6,COLUMN($CI$4:$CO$4)-COLUMN($CH$1)/($CI$68:$CO$68=MAX($CI$68:$CO$68)),COLUMNS($CO$4:CQ4))),"")</f>
        <v/>
      </c>
      <c r="CV68" s="4" t="str" cm="1">
        <f t="array" ref="CV68">IFERROR(INDEX($CI$4:$CO$4,_xlfn.AGGREGATE(15,6,COLUMN($CI$4:$CO$4)-COLUMN($CH$1)/($CI$68:$CO$68=MAX($CI$68:$CO$68)),COLUMNS($CO$4:CR4))),"")</f>
        <v/>
      </c>
      <c r="CW68" s="1" t="str">
        <f t="shared" ca="1" si="9"/>
        <v/>
      </c>
      <c r="CX68" s="1" t="str" cm="1">
        <f t="array" ref="CX68">IFERROR(INDEX($CS$69:$CV$69,_xlfn.AGGREGATE(15,6,COLUMN($CS$69:$CV$69)-COLUMN($CR$69)/($CS$68:$CV$68=MAX($CS$68:$CV$68)),COLUMNS($CS$69:CT69
))),"")</f>
        <v/>
      </c>
      <c r="CY68" s="1" t="str" cm="1">
        <f t="array" ref="CY68">IFERROR(INDEX($CS$69:$CV$69,_xlfn.AGGREGATE(15,6,COLUMN($CS$69:$CV$69)-COLUMN($CR$69)/($CS$68:$CV$68=MAX($CS$68:$CV$68)),COLUMNS($CS$69:CU69
))),"")</f>
        <v/>
      </c>
      <c r="CZ68" s="1" t="str" cm="1">
        <f t="array" ref="CZ68">IFERROR(INDEX($CS$69:$CV$69,_xlfn.AGGREGATE(15,6,COLUMN($CS$69:$CV$69)-COLUMN($CR$69)/($CS$68:$CV$68=MAX($CS$68:$CV$68)),COLUMNS($CS$69:CV69
))),"")</f>
        <v/>
      </c>
      <c r="DA68" s="1" t="str">
        <f t="shared" ca="1" si="10"/>
        <v>R</v>
      </c>
      <c r="DB68" s="1" t="str">
        <f t="shared" ca="1" si="14"/>
        <v/>
      </c>
      <c r="DD68" s="4" t="str">
        <f>IFERROR(VLOOKUP(CS68,General!R:S,2,FALSE),"")</f>
        <v/>
      </c>
      <c r="DE68" s="4" t="str">
        <f>IFERROR(VLOOKUP(CT68,General!R:S,2,FALSE),"")</f>
        <v/>
      </c>
      <c r="DF68" s="4" t="str">
        <f>IFERROR(VLOOKUP(CU68,General!R:S,2,FALSE),"")</f>
        <v/>
      </c>
      <c r="DG68" s="4" t="str">
        <f>IFERROR(VLOOKUP(CV68,General!R:S,2,FALSE),"")</f>
        <v/>
      </c>
      <c r="DH68" s="4">
        <f ca="1">IF(CS68="",-1,COUNTIF(INDIRECT(DD68&amp;$CQ$10):INDIRECT(DD68&amp;CQ68),"Y"))</f>
        <v>-1</v>
      </c>
      <c r="DI68" s="4">
        <f ca="1">IF(CT68="",-1,COUNTIF(INDIRECT(DE68&amp;$CQ$10):INDIRECT(DE68&amp;CQ68),"Y"))</f>
        <v>-1</v>
      </c>
      <c r="DJ68" s="4">
        <f ca="1">IF(CU68="",-1,COUNTIF(INDIRECT(DF68&amp;$CQ$10):INDIRECT(DF68&amp;CQ68),"Y"))</f>
        <v>-1</v>
      </c>
      <c r="DK68" s="4">
        <f ca="1">IF(CV68="",-1,COUNTIF(INDIRECT(DG68&amp;$CQ$10):INDIRECT(DG68&amp;CQ68),"Y"))</f>
        <v>-1</v>
      </c>
      <c r="DL68" s="4" t="str" cm="1">
        <f t="array" aca="1" ref="DL68" ca="1">IFERROR(INDEX($CS$68:$CV$68,_xlfn.AGGREGATE(15,6,COLUMN($CS$68:$CV$68)-COLUMN($CR$68)/($DH$68:$DK$68=MAX($DH$68:$DK$68)),COLUMNS($CS$68:CS68))),"")</f>
        <v/>
      </c>
      <c r="DM68" s="4" t="str" cm="1">
        <f t="array" aca="1" ref="DM68" ca="1">IFERROR(INDEX($CS$68:$CV$68,_xlfn.AGGREGATE(15,6,COLUMN($CS$68:$CV$68)-COLUMN($CR$68)/($DH$68:$DK$68=MAX($DH$68:$DK$68)),COLUMNS($CS$68:CT68))),"")</f>
        <v/>
      </c>
      <c r="DN68" s="4" t="str" cm="1">
        <f t="array" aca="1" ref="DN68" ca="1">IFERROR(INDEX($CS$68:$CV$68,_xlfn.AGGREGATE(15,6,COLUMN($CS$68:$CV$68)-COLUMN($CR$68)/($DH$68:$DK$68=MAX($DH$68:$DK$68)),COLUMNS($CS$68:CU68))),"")</f>
        <v/>
      </c>
      <c r="DO68" s="4" t="str" cm="1">
        <f t="array" aca="1" ref="DO68" ca="1">IFERROR(INDEX($CS$68:$CV$68,_xlfn.AGGREGATE(15,6,COLUMN($CS$68:$CV$68)-COLUMN($CR$68)/($DH$68:$DK$68=MAX($DH$68:$DK$68)),COLUMNS($CS$68:CV68))),"")</f>
        <v/>
      </c>
      <c r="DP68" s="1">
        <f t="shared" ca="1" si="11"/>
        <v>4</v>
      </c>
      <c r="DQ68" s="73">
        <f t="shared" ca="1" si="12"/>
        <v>0</v>
      </c>
      <c r="DR68" s="4" t="str">
        <f t="shared" ca="1" si="13"/>
        <v/>
      </c>
      <c r="DS68" s="1" t="str">
        <f t="shared" si="7"/>
        <v>F68</v>
      </c>
      <c r="DV68" s="161" t="str">
        <f>'Hedge-All-18'!B68</f>
        <v/>
      </c>
      <c r="DW68" s="162" t="str">
        <f>'Hedge-All-18'!C68</f>
        <v/>
      </c>
      <c r="DX68" s="163" t="str">
        <f>'Hedge-All-18'!D68</f>
        <v/>
      </c>
      <c r="DY68" s="164" t="str">
        <f>'Hedge-All-18'!E68</f>
        <v/>
      </c>
      <c r="DZ68" s="165" t="str">
        <f>'Hedge-All-18'!F68</f>
        <v/>
      </c>
      <c r="EA68" s="139"/>
      <c r="EB68" s="166" t="str">
        <f>'Hedge-All-18'!H68</f>
        <v/>
      </c>
      <c r="EC68" s="163" t="str">
        <f>'Hedge-All-18'!I68</f>
        <v/>
      </c>
      <c r="ED68" s="164" t="str">
        <f>'Hedge-All-18'!J68</f>
        <v/>
      </c>
      <c r="EE68" s="165" t="str">
        <f>'Hedge-All-18'!K68</f>
        <v/>
      </c>
      <c r="EF68" s="139"/>
      <c r="EG68" s="139"/>
      <c r="EH68" s="139"/>
      <c r="EI68" s="161" t="str">
        <f>'Hedge-All-18'!O68</f>
        <v/>
      </c>
      <c r="EJ68" s="163" t="str">
        <f>'Hedge-All-18'!P68</f>
        <v/>
      </c>
      <c r="EK68" s="164" t="str">
        <f>'Hedge-All-18'!Q68</f>
        <v/>
      </c>
      <c r="EL68" s="167" t="str">
        <f>'Hedge-All-18'!R68</f>
        <v/>
      </c>
      <c r="EM68" s="167" t="str">
        <f>'Hedge-All-18'!S68</f>
        <v/>
      </c>
      <c r="EN68" s="168" t="str">
        <f>'Hedge-All-18'!T68</f>
        <v/>
      </c>
      <c r="EO68" s="167" t="str">
        <f>'Hedge-All-18'!U68</f>
        <v/>
      </c>
      <c r="EP68" s="169" t="str">
        <f>'Hedge-All-18'!V68</f>
        <v/>
      </c>
      <c r="EQ68" s="1" t="str">
        <f t="shared" si="8"/>
        <v>N</v>
      </c>
    </row>
    <row r="69" spans="1:147" ht="26.25" customHeight="1" thickBot="1">
      <c r="A69" s="1">
        <v>60</v>
      </c>
      <c r="B69" s="38" t="e">
        <f>#REF!</f>
        <v>#REF!</v>
      </c>
      <c r="C69" s="39" t="e">
        <f>#REF!</f>
        <v>#REF!</v>
      </c>
      <c r="D69" s="39" t="e">
        <f>#REF!</f>
        <v>#REF!</v>
      </c>
      <c r="E69" s="39" t="e">
        <f>#REF!</f>
        <v>#REF!</v>
      </c>
      <c r="F69" s="39" t="str">
        <f>IF(AH69="","",IF(#REF!="W","Y",IF(#REF!="L","N","")))</f>
        <v/>
      </c>
      <c r="G69" s="39" t="e">
        <f>#REF!</f>
        <v>#REF!</v>
      </c>
      <c r="H69" s="39" t="e">
        <f>#REF!</f>
        <v>#REF!</v>
      </c>
      <c r="I69" s="40" t="e">
        <f>#REF!</f>
        <v>#REF!</v>
      </c>
      <c r="J69" s="53"/>
      <c r="K69" s="53"/>
      <c r="L69" s="38" t="e">
        <f>#REF!</f>
        <v>#REF!</v>
      </c>
      <c r="M69" s="39" t="e">
        <f>#REF!</f>
        <v>#REF!</v>
      </c>
      <c r="N69" s="39" t="e">
        <f>#REF!</f>
        <v>#REF!</v>
      </c>
      <c r="O69" s="39" t="e">
        <f>#REF!</f>
        <v>#REF!</v>
      </c>
      <c r="P69" s="39" t="str">
        <f>IF(AH69="","",IF(#REF!="W","Y",IF(#REF!="L","N","")))</f>
        <v/>
      </c>
      <c r="Q69" s="39" t="e">
        <f>#REF!</f>
        <v>#REF!</v>
      </c>
      <c r="R69" s="39" t="e">
        <f>#REF!</f>
        <v>#REF!</v>
      </c>
      <c r="S69" s="40" t="e">
        <f>#REF!</f>
        <v>#REF!</v>
      </c>
      <c r="T69" s="53"/>
      <c r="U69" s="185"/>
      <c r="V69" s="286" t="str">
        <f>'Hedge-All-18'!B69</f>
        <v/>
      </c>
      <c r="W69" s="39" t="str">
        <f>'Hedge-All-18'!C69</f>
        <v/>
      </c>
      <c r="X69" s="39" t="str">
        <f>'Hedge-All-18'!H69</f>
        <v/>
      </c>
      <c r="Y69" s="39" t="str">
        <f>'Hedge-All-18'!O69</f>
        <v/>
      </c>
      <c r="Z69" s="39" t="str">
        <f>IF(AH69="","",IF('Hedge-All-18'!X69="W","Y",IF('Hedge-All-18'!X69="L","N","")))</f>
        <v/>
      </c>
      <c r="AA69" s="39" t="str">
        <f>'Hedge-All-18'!AM69</f>
        <v/>
      </c>
      <c r="AB69" s="39" t="str">
        <f>'Hedge-All-18'!S69</f>
        <v/>
      </c>
      <c r="AC69" s="40" t="str">
        <f>'Hedge-All-18'!U69</f>
        <v/>
      </c>
      <c r="AD69" s="53"/>
      <c r="AE69" s="53"/>
      <c r="AF69" s="53"/>
      <c r="AG69" s="53"/>
      <c r="AH69" s="125"/>
      <c r="AI69" s="105"/>
      <c r="AJ69" s="103" t="str" cm="1">
        <f t="array" aca="1" ref="AJ69" ca="1">IF(AH68="","",INDIRECT(VLOOKUP(DB69,General!X:Y,2,FALSE)&amp;CQ69))</f>
        <v/>
      </c>
      <c r="AK69" s="69" t="str">
        <f t="shared" si="29"/>
        <v/>
      </c>
      <c r="AL69" s="69" t="str">
        <f>IF(AH68="","",VLOOKUP(DB69,General!U:V,2,FALSE))</f>
        <v/>
      </c>
      <c r="AM69" s="65" t="str" cm="1">
        <f t="array" aca="1" ref="AM69" ca="1">IF(AH68="","",INDIRECT(DB69&amp;CQ69))</f>
        <v/>
      </c>
      <c r="AN69" s="39" t="str">
        <f t="shared" si="26"/>
        <v/>
      </c>
      <c r="AO69" s="39" t="str">
        <f t="shared" si="30"/>
        <v/>
      </c>
      <c r="AP69" s="40" t="str">
        <f t="shared" si="27"/>
        <v/>
      </c>
      <c r="AQ69" s="53"/>
      <c r="AR69" s="53"/>
      <c r="AS69" s="53"/>
      <c r="AT69" s="33" t="e">
        <f>#REF!</f>
        <v>#REF!</v>
      </c>
      <c r="AU69" s="34" t="e">
        <f>#REF!</f>
        <v>#REF!</v>
      </c>
      <c r="AV69" s="34" t="e">
        <f>#REF!</f>
        <v>#REF!</v>
      </c>
      <c r="AW69" s="34" t="e">
        <f>#REF!</f>
        <v>#REF!</v>
      </c>
      <c r="AX69" s="34" t="str">
        <f>IF(AH69="","",IF(#REF!="W","Y",IF(#REF!="L","N","")))</f>
        <v/>
      </c>
      <c r="AY69" s="34" t="e">
        <f>#REF!</f>
        <v>#REF!</v>
      </c>
      <c r="AZ69" s="34" t="e">
        <f>#REF!</f>
        <v>#REF!</v>
      </c>
      <c r="BA69" s="35" t="e">
        <f>#REF!</f>
        <v>#REF!</v>
      </c>
      <c r="BB69" s="53"/>
      <c r="BC69" s="53"/>
      <c r="BD69" s="33" t="e">
        <f>#REF!</f>
        <v>#REF!</v>
      </c>
      <c r="BE69" s="34" t="e">
        <f>#REF!</f>
        <v>#REF!</v>
      </c>
      <c r="BF69" s="34" t="e">
        <f>#REF!</f>
        <v>#REF!</v>
      </c>
      <c r="BG69" s="34" t="e">
        <f>#REF!</f>
        <v>#REF!</v>
      </c>
      <c r="BH69" s="34" t="str">
        <f>IF(AH69="","",IF(#REF!="W","Y",IF(#REF!="L","N","")))</f>
        <v/>
      </c>
      <c r="BI69" s="34" t="e">
        <f>#REF!</f>
        <v>#REF!</v>
      </c>
      <c r="BJ69" s="34" t="e">
        <f>#REF!</f>
        <v>#REF!</v>
      </c>
      <c r="BK69" s="35" t="e">
        <f>#REF!</f>
        <v>#REF!</v>
      </c>
      <c r="BL69" s="53"/>
      <c r="BM69" s="53"/>
      <c r="BN69" s="33" t="e">
        <f>#REF!</f>
        <v>#REF!</v>
      </c>
      <c r="BO69" s="34" t="e">
        <f>#REF!</f>
        <v>#REF!</v>
      </c>
      <c r="BP69" s="34" t="e">
        <f>#REF!</f>
        <v>#REF!</v>
      </c>
      <c r="BQ69" s="34" t="e">
        <f>#REF!</f>
        <v>#REF!</v>
      </c>
      <c r="BR69" s="34" t="str">
        <f>IF(AH69="","",IF(#REF!="W","Y",IF(#REF!="L","N","")))</f>
        <v/>
      </c>
      <c r="BS69" s="34" t="e">
        <f>#REF!</f>
        <v>#REF!</v>
      </c>
      <c r="BT69" s="34" t="e">
        <f>#REF!</f>
        <v>#REF!</v>
      </c>
      <c r="BU69" s="35" t="e">
        <f>#REF!</f>
        <v>#REF!</v>
      </c>
      <c r="BV69" s="53"/>
      <c r="BW69" s="53"/>
      <c r="BX69" s="38" t="e">
        <f>#REF!</f>
        <v>#REF!</v>
      </c>
      <c r="BY69" s="39" t="e">
        <f>#REF!</f>
        <v>#REF!</v>
      </c>
      <c r="BZ69" s="39" t="e">
        <f>#REF!</f>
        <v>#REF!</v>
      </c>
      <c r="CA69" s="39" t="e">
        <f>#REF!</f>
        <v>#REF!</v>
      </c>
      <c r="CB69" s="39" t="str">
        <f>IF(AH69="","",IF(#REF!="W","Y",IF(#REF!="L","N","")))</f>
        <v/>
      </c>
      <c r="CC69" s="39" t="e">
        <f>#REF!</f>
        <v>#REF!</v>
      </c>
      <c r="CD69" s="39" t="e">
        <f>#REF!</f>
        <v>#REF!</v>
      </c>
      <c r="CE69" s="40" t="e">
        <f>#REF!</f>
        <v>#REF!</v>
      </c>
      <c r="CF69" s="53"/>
      <c r="CG69" s="53"/>
      <c r="CH69" s="1" t="e">
        <f>IF(AN69="",0,IFERROR(VLOOKUP(AN64&amp;AN65&amp;AN66&amp;AN67&amp;AN68&amp;AN69,General!I:J,2,FALSE),0))+AO68</f>
        <v>#VALUE!</v>
      </c>
      <c r="CI69" s="1">
        <v>-100</v>
      </c>
      <c r="CJ69" s="1" t="e">
        <f t="shared" si="28"/>
        <v>#REF!</v>
      </c>
      <c r="CK69" s="1">
        <v>-100</v>
      </c>
      <c r="CL69" s="1">
        <v>-100</v>
      </c>
      <c r="CM69" s="1">
        <v>-100</v>
      </c>
      <c r="CN69" s="1">
        <v>-100</v>
      </c>
      <c r="CP69" s="1" t="str">
        <f>IF(AH69="","",INDEX($CI$4:$CO$4,MATCH(MAX(CI69:CO69),CI69:CO69,0)))</f>
        <v/>
      </c>
      <c r="CQ69" s="1">
        <v>69</v>
      </c>
      <c r="CR69" s="1">
        <f t="shared" si="15"/>
        <v>64</v>
      </c>
      <c r="CS69" s="4" t="str" cm="1">
        <f t="array" ref="CS69">IFERROR(INDEX($CI$4:$CO$4,_xlfn.AGGREGATE(15,6,COLUMN($CI$4:$CO$4)-COLUMN($CH$1)/($CI$69:$CO$69=MAX($CI$69:$CO$69)),COLUMNS($CO$4:CO4))),"")</f>
        <v/>
      </c>
      <c r="CT69" s="4" t="str" cm="1">
        <f t="array" ref="CT69">IFERROR(INDEX($CI$4:$CO$4,_xlfn.AGGREGATE(15,6,COLUMN($CI$4:$CO$4)-COLUMN($CH$1)/($CI$69:$CO$69=MAX($CI$69:$CO$69)),COLUMNS($CO$4:CP4))),"")</f>
        <v/>
      </c>
      <c r="CU69" s="4" t="str" cm="1">
        <f t="array" ref="CU69">IFERROR(INDEX($CI$4:$CO$4,_xlfn.AGGREGATE(15,6,COLUMN($CI$4:$CO$4)-COLUMN($CH$1)/($CI$69:$CO$69=MAX($CI$69:$CO$69)),COLUMNS($CO$4:CQ4))),"")</f>
        <v/>
      </c>
      <c r="CV69" s="4" t="str" cm="1">
        <f t="array" ref="CV69">IFERROR(INDEX($CI$4:$CO$4,_xlfn.AGGREGATE(15,6,COLUMN($CI$4:$CO$4)-COLUMN($CH$1)/($CI$69:$CO$69=MAX($CI$69:$CO$69)),COLUMNS($CO$4:CR4))),"")</f>
        <v/>
      </c>
      <c r="CW69" s="1" t="str">
        <f t="shared" ca="1" si="9"/>
        <v/>
      </c>
      <c r="DA69" s="1" t="str">
        <f t="shared" ca="1" si="10"/>
        <v>R</v>
      </c>
      <c r="DB69" s="1" t="str">
        <f t="shared" ca="1" si="14"/>
        <v/>
      </c>
      <c r="DD69" s="4" t="str">
        <f>IFERROR(VLOOKUP(CS69,General!R:S,2,FALSE),"")</f>
        <v/>
      </c>
      <c r="DE69" s="4" t="str">
        <f>IFERROR(VLOOKUP(CT69,General!R:S,2,FALSE),"")</f>
        <v/>
      </c>
      <c r="DF69" s="4" t="str">
        <f>IFERROR(VLOOKUP(CU69,General!R:S,2,FALSE),"")</f>
        <v/>
      </c>
      <c r="DG69" s="4" t="str">
        <f>IFERROR(VLOOKUP(CV69,General!R:S,2,FALSE),"")</f>
        <v/>
      </c>
      <c r="DH69" s="4">
        <f ca="1">IF(CS69="",-1,COUNTIF(INDIRECT(DD69&amp;$CQ$10):INDIRECT(DD69&amp;CQ69),"Y"))</f>
        <v>-1</v>
      </c>
      <c r="DI69" s="4">
        <f ca="1">IF(CT69="",-1,COUNTIF(INDIRECT(DE69&amp;$CQ$10):INDIRECT(DE69&amp;CQ69),"Y"))</f>
        <v>-1</v>
      </c>
      <c r="DJ69" s="4">
        <f ca="1">IF(CU69="",-1,COUNTIF(INDIRECT(DF69&amp;$CQ$10):INDIRECT(DF69&amp;CQ69),"Y"))</f>
        <v>-1</v>
      </c>
      <c r="DK69" s="4">
        <f ca="1">IF(CV69="",-1,COUNTIF(INDIRECT(DG69&amp;$CQ$10):INDIRECT(DG69&amp;CQ69),"Y"))</f>
        <v>-1</v>
      </c>
      <c r="DL69" s="4" t="str" cm="1">
        <f t="array" aca="1" ref="DL69" ca="1">IFERROR(INDEX($CS$69:$CV$69,_xlfn.AGGREGATE(15,6,COLUMN($CS$69:$CV$69)-COLUMN($CR$69)/($DH$69:$DK$69=MAX($DH$69:$DK$69)),COLUMNS($CS$69:CS69))),"")</f>
        <v/>
      </c>
      <c r="DM69" s="4" t="str" cm="1">
        <f t="array" aca="1" ref="DM69" ca="1">IFERROR(INDEX($CS$69:$CV$69,_xlfn.AGGREGATE(15,6,COLUMN($CS$69:$CV$69)-COLUMN($CR$69)/($DH$69:$DK$69=MAX($DH$69:$DK$69)),COLUMNS($CS$69:CT69))),"")</f>
        <v/>
      </c>
      <c r="DN69" s="4" t="str" cm="1">
        <f t="array" aca="1" ref="DN69" ca="1">IFERROR(INDEX($CS$69:$CV$69,_xlfn.AGGREGATE(15,6,COLUMN($CS$69:$CV$69)-COLUMN($CR$69)/($DH$69:$DK$69=MAX($DH$69:$DK$69)),COLUMNS($CS$69:CU69))),"")</f>
        <v/>
      </c>
      <c r="DO69" s="4" t="str" cm="1">
        <f t="array" aca="1" ref="DO69" ca="1">IFERROR(INDEX($CS$69:$CV$69,_xlfn.AGGREGATE(15,6,COLUMN($CS$69:$CV$69)-COLUMN($CR$69)/($DH$69:$DK$69=MAX($DH$69:$DK$69)),COLUMNS($CS$69:CV69))),"")</f>
        <v/>
      </c>
      <c r="DP69" s="1">
        <f t="shared" ca="1" si="11"/>
        <v>4</v>
      </c>
      <c r="DQ69" s="73">
        <f t="shared" ca="1" si="12"/>
        <v>0</v>
      </c>
      <c r="DR69" s="4" t="str">
        <f t="shared" ca="1" si="13"/>
        <v/>
      </c>
      <c r="DS69" s="1" t="str">
        <f t="shared" si="7"/>
        <v>F69</v>
      </c>
      <c r="DV69" s="170" t="str">
        <f>'Hedge-All-18'!B69</f>
        <v/>
      </c>
      <c r="DW69" s="171" t="str">
        <f>'Hedge-All-18'!C69</f>
        <v/>
      </c>
      <c r="DX69" s="172" t="str">
        <f>'Hedge-All-18'!D69</f>
        <v/>
      </c>
      <c r="DY69" s="173" t="str">
        <f>'Hedge-All-18'!E69</f>
        <v/>
      </c>
      <c r="DZ69" s="174" t="str">
        <f>'Hedge-All-18'!F69</f>
        <v/>
      </c>
      <c r="EA69" s="139"/>
      <c r="EB69" s="175" t="str">
        <f>'Hedge-All-18'!H69</f>
        <v/>
      </c>
      <c r="EC69" s="172" t="str">
        <f>'Hedge-All-18'!I69</f>
        <v/>
      </c>
      <c r="ED69" s="173" t="str">
        <f>'Hedge-All-18'!J69</f>
        <v/>
      </c>
      <c r="EE69" s="174" t="str">
        <f>'Hedge-All-18'!K69</f>
        <v/>
      </c>
      <c r="EF69" s="139"/>
      <c r="EG69" s="139"/>
      <c r="EH69" s="139"/>
      <c r="EI69" s="170" t="str">
        <f>'Hedge-All-18'!O69</f>
        <v/>
      </c>
      <c r="EJ69" s="172" t="str">
        <f>'Hedge-All-18'!P69</f>
        <v/>
      </c>
      <c r="EK69" s="173" t="str">
        <f>'Hedge-All-18'!Q69</f>
        <v/>
      </c>
      <c r="EL69" s="176" t="str">
        <f>'Hedge-All-18'!R69</f>
        <v/>
      </c>
      <c r="EM69" s="176" t="str">
        <f>'Hedge-All-18'!S69</f>
        <v/>
      </c>
      <c r="EN69" s="177" t="str">
        <f>'Hedge-All-18'!T69</f>
        <v/>
      </c>
      <c r="EO69" s="176" t="str">
        <f>'Hedge-All-18'!U69</f>
        <v/>
      </c>
      <c r="EP69" s="178" t="str">
        <f>'Hedge-All-18'!V69</f>
        <v/>
      </c>
      <c r="EQ69" s="1" t="str">
        <f t="shared" si="8"/>
        <v>N</v>
      </c>
    </row>
    <row r="70" spans="1:147" ht="26.25" customHeight="1" thickBot="1">
      <c r="A70" s="1">
        <v>61</v>
      </c>
      <c r="B70" s="33" t="e">
        <f>#REF!</f>
        <v>#REF!</v>
      </c>
      <c r="C70" s="34" t="e">
        <f>#REF!</f>
        <v>#REF!</v>
      </c>
      <c r="D70" s="34" t="e">
        <f>#REF!</f>
        <v>#REF!</v>
      </c>
      <c r="E70" s="34" t="e">
        <f>#REF!</f>
        <v>#REF!</v>
      </c>
      <c r="F70" s="34" t="str">
        <f>IF(AH70="","",IF(#REF!="W","Y",IF(#REF!="L","N","")))</f>
        <v/>
      </c>
      <c r="G70" s="34" t="e">
        <f>#REF!</f>
        <v>#REF!</v>
      </c>
      <c r="H70" s="34" t="e">
        <f>#REF!</f>
        <v>#REF!</v>
      </c>
      <c r="I70" s="35" t="e">
        <f>#REF!</f>
        <v>#REF!</v>
      </c>
      <c r="J70" s="53"/>
      <c r="K70" s="53"/>
      <c r="L70" s="33" t="e">
        <f>#REF!</f>
        <v>#REF!</v>
      </c>
      <c r="M70" s="34" t="e">
        <f>#REF!</f>
        <v>#REF!</v>
      </c>
      <c r="N70" s="34" t="e">
        <f>#REF!</f>
        <v>#REF!</v>
      </c>
      <c r="O70" s="34" t="e">
        <f>#REF!</f>
        <v>#REF!</v>
      </c>
      <c r="P70" s="34" t="str">
        <f>IF(AH70="","",IF(#REF!="W","Y",IF(#REF!="L","N","")))</f>
        <v/>
      </c>
      <c r="Q70" s="34" t="e">
        <f>#REF!</f>
        <v>#REF!</v>
      </c>
      <c r="R70" s="34" t="e">
        <f>#REF!</f>
        <v>#REF!</v>
      </c>
      <c r="S70" s="35" t="e">
        <f>#REF!</f>
        <v>#REF!</v>
      </c>
      <c r="T70" s="53"/>
      <c r="U70" s="185"/>
      <c r="V70" s="184" t="str">
        <f>'Hedge-All-18'!B70</f>
        <v/>
      </c>
      <c r="W70" s="34" t="str">
        <f>'Hedge-All-18'!C70</f>
        <v/>
      </c>
      <c r="X70" s="34" t="str">
        <f>'Hedge-All-18'!H70</f>
        <v/>
      </c>
      <c r="Y70" s="34" t="str">
        <f>'Hedge-All-18'!O70</f>
        <v/>
      </c>
      <c r="Z70" s="34" t="str">
        <f>IF(AH70="","",IF('Hedge-All-18'!X70="W","Y",IF('Hedge-All-18'!X70="L","N","")))</f>
        <v/>
      </c>
      <c r="AA70" s="34" t="str">
        <f>'Hedge-All-18'!AM70</f>
        <v/>
      </c>
      <c r="AB70" s="34" t="str">
        <f>'Hedge-All-18'!S70</f>
        <v/>
      </c>
      <c r="AC70" s="35" t="str">
        <f>'Hedge-All-18'!U70</f>
        <v/>
      </c>
      <c r="AD70" s="53"/>
      <c r="AE70" s="53"/>
      <c r="AF70" s="53"/>
      <c r="AG70" s="53"/>
      <c r="AH70" s="123"/>
      <c r="AI70" s="105"/>
      <c r="AJ70" s="107" t="str" cm="1">
        <f t="array" aca="1" ref="AJ70" ca="1">IF(AH69="","",INDIRECT(VLOOKUP(DB70,General!X:Y,2,FALSE)&amp;CQ70))</f>
        <v/>
      </c>
      <c r="AK70" s="63" t="str">
        <f t="shared" si="29"/>
        <v/>
      </c>
      <c r="AL70" s="63" t="str">
        <f>IF(AH69="","",VLOOKUP(DB70,General!U:V,2,FALSE))</f>
        <v/>
      </c>
      <c r="AM70" s="64" t="str" cm="1">
        <f t="array" aca="1" ref="AM70" ca="1">IF(AH69="","",INDIRECT(DB70&amp;CQ70))</f>
        <v/>
      </c>
      <c r="AN70" s="34" t="str">
        <f t="shared" si="26"/>
        <v/>
      </c>
      <c r="AO70" s="34" t="str">
        <f t="shared" si="30"/>
        <v/>
      </c>
      <c r="AP70" s="35" t="str">
        <f t="shared" si="27"/>
        <v/>
      </c>
      <c r="AQ70" s="53"/>
      <c r="AR70" s="53"/>
      <c r="AS70" s="53"/>
      <c r="AT70" s="33" t="e">
        <f>#REF!</f>
        <v>#REF!</v>
      </c>
      <c r="AU70" s="34" t="e">
        <f>#REF!</f>
        <v>#REF!</v>
      </c>
      <c r="AV70" s="34" t="e">
        <f>#REF!</f>
        <v>#REF!</v>
      </c>
      <c r="AW70" s="34" t="e">
        <f>#REF!</f>
        <v>#REF!</v>
      </c>
      <c r="AX70" s="34" t="str">
        <f>IF(AH70="","",IF(#REF!="W","Y",IF(#REF!="L","N","")))</f>
        <v/>
      </c>
      <c r="AY70" s="34" t="e">
        <f>#REF!</f>
        <v>#REF!</v>
      </c>
      <c r="AZ70" s="34" t="e">
        <f>#REF!</f>
        <v>#REF!</v>
      </c>
      <c r="BA70" s="35" t="e">
        <f>#REF!</f>
        <v>#REF!</v>
      </c>
      <c r="BB70" s="53"/>
      <c r="BC70" s="53"/>
      <c r="BD70" s="33" t="e">
        <f>#REF!</f>
        <v>#REF!</v>
      </c>
      <c r="BE70" s="34" t="e">
        <f>#REF!</f>
        <v>#REF!</v>
      </c>
      <c r="BF70" s="34" t="e">
        <f>#REF!</f>
        <v>#REF!</v>
      </c>
      <c r="BG70" s="34" t="e">
        <f>#REF!</f>
        <v>#REF!</v>
      </c>
      <c r="BH70" s="34" t="str">
        <f>IF(AH70="","",IF(#REF!="W","Y",IF(#REF!="L","N","")))</f>
        <v/>
      </c>
      <c r="BI70" s="34" t="e">
        <f>#REF!</f>
        <v>#REF!</v>
      </c>
      <c r="BJ70" s="34" t="e">
        <f>#REF!</f>
        <v>#REF!</v>
      </c>
      <c r="BK70" s="35" t="e">
        <f>#REF!</f>
        <v>#REF!</v>
      </c>
      <c r="BL70" s="53"/>
      <c r="BM70" s="53"/>
      <c r="BN70" s="33" t="e">
        <f>#REF!</f>
        <v>#REF!</v>
      </c>
      <c r="BO70" s="34" t="e">
        <f>#REF!</f>
        <v>#REF!</v>
      </c>
      <c r="BP70" s="34" t="e">
        <f>#REF!</f>
        <v>#REF!</v>
      </c>
      <c r="BQ70" s="34" t="e">
        <f>#REF!</f>
        <v>#REF!</v>
      </c>
      <c r="BR70" s="34" t="str">
        <f>IF(AH70="","",IF(#REF!="W","Y",IF(#REF!="L","N","")))</f>
        <v/>
      </c>
      <c r="BS70" s="34" t="e">
        <f>#REF!</f>
        <v>#REF!</v>
      </c>
      <c r="BT70" s="34" t="e">
        <f>#REF!</f>
        <v>#REF!</v>
      </c>
      <c r="BU70" s="35" t="e">
        <f>#REF!</f>
        <v>#REF!</v>
      </c>
      <c r="BV70" s="53"/>
      <c r="BW70" s="53"/>
      <c r="BX70" s="33" t="e">
        <f>#REF!</f>
        <v>#REF!</v>
      </c>
      <c r="BY70" s="34" t="e">
        <f>#REF!</f>
        <v>#REF!</v>
      </c>
      <c r="BZ70" s="34" t="e">
        <f>#REF!</f>
        <v>#REF!</v>
      </c>
      <c r="CA70" s="34" t="e">
        <f>#REF!</f>
        <v>#REF!</v>
      </c>
      <c r="CB70" s="34" t="str">
        <f>IF(AH70="","",IF(#REF!="W","Y",IF(#REF!="L","N","")))</f>
        <v/>
      </c>
      <c r="CC70" s="34" t="e">
        <f>#REF!</f>
        <v>#REF!</v>
      </c>
      <c r="CD70" s="34" t="e">
        <f>#REF!</f>
        <v>#REF!</v>
      </c>
      <c r="CE70" s="35" t="e">
        <f>#REF!</f>
        <v>#REF!</v>
      </c>
      <c r="CF70" s="53"/>
      <c r="CG70" s="53"/>
      <c r="CH70" s="1" t="e">
        <f>IF(AN70="",0,IFERROR(VLOOKUP(AN65&amp;AN66&amp;AN67&amp;AN68&amp;AN69&amp;AN70,General!I:J,2,FALSE),0))+AO69</f>
        <v>#VALUE!</v>
      </c>
      <c r="CI70" s="1">
        <v>-100</v>
      </c>
      <c r="CJ70" s="1" t="e">
        <f t="shared" si="28"/>
        <v>#REF!</v>
      </c>
      <c r="CK70" s="1">
        <v>-100</v>
      </c>
      <c r="CL70" s="1">
        <v>-100</v>
      </c>
      <c r="CM70" s="1">
        <v>-100</v>
      </c>
      <c r="CN70" s="1">
        <v>-100</v>
      </c>
      <c r="CP70" s="1" t="str">
        <f t="shared" ref="CP70" ca="1" si="41">CW69</f>
        <v/>
      </c>
      <c r="CQ70" s="1">
        <v>70</v>
      </c>
      <c r="CR70" s="1">
        <f t="shared" si="15"/>
        <v>65</v>
      </c>
      <c r="CS70" s="4" t="str" cm="1">
        <f t="array" ref="CS70">IFERROR(INDEX($CI$4:$CO$4,_xlfn.AGGREGATE(15,6,COLUMN($CI$4:$CO$4)-COLUMN($CH$1)/($CI$70:$CO$70=MAX($CI$70:$CO$70)),COLUMNS($CO$4:CO4))),"")</f>
        <v/>
      </c>
      <c r="CT70" s="4" t="str" cm="1">
        <f t="array" ref="CT70">IFERROR(INDEX($CI$4:$CO$4,_xlfn.AGGREGATE(15,6,COLUMN($CI$4:$CO$4)-COLUMN($CH$1)/($CI$70:$CO$70=MAX($CI$70:$CO$70)),COLUMNS($CO$4:CP4))),"")</f>
        <v/>
      </c>
      <c r="CU70" s="4" t="str" cm="1">
        <f t="array" ref="CU70">IFERROR(INDEX($CI$4:$CO$4,_xlfn.AGGREGATE(15,6,COLUMN($CI$4:$CO$4)-COLUMN($CH$1)/($CI$70:$CO$70=MAX($CI$70:$CO$70)),COLUMNS($CO$4:CQ4))),"")</f>
        <v/>
      </c>
      <c r="CV70" s="4" t="str" cm="1">
        <f t="array" ref="CV70">IFERROR(INDEX($CI$4:$CO$4,_xlfn.AGGREGATE(15,6,COLUMN($CI$4:$CO$4)-COLUMN($CH$1)/($CI$70:$CO$70=MAX($CI$70:$CO$70)),COLUMNS($CO$4:CR4))),"")</f>
        <v/>
      </c>
      <c r="CW70" s="1" t="str">
        <f t="shared" ca="1" si="9"/>
        <v/>
      </c>
      <c r="DA70" s="1" t="str">
        <f t="shared" ca="1" si="10"/>
        <v>R</v>
      </c>
      <c r="DB70" s="1" t="str">
        <f t="shared" ca="1" si="14"/>
        <v/>
      </c>
      <c r="DD70" s="4" t="str">
        <f>IFERROR(VLOOKUP(CS70,General!R:S,2,FALSE),"")</f>
        <v/>
      </c>
      <c r="DE70" s="4" t="str">
        <f>IFERROR(VLOOKUP(CT70,General!R:S,2,FALSE),"")</f>
        <v/>
      </c>
      <c r="DF70" s="4" t="str">
        <f>IFERROR(VLOOKUP(CU70,General!R:S,2,FALSE),"")</f>
        <v/>
      </c>
      <c r="DG70" s="4" t="str">
        <f>IFERROR(VLOOKUP(CV70,General!R:S,2,FALSE),"")</f>
        <v/>
      </c>
      <c r="DH70" s="4">
        <f ca="1">IF(CS70="",-1,COUNTIF(INDIRECT(DD70&amp;$CQ$10):INDIRECT(DD70&amp;CQ70),"Y"))</f>
        <v>-1</v>
      </c>
      <c r="DI70" s="4">
        <f ca="1">IF(CT70="",-1,COUNTIF(INDIRECT(DE70&amp;$CQ$10):INDIRECT(DE70&amp;CQ70),"Y"))</f>
        <v>-1</v>
      </c>
      <c r="DJ70" s="4">
        <f ca="1">IF(CU70="",-1,COUNTIF(INDIRECT(DF70&amp;$CQ$10):INDIRECT(DF70&amp;CQ70),"Y"))</f>
        <v>-1</v>
      </c>
      <c r="DK70" s="4">
        <f ca="1">IF(CV70="",-1,COUNTIF(INDIRECT(DG70&amp;$CQ$10):INDIRECT(DG70&amp;CQ70),"Y"))</f>
        <v>-1</v>
      </c>
      <c r="DL70" s="4" t="str" cm="1">
        <f t="array" aca="1" ref="DL70" ca="1">IFERROR(INDEX($CS$70:$CV$70,_xlfn.AGGREGATE(15,6,COLUMN($CS$70:$CV$70)-COLUMN($CR$70)/($DH$70:$DK$70=MAX($DH$70:$DK$70)),COLUMNS($CS$70:CS70))),"")</f>
        <v/>
      </c>
      <c r="DM70" s="4" t="str" cm="1">
        <f t="array" aca="1" ref="DM70" ca="1">IFERROR(INDEX($CS$70:$CV$70,_xlfn.AGGREGATE(15,6,COLUMN($CS$70:$CV$70)-COLUMN($CR$70)/($DH$70:$DK$70=MAX($DH$70:$DK$70)),COLUMNS($CS$70:CT70))),"")</f>
        <v/>
      </c>
      <c r="DN70" s="4" t="str" cm="1">
        <f t="array" aca="1" ref="DN70" ca="1">IFERROR(INDEX($CS$70:$CV$70,_xlfn.AGGREGATE(15,6,COLUMN($CS$70:$CV$70)-COLUMN($CR$70)/($DH$70:$DK$70=MAX($DH$70:$DK$70)),COLUMNS($CS$70:CU70))),"")</f>
        <v/>
      </c>
      <c r="DO70" s="4" t="str" cm="1">
        <f t="array" aca="1" ref="DO70" ca="1">IFERROR(INDEX($CS$70:$CV$70,_xlfn.AGGREGATE(15,6,COLUMN($CS$70:$CV$70)-COLUMN($CR$70)/($DH$70:$DK$70=MAX($DH$70:$DK$70)),COLUMNS($CS$70:CV70))),"")</f>
        <v/>
      </c>
      <c r="DP70" s="1">
        <f t="shared" ca="1" si="11"/>
        <v>4</v>
      </c>
      <c r="DQ70" s="73">
        <f t="shared" ca="1" si="12"/>
        <v>0</v>
      </c>
      <c r="DR70" s="4" t="str">
        <f t="shared" ca="1" si="13"/>
        <v/>
      </c>
      <c r="DS70" s="1" t="str">
        <f t="shared" si="7"/>
        <v>F70</v>
      </c>
      <c r="DV70" s="152" t="str">
        <f>'Hedge-All-18'!B70</f>
        <v/>
      </c>
      <c r="DW70" s="153" t="str">
        <f>'Hedge-All-18'!C70</f>
        <v/>
      </c>
      <c r="DX70" s="154" t="str">
        <f>'Hedge-All-18'!D70</f>
        <v/>
      </c>
      <c r="DY70" s="155" t="str">
        <f>'Hedge-All-18'!E70</f>
        <v/>
      </c>
      <c r="DZ70" s="156" t="str">
        <f>'Hedge-All-18'!F70</f>
        <v/>
      </c>
      <c r="EA70" s="139"/>
      <c r="EB70" s="157" t="str">
        <f>'Hedge-All-18'!H70</f>
        <v/>
      </c>
      <c r="EC70" s="154" t="str">
        <f>'Hedge-All-18'!I70</f>
        <v/>
      </c>
      <c r="ED70" s="155" t="str">
        <f>'Hedge-All-18'!J70</f>
        <v/>
      </c>
      <c r="EE70" s="156" t="str">
        <f>'Hedge-All-18'!K70</f>
        <v/>
      </c>
      <c r="EF70" s="139"/>
      <c r="EG70" s="139"/>
      <c r="EH70" s="139"/>
      <c r="EI70" s="152" t="str">
        <f>'Hedge-All-18'!O70</f>
        <v/>
      </c>
      <c r="EJ70" s="154" t="str">
        <f>'Hedge-All-18'!P70</f>
        <v/>
      </c>
      <c r="EK70" s="155" t="str">
        <f>'Hedge-All-18'!Q70</f>
        <v/>
      </c>
      <c r="EL70" s="158" t="str">
        <f>'Hedge-All-18'!R70</f>
        <v/>
      </c>
      <c r="EM70" s="158" t="str">
        <f>'Hedge-All-18'!S70</f>
        <v/>
      </c>
      <c r="EN70" s="159" t="str">
        <f>'Hedge-All-18'!T70</f>
        <v/>
      </c>
      <c r="EO70" s="158" t="str">
        <f>'Hedge-All-18'!U70</f>
        <v/>
      </c>
      <c r="EP70" s="160" t="str">
        <f>'Hedge-All-18'!V70</f>
        <v/>
      </c>
      <c r="EQ70" s="1" t="str">
        <f t="shared" si="8"/>
        <v>N</v>
      </c>
    </row>
    <row r="71" spans="1:147" ht="26.25" customHeight="1" thickBot="1">
      <c r="A71" s="1">
        <v>62</v>
      </c>
      <c r="B71" s="36" t="e">
        <f>#REF!</f>
        <v>#REF!</v>
      </c>
      <c r="C71" s="23" t="e">
        <f>#REF!</f>
        <v>#REF!</v>
      </c>
      <c r="D71" s="23" t="e">
        <f>#REF!</f>
        <v>#REF!</v>
      </c>
      <c r="E71" s="23" t="e">
        <f>#REF!</f>
        <v>#REF!</v>
      </c>
      <c r="F71" s="23" t="str">
        <f>IF(AH71="","",IF(#REF!="W","Y",IF(#REF!="L","N","")))</f>
        <v/>
      </c>
      <c r="G71" s="23" t="e">
        <f>#REF!</f>
        <v>#REF!</v>
      </c>
      <c r="H71" s="23" t="e">
        <f>#REF!</f>
        <v>#REF!</v>
      </c>
      <c r="I71" s="37" t="e">
        <f>#REF!</f>
        <v>#REF!</v>
      </c>
      <c r="J71" s="53"/>
      <c r="K71" s="53"/>
      <c r="L71" s="36" t="e">
        <f>#REF!</f>
        <v>#REF!</v>
      </c>
      <c r="M71" s="23" t="e">
        <f>#REF!</f>
        <v>#REF!</v>
      </c>
      <c r="N71" s="23" t="e">
        <f>#REF!</f>
        <v>#REF!</v>
      </c>
      <c r="O71" s="23" t="e">
        <f>#REF!</f>
        <v>#REF!</v>
      </c>
      <c r="P71" s="23" t="str">
        <f>IF(AH71="","",IF(#REF!="W","Y",IF(#REF!="L","N","")))</f>
        <v/>
      </c>
      <c r="Q71" s="23" t="e">
        <f>#REF!</f>
        <v>#REF!</v>
      </c>
      <c r="R71" s="23" t="e">
        <f>#REF!</f>
        <v>#REF!</v>
      </c>
      <c r="S71" s="37" t="e">
        <f>#REF!</f>
        <v>#REF!</v>
      </c>
      <c r="T71" s="53"/>
      <c r="U71" s="185"/>
      <c r="V71" s="285" t="str">
        <f>'Hedge-All-18'!B71</f>
        <v/>
      </c>
      <c r="W71" s="23" t="str">
        <f>'Hedge-All-18'!C71</f>
        <v/>
      </c>
      <c r="X71" s="23" t="str">
        <f>'Hedge-All-18'!H71</f>
        <v/>
      </c>
      <c r="Y71" s="23" t="str">
        <f>'Hedge-All-18'!O71</f>
        <v/>
      </c>
      <c r="Z71" s="23" t="str">
        <f>IF(AH71="","",IF('Hedge-All-18'!X71="W","Y",IF('Hedge-All-18'!X71="L","N","")))</f>
        <v/>
      </c>
      <c r="AA71" s="23" t="str">
        <f>'Hedge-All-18'!AM71</f>
        <v/>
      </c>
      <c r="AB71" s="23" t="str">
        <f>'Hedge-All-18'!S71</f>
        <v/>
      </c>
      <c r="AC71" s="37" t="str">
        <f>'Hedge-All-18'!U71</f>
        <v/>
      </c>
      <c r="AD71" s="53"/>
      <c r="AE71" s="53"/>
      <c r="AF71" s="53"/>
      <c r="AG71" s="53"/>
      <c r="AH71" s="124"/>
      <c r="AI71" s="105"/>
      <c r="AJ71" s="102" t="str" cm="1">
        <f t="array" aca="1" ref="AJ71" ca="1">IF(AH70="","",INDIRECT(VLOOKUP(DB71,General!X:Y,2,FALSE)&amp;CQ71))</f>
        <v/>
      </c>
      <c r="AK71" s="68" t="str">
        <f t="shared" si="29"/>
        <v/>
      </c>
      <c r="AL71" s="68" t="str">
        <f>IF(AH70="","",VLOOKUP(DB71,General!U:V,2,FALSE))</f>
        <v/>
      </c>
      <c r="AM71" s="62" t="str" cm="1">
        <f t="array" aca="1" ref="AM71" ca="1">IF(AH70="","",INDIRECT(DB71&amp;CQ71))</f>
        <v/>
      </c>
      <c r="AN71" s="23" t="str">
        <f t="shared" si="26"/>
        <v/>
      </c>
      <c r="AO71" s="23" t="str">
        <f t="shared" si="30"/>
        <v/>
      </c>
      <c r="AP71" s="37" t="str">
        <f t="shared" si="27"/>
        <v/>
      </c>
      <c r="AQ71" s="53"/>
      <c r="AR71" s="53"/>
      <c r="AS71" s="53"/>
      <c r="AT71" s="33" t="e">
        <f>#REF!</f>
        <v>#REF!</v>
      </c>
      <c r="AU71" s="34" t="e">
        <f>#REF!</f>
        <v>#REF!</v>
      </c>
      <c r="AV71" s="34" t="e">
        <f>#REF!</f>
        <v>#REF!</v>
      </c>
      <c r="AW71" s="34" t="e">
        <f>#REF!</f>
        <v>#REF!</v>
      </c>
      <c r="AX71" s="34" t="str">
        <f>IF(AH71="","",IF(#REF!="W","Y",IF(#REF!="L","N","")))</f>
        <v/>
      </c>
      <c r="AY71" s="34" t="e">
        <f>#REF!</f>
        <v>#REF!</v>
      </c>
      <c r="AZ71" s="34" t="e">
        <f>#REF!</f>
        <v>#REF!</v>
      </c>
      <c r="BA71" s="35" t="e">
        <f>#REF!</f>
        <v>#REF!</v>
      </c>
      <c r="BB71" s="53"/>
      <c r="BC71" s="53"/>
      <c r="BD71" s="33" t="e">
        <f>#REF!</f>
        <v>#REF!</v>
      </c>
      <c r="BE71" s="34" t="e">
        <f>#REF!</f>
        <v>#REF!</v>
      </c>
      <c r="BF71" s="34" t="e">
        <f>#REF!</f>
        <v>#REF!</v>
      </c>
      <c r="BG71" s="34" t="e">
        <f>#REF!</f>
        <v>#REF!</v>
      </c>
      <c r="BH71" s="34" t="str">
        <f>IF(AH71="","",IF(#REF!="W","Y",IF(#REF!="L","N","")))</f>
        <v/>
      </c>
      <c r="BI71" s="34" t="e">
        <f>#REF!</f>
        <v>#REF!</v>
      </c>
      <c r="BJ71" s="34" t="e">
        <f>#REF!</f>
        <v>#REF!</v>
      </c>
      <c r="BK71" s="35" t="e">
        <f>#REF!</f>
        <v>#REF!</v>
      </c>
      <c r="BL71" s="53"/>
      <c r="BM71" s="53"/>
      <c r="BN71" s="33" t="e">
        <f>#REF!</f>
        <v>#REF!</v>
      </c>
      <c r="BO71" s="34" t="e">
        <f>#REF!</f>
        <v>#REF!</v>
      </c>
      <c r="BP71" s="34" t="e">
        <f>#REF!</f>
        <v>#REF!</v>
      </c>
      <c r="BQ71" s="34" t="e">
        <f>#REF!</f>
        <v>#REF!</v>
      </c>
      <c r="BR71" s="34" t="str">
        <f>IF(AH71="","",IF(#REF!="W","Y",IF(#REF!="L","N","")))</f>
        <v/>
      </c>
      <c r="BS71" s="34" t="e">
        <f>#REF!</f>
        <v>#REF!</v>
      </c>
      <c r="BT71" s="34" t="e">
        <f>#REF!</f>
        <v>#REF!</v>
      </c>
      <c r="BU71" s="35" t="e">
        <f>#REF!</f>
        <v>#REF!</v>
      </c>
      <c r="BV71" s="53"/>
      <c r="BW71" s="53"/>
      <c r="BX71" s="36" t="e">
        <f>#REF!</f>
        <v>#REF!</v>
      </c>
      <c r="BY71" s="23" t="e">
        <f>#REF!</f>
        <v>#REF!</v>
      </c>
      <c r="BZ71" s="23" t="e">
        <f>#REF!</f>
        <v>#REF!</v>
      </c>
      <c r="CA71" s="23" t="e">
        <f>#REF!</f>
        <v>#REF!</v>
      </c>
      <c r="CB71" s="23" t="str">
        <f>IF(AH71="","",IF(#REF!="W","Y",IF(#REF!="L","N","")))</f>
        <v/>
      </c>
      <c r="CC71" s="23" t="e">
        <f>#REF!</f>
        <v>#REF!</v>
      </c>
      <c r="CD71" s="23" t="e">
        <f>#REF!</f>
        <v>#REF!</v>
      </c>
      <c r="CE71" s="37" t="e">
        <f>#REF!</f>
        <v>#REF!</v>
      </c>
      <c r="CF71" s="53"/>
      <c r="CG71" s="53"/>
      <c r="CH71" s="1" t="e">
        <f>IF(AN71="",0,IFERROR(VLOOKUP(AN66&amp;AN67&amp;AN68&amp;AN69&amp;AN70&amp;AN71,General!I:J,2,FALSE),0))+AO70</f>
        <v>#VALUE!</v>
      </c>
      <c r="CI71" s="1">
        <v>-100</v>
      </c>
      <c r="CJ71" s="1" t="e">
        <f t="shared" si="28"/>
        <v>#REF!</v>
      </c>
      <c r="CK71" s="1">
        <v>-100</v>
      </c>
      <c r="CL71" s="1">
        <v>-100</v>
      </c>
      <c r="CM71" s="1">
        <v>-100</v>
      </c>
      <c r="CN71" s="1">
        <v>-100</v>
      </c>
      <c r="CP71" s="1" t="str">
        <f t="shared" ref="CP71:CP73" ca="1" si="42">CP70</f>
        <v/>
      </c>
      <c r="CQ71" s="1">
        <v>71</v>
      </c>
      <c r="CR71" s="1">
        <f t="shared" si="15"/>
        <v>66</v>
      </c>
      <c r="CS71" s="4" t="str" cm="1">
        <f t="array" ref="CS71">IFERROR(INDEX($CI$4:$CO$4,_xlfn.AGGREGATE(15,6,COLUMN($CI$4:$CO$4)-COLUMN($CH$1)/($CI$71:$CO$71=MAX($CI$71:$CO$71)),COLUMNS($CO$4:CO4))),"")</f>
        <v/>
      </c>
      <c r="CT71" s="4" t="str" cm="1">
        <f t="array" ref="CT71">IFERROR(INDEX($CI$4:$CO$4,_xlfn.AGGREGATE(15,6,COLUMN($CI$4:$CO$4)-COLUMN($CH$1)/($CI$71:$CO$71=MAX($CI$71:$CO$71)),COLUMNS($CO$4:CP4))),"")</f>
        <v/>
      </c>
      <c r="CU71" s="4" t="str" cm="1">
        <f t="array" ref="CU71">IFERROR(INDEX($CI$4:$CO$4,_xlfn.AGGREGATE(15,6,COLUMN($CI$4:$CO$4)-COLUMN($CH$1)/($CI$71:$CO$71=MAX($CI$71:$CO$71)),COLUMNS($CO$4:CQ4))),"")</f>
        <v/>
      </c>
      <c r="CV71" s="4" t="str" cm="1">
        <f t="array" ref="CV71">IFERROR(INDEX($CI$4:$CO$4,_xlfn.AGGREGATE(15,6,COLUMN($CI$4:$CO$4)-COLUMN($CH$1)/($CI$71:$CO$71=MAX($CI$71:$CO$71)),COLUMNS($CO$4:CR4))),"")</f>
        <v/>
      </c>
      <c r="CW71" s="1" t="str">
        <f t="shared" ca="1" si="9"/>
        <v/>
      </c>
      <c r="DA71" s="1" t="str">
        <f t="shared" ca="1" si="10"/>
        <v>R</v>
      </c>
      <c r="DB71" s="1" t="str">
        <f t="shared" ca="1" si="14"/>
        <v/>
      </c>
      <c r="DC71" s="1">
        <f>IF(DC66=4,1,DC66+1)</f>
        <v>1</v>
      </c>
      <c r="DD71" s="4" t="str">
        <f>IFERROR(VLOOKUP(CS71,General!R:S,2,FALSE),"")</f>
        <v/>
      </c>
      <c r="DE71" s="4" t="str">
        <f>IFERROR(VLOOKUP(CT71,General!R:S,2,FALSE),"")</f>
        <v/>
      </c>
      <c r="DF71" s="4" t="str">
        <f>IFERROR(VLOOKUP(CU71,General!R:S,2,FALSE),"")</f>
        <v/>
      </c>
      <c r="DG71" s="4" t="str">
        <f>IFERROR(VLOOKUP(CV71,General!R:S,2,FALSE),"")</f>
        <v/>
      </c>
      <c r="DH71" s="4">
        <f ca="1">IF(CS71="",-1,COUNTIF(INDIRECT(DD71&amp;$CQ$10):INDIRECT(DD71&amp;CQ71),"Y"))</f>
        <v>-1</v>
      </c>
      <c r="DI71" s="4">
        <f ca="1">IF(CT71="",-1,COUNTIF(INDIRECT(DE71&amp;$CQ$10):INDIRECT(DE71&amp;CQ71),"Y"))</f>
        <v>-1</v>
      </c>
      <c r="DJ71" s="4">
        <f ca="1">IF(CU71="",-1,COUNTIF(INDIRECT(DF71&amp;$CQ$10):INDIRECT(DF71&amp;CQ71),"Y"))</f>
        <v>-1</v>
      </c>
      <c r="DK71" s="4">
        <f ca="1">IF(CV71="",-1,COUNTIF(INDIRECT(DG71&amp;$CQ$10):INDIRECT(DG71&amp;CQ71),"Y"))</f>
        <v>-1</v>
      </c>
      <c r="DL71" s="4" t="str" cm="1">
        <f t="array" aca="1" ref="DL71" ca="1">IFERROR(INDEX($CS$71:$CV$71,_xlfn.AGGREGATE(15,6,COLUMN($CS$71:$CV$71)-COLUMN($CR$71)/($DH$71:$DK$71=MAX($DH$71:$DK$71)),COLUMNS($CS$71:CS71))),"")</f>
        <v/>
      </c>
      <c r="DM71" s="4" t="str" cm="1">
        <f t="array" aca="1" ref="DM71" ca="1">IFERROR(INDEX($CS$71:$CV$71,_xlfn.AGGREGATE(15,6,COLUMN($CS$71:$CV$71)-COLUMN($CR$71)/($DH$71:$DK$71=MAX($DH$71:$DK$71)),COLUMNS($CS$71:CT71))),"")</f>
        <v/>
      </c>
      <c r="DN71" s="4" t="str" cm="1">
        <f t="array" aca="1" ref="DN71" ca="1">IFERROR(INDEX($CS$71:$CV$71,_xlfn.AGGREGATE(15,6,COLUMN($CS$71:$CV$71)-COLUMN($CR$71)/($DH$71:$DK$71=MAX($DH$71:$DK$71)),COLUMNS($CS$71:CU71))),"")</f>
        <v/>
      </c>
      <c r="DO71" s="4" t="str" cm="1">
        <f t="array" aca="1" ref="DO71" ca="1">IFERROR(INDEX($CS$71:$CV$71,_xlfn.AGGREGATE(15,6,COLUMN($CS$71:$CV$71)-COLUMN($CR$71)/($DH$71:$DK$71=MAX($DH$71:$DK$71)),COLUMNS($CS$71:CV71))),"")</f>
        <v/>
      </c>
      <c r="DP71" s="1">
        <f t="shared" ca="1" si="11"/>
        <v>4</v>
      </c>
      <c r="DQ71" s="73">
        <f t="shared" ca="1" si="12"/>
        <v>1</v>
      </c>
      <c r="DR71" s="4" t="str">
        <f t="shared" ca="1" si="13"/>
        <v/>
      </c>
      <c r="DS71" s="1" t="str">
        <f t="shared" si="7"/>
        <v>F71</v>
      </c>
      <c r="DV71" s="161" t="str">
        <f>'Hedge-All-18'!B71</f>
        <v/>
      </c>
      <c r="DW71" s="162" t="str">
        <f>'Hedge-All-18'!C71</f>
        <v/>
      </c>
      <c r="DX71" s="163" t="str">
        <f>'Hedge-All-18'!D71</f>
        <v/>
      </c>
      <c r="DY71" s="164" t="str">
        <f>'Hedge-All-18'!E71</f>
        <v/>
      </c>
      <c r="DZ71" s="165" t="str">
        <f>'Hedge-All-18'!F71</f>
        <v/>
      </c>
      <c r="EA71" s="139"/>
      <c r="EB71" s="166" t="str">
        <f>'Hedge-All-18'!H71</f>
        <v/>
      </c>
      <c r="EC71" s="163" t="str">
        <f>'Hedge-All-18'!I71</f>
        <v/>
      </c>
      <c r="ED71" s="164" t="str">
        <f>'Hedge-All-18'!J71</f>
        <v/>
      </c>
      <c r="EE71" s="165" t="str">
        <f>'Hedge-All-18'!K71</f>
        <v/>
      </c>
      <c r="EF71" s="139"/>
      <c r="EG71" s="139"/>
      <c r="EH71" s="139"/>
      <c r="EI71" s="161" t="str">
        <f>'Hedge-All-18'!O71</f>
        <v/>
      </c>
      <c r="EJ71" s="163" t="str">
        <f>'Hedge-All-18'!P71</f>
        <v/>
      </c>
      <c r="EK71" s="164" t="str">
        <f>'Hedge-All-18'!Q71</f>
        <v/>
      </c>
      <c r="EL71" s="167" t="str">
        <f>'Hedge-All-18'!R71</f>
        <v/>
      </c>
      <c r="EM71" s="167" t="str">
        <f>'Hedge-All-18'!S71</f>
        <v/>
      </c>
      <c r="EN71" s="168" t="str">
        <f>'Hedge-All-18'!T71</f>
        <v/>
      </c>
      <c r="EO71" s="167" t="str">
        <f>'Hedge-All-18'!U71</f>
        <v/>
      </c>
      <c r="EP71" s="169" t="str">
        <f>'Hedge-All-18'!V71</f>
        <v/>
      </c>
      <c r="EQ71" s="1" t="str">
        <f t="shared" si="8"/>
        <v>N</v>
      </c>
    </row>
    <row r="72" spans="1:147" ht="26.25" customHeight="1" thickBot="1">
      <c r="A72" s="1">
        <v>63</v>
      </c>
      <c r="B72" s="36" t="e">
        <f>#REF!</f>
        <v>#REF!</v>
      </c>
      <c r="C72" s="23" t="e">
        <f>#REF!</f>
        <v>#REF!</v>
      </c>
      <c r="D72" s="23" t="e">
        <f>#REF!</f>
        <v>#REF!</v>
      </c>
      <c r="E72" s="23" t="e">
        <f>#REF!</f>
        <v>#REF!</v>
      </c>
      <c r="F72" s="23" t="str">
        <f>IF(AH72="","",IF(#REF!="W","Y",IF(#REF!="L","N","")))</f>
        <v/>
      </c>
      <c r="G72" s="23" t="e">
        <f>#REF!</f>
        <v>#REF!</v>
      </c>
      <c r="H72" s="23" t="e">
        <f>#REF!</f>
        <v>#REF!</v>
      </c>
      <c r="I72" s="37" t="e">
        <f>#REF!</f>
        <v>#REF!</v>
      </c>
      <c r="J72" s="53"/>
      <c r="K72" s="53"/>
      <c r="L72" s="36" t="e">
        <f>#REF!</f>
        <v>#REF!</v>
      </c>
      <c r="M72" s="23" t="e">
        <f>#REF!</f>
        <v>#REF!</v>
      </c>
      <c r="N72" s="23" t="e">
        <f>#REF!</f>
        <v>#REF!</v>
      </c>
      <c r="O72" s="23" t="e">
        <f>#REF!</f>
        <v>#REF!</v>
      </c>
      <c r="P72" s="23" t="str">
        <f>IF(AH72="","",IF(#REF!="W","Y",IF(#REF!="L","N","")))</f>
        <v/>
      </c>
      <c r="Q72" s="23" t="e">
        <f>#REF!</f>
        <v>#REF!</v>
      </c>
      <c r="R72" s="23" t="e">
        <f>#REF!</f>
        <v>#REF!</v>
      </c>
      <c r="S72" s="37" t="e">
        <f>#REF!</f>
        <v>#REF!</v>
      </c>
      <c r="T72" s="53"/>
      <c r="U72" s="185"/>
      <c r="V72" s="285" t="str">
        <f>'Hedge-All-18'!B72</f>
        <v/>
      </c>
      <c r="W72" s="23" t="str">
        <f>'Hedge-All-18'!C72</f>
        <v/>
      </c>
      <c r="X72" s="23" t="str">
        <f>'Hedge-All-18'!H72</f>
        <v/>
      </c>
      <c r="Y72" s="23" t="str">
        <f>'Hedge-All-18'!O72</f>
        <v/>
      </c>
      <c r="Z72" s="23" t="str">
        <f>IF(AH72="","",IF('Hedge-All-18'!X72="W","Y",IF('Hedge-All-18'!X72="L","N","")))</f>
        <v/>
      </c>
      <c r="AA72" s="23" t="str">
        <f>'Hedge-All-18'!AM72</f>
        <v/>
      </c>
      <c r="AB72" s="23" t="str">
        <f>'Hedge-All-18'!S72</f>
        <v/>
      </c>
      <c r="AC72" s="37" t="str">
        <f>'Hedge-All-18'!U72</f>
        <v/>
      </c>
      <c r="AD72" s="53"/>
      <c r="AE72" s="53"/>
      <c r="AF72" s="53"/>
      <c r="AG72" s="53"/>
      <c r="AH72" s="124"/>
      <c r="AI72" s="105"/>
      <c r="AJ72" s="102" t="str" cm="1">
        <f t="array" aca="1" ref="AJ72" ca="1">IF(AH71="","",INDIRECT(VLOOKUP(DB72,General!X:Y,2,FALSE)&amp;CQ72))</f>
        <v/>
      </c>
      <c r="AK72" s="68" t="str">
        <f t="shared" si="29"/>
        <v/>
      </c>
      <c r="AL72" s="68" t="str">
        <f>IF(AH71="","",VLOOKUP(DB72,General!U:V,2,FALSE))</f>
        <v/>
      </c>
      <c r="AM72" s="62" t="str" cm="1">
        <f t="array" aca="1" ref="AM72" ca="1">IF(AH71="","",INDIRECT(DB72&amp;CQ72))</f>
        <v/>
      </c>
      <c r="AN72" s="23" t="str">
        <f t="shared" si="26"/>
        <v/>
      </c>
      <c r="AO72" s="23" t="str">
        <f t="shared" si="30"/>
        <v/>
      </c>
      <c r="AP72" s="37" t="str">
        <f t="shared" si="27"/>
        <v/>
      </c>
      <c r="AQ72" s="53"/>
      <c r="AR72" s="53"/>
      <c r="AS72" s="53"/>
      <c r="AT72" s="33" t="e">
        <f>#REF!</f>
        <v>#REF!</v>
      </c>
      <c r="AU72" s="34" t="e">
        <f>#REF!</f>
        <v>#REF!</v>
      </c>
      <c r="AV72" s="34" t="e">
        <f>#REF!</f>
        <v>#REF!</v>
      </c>
      <c r="AW72" s="34" t="e">
        <f>#REF!</f>
        <v>#REF!</v>
      </c>
      <c r="AX72" s="34" t="str">
        <f>IF(AH72="","",IF(#REF!="W","Y",IF(#REF!="L","N","")))</f>
        <v/>
      </c>
      <c r="AY72" s="34" t="e">
        <f>#REF!</f>
        <v>#REF!</v>
      </c>
      <c r="AZ72" s="34" t="e">
        <f>#REF!</f>
        <v>#REF!</v>
      </c>
      <c r="BA72" s="35" t="e">
        <f>#REF!</f>
        <v>#REF!</v>
      </c>
      <c r="BB72" s="53"/>
      <c r="BC72" s="53"/>
      <c r="BD72" s="33" t="e">
        <f>#REF!</f>
        <v>#REF!</v>
      </c>
      <c r="BE72" s="34" t="e">
        <f>#REF!</f>
        <v>#REF!</v>
      </c>
      <c r="BF72" s="34" t="e">
        <f>#REF!</f>
        <v>#REF!</v>
      </c>
      <c r="BG72" s="34" t="e">
        <f>#REF!</f>
        <v>#REF!</v>
      </c>
      <c r="BH72" s="34" t="str">
        <f>IF(AH72="","",IF(#REF!="W","Y",IF(#REF!="L","N","")))</f>
        <v/>
      </c>
      <c r="BI72" s="34" t="e">
        <f>#REF!</f>
        <v>#REF!</v>
      </c>
      <c r="BJ72" s="34" t="e">
        <f>#REF!</f>
        <v>#REF!</v>
      </c>
      <c r="BK72" s="35" t="e">
        <f>#REF!</f>
        <v>#REF!</v>
      </c>
      <c r="BL72" s="53"/>
      <c r="BM72" s="53"/>
      <c r="BN72" s="33" t="e">
        <f>#REF!</f>
        <v>#REF!</v>
      </c>
      <c r="BO72" s="34" t="e">
        <f>#REF!</f>
        <v>#REF!</v>
      </c>
      <c r="BP72" s="34" t="e">
        <f>#REF!</f>
        <v>#REF!</v>
      </c>
      <c r="BQ72" s="34" t="e">
        <f>#REF!</f>
        <v>#REF!</v>
      </c>
      <c r="BR72" s="34" t="str">
        <f>IF(AH72="","",IF(#REF!="W","Y",IF(#REF!="L","N","")))</f>
        <v/>
      </c>
      <c r="BS72" s="34" t="e">
        <f>#REF!</f>
        <v>#REF!</v>
      </c>
      <c r="BT72" s="34" t="e">
        <f>#REF!</f>
        <v>#REF!</v>
      </c>
      <c r="BU72" s="35" t="e">
        <f>#REF!</f>
        <v>#REF!</v>
      </c>
      <c r="BV72" s="53"/>
      <c r="BW72" s="53"/>
      <c r="BX72" s="36" t="e">
        <f>#REF!</f>
        <v>#REF!</v>
      </c>
      <c r="BY72" s="23" t="e">
        <f>#REF!</f>
        <v>#REF!</v>
      </c>
      <c r="BZ72" s="23" t="e">
        <f>#REF!</f>
        <v>#REF!</v>
      </c>
      <c r="CA72" s="23" t="e">
        <f>#REF!</f>
        <v>#REF!</v>
      </c>
      <c r="CB72" s="23" t="str">
        <f>IF(AH72="","",IF(#REF!="W","Y",IF(#REF!="L","N","")))</f>
        <v/>
      </c>
      <c r="CC72" s="23" t="e">
        <f>#REF!</f>
        <v>#REF!</v>
      </c>
      <c r="CD72" s="23" t="e">
        <f>#REF!</f>
        <v>#REF!</v>
      </c>
      <c r="CE72" s="37" t="e">
        <f>#REF!</f>
        <v>#REF!</v>
      </c>
      <c r="CF72" s="53"/>
      <c r="CG72" s="53"/>
      <c r="CH72" s="1" t="e">
        <f>IF(AN72="",0,IFERROR(VLOOKUP(AN67&amp;AN68&amp;AN69&amp;AN70&amp;AN71&amp;AN72,General!I:J,2,FALSE),0))+AO71</f>
        <v>#VALUE!</v>
      </c>
      <c r="CI72" s="1">
        <v>-100</v>
      </c>
      <c r="CJ72" s="1" t="e">
        <f t="shared" si="28"/>
        <v>#REF!</v>
      </c>
      <c r="CK72" s="1">
        <v>-100</v>
      </c>
      <c r="CL72" s="1">
        <v>-100</v>
      </c>
      <c r="CM72" s="1">
        <v>-100</v>
      </c>
      <c r="CN72" s="1">
        <v>-100</v>
      </c>
      <c r="CP72" s="1" t="str">
        <f t="shared" ca="1" si="42"/>
        <v/>
      </c>
      <c r="CQ72" s="1">
        <v>72</v>
      </c>
      <c r="CR72" s="1">
        <f t="shared" si="15"/>
        <v>67</v>
      </c>
      <c r="CS72" s="4" t="str" cm="1">
        <f t="array" ref="CS72">IFERROR(INDEX($CI$4:$CO$4,_xlfn.AGGREGATE(15,6,COLUMN($CI$4:$CO$4)-COLUMN($CH$1)/($CI$72:$CO$72=MAX($CI$72:$CO$72)),COLUMNS($CO$4:CO4))),"")</f>
        <v/>
      </c>
      <c r="CT72" s="4" t="str" cm="1">
        <f t="array" ref="CT72">IFERROR(INDEX($CI$4:$CO$4,_xlfn.AGGREGATE(15,6,COLUMN($CI$4:$CO$4)-COLUMN($CH$1)/($CI$72:$CO$72=MAX($CI$72:$CO$72)),COLUMNS($CO$4:CP4))),"")</f>
        <v/>
      </c>
      <c r="CU72" s="4" t="str" cm="1">
        <f t="array" ref="CU72">IFERROR(INDEX($CI$4:$CO$4,_xlfn.AGGREGATE(15,6,COLUMN($CI$4:$CO$4)-COLUMN($CH$1)/($CI$72:$CO$72=MAX($CI$72:$CO$72)),COLUMNS($CO$4:CQ4))),"")</f>
        <v/>
      </c>
      <c r="CV72" s="4" t="str" cm="1">
        <f t="array" ref="CV72">IFERROR(INDEX($CI$4:$CO$4,_xlfn.AGGREGATE(15,6,COLUMN($CI$4:$CO$4)-COLUMN($CH$1)/($CI$72:$CO$72=MAX($CI$72:$CO$72)),COLUMNS($CO$4:CR4))),"")</f>
        <v/>
      </c>
      <c r="CW72" s="1" t="str">
        <f t="shared" ca="1" si="9"/>
        <v/>
      </c>
      <c r="DA72" s="1" t="str">
        <f t="shared" ca="1" si="10"/>
        <v>R</v>
      </c>
      <c r="DB72" s="1" t="str">
        <f t="shared" ca="1" si="14"/>
        <v/>
      </c>
      <c r="DD72" s="4" t="str">
        <f>IFERROR(VLOOKUP(CS72,General!R:S,2,FALSE),"")</f>
        <v/>
      </c>
      <c r="DE72" s="4" t="str">
        <f>IFERROR(VLOOKUP(CT72,General!R:S,2,FALSE),"")</f>
        <v/>
      </c>
      <c r="DF72" s="4" t="str">
        <f>IFERROR(VLOOKUP(CU72,General!R:S,2,FALSE),"")</f>
        <v/>
      </c>
      <c r="DG72" s="4" t="str">
        <f>IFERROR(VLOOKUP(CV72,General!R:S,2,FALSE),"")</f>
        <v/>
      </c>
      <c r="DH72" s="4">
        <f ca="1">IF(CS72="",-1,COUNTIF(INDIRECT(DD72&amp;$CQ$10):INDIRECT(DD72&amp;CQ72),"Y"))</f>
        <v>-1</v>
      </c>
      <c r="DI72" s="4">
        <f ca="1">IF(CT72="",-1,COUNTIF(INDIRECT(DE72&amp;$CQ$10):INDIRECT(DE72&amp;CQ72),"Y"))</f>
        <v>-1</v>
      </c>
      <c r="DJ72" s="4">
        <f ca="1">IF(CU72="",-1,COUNTIF(INDIRECT(DF72&amp;$CQ$10):INDIRECT(DF72&amp;CQ72),"Y"))</f>
        <v>-1</v>
      </c>
      <c r="DK72" s="4">
        <f ca="1">IF(CV72="",-1,COUNTIF(INDIRECT(DG72&amp;$CQ$10):INDIRECT(DG72&amp;CQ72),"Y"))</f>
        <v>-1</v>
      </c>
      <c r="DL72" s="4" t="str" cm="1">
        <f t="array" aca="1" ref="DL72" ca="1">IFERROR(INDEX($CS$72:$CV$72,_xlfn.AGGREGATE(15,6,COLUMN($CS$72:$CV$72)-COLUMN($CR$72)/($DH$72:$DK$72=MAX($DH$72:$DK$72)),COLUMNS($CS$72:CS72))),"")</f>
        <v/>
      </c>
      <c r="DM72" s="4" t="str" cm="1">
        <f t="array" aca="1" ref="DM72" ca="1">IFERROR(INDEX($CS$72:$CV$72,_xlfn.AGGREGATE(15,6,COLUMN($CS$72:$CV$72)-COLUMN($CR$72)/($DH$72:$DK$72=MAX($DH$72:$DK$72)),COLUMNS($CS$72:CT72))),"")</f>
        <v/>
      </c>
      <c r="DN72" s="4" t="str" cm="1">
        <f t="array" aca="1" ref="DN72" ca="1">IFERROR(INDEX($CS$72:$CV$72,_xlfn.AGGREGATE(15,6,COLUMN($CS$72:$CV$72)-COLUMN($CR$72)/($DH$72:$DK$72=MAX($DH$72:$DK$72)),COLUMNS($CS$72:CU72))),"")</f>
        <v/>
      </c>
      <c r="DO72" s="4" t="str" cm="1">
        <f t="array" aca="1" ref="DO72" ca="1">IFERROR(INDEX($CS$72:$CV$72,_xlfn.AGGREGATE(15,6,COLUMN($CS$72:$CV$72)-COLUMN($CR$72)/($DH$72:$DK$72=MAX($DH$72:$DK$72)),COLUMNS($CS$72:CV72))),"")</f>
        <v/>
      </c>
      <c r="DP72" s="1">
        <f t="shared" ca="1" si="11"/>
        <v>4</v>
      </c>
      <c r="DQ72" s="73">
        <f t="shared" ca="1" si="12"/>
        <v>0</v>
      </c>
      <c r="DR72" s="4" t="str">
        <f t="shared" ca="1" si="13"/>
        <v/>
      </c>
      <c r="DS72" s="1" t="str">
        <f t="shared" si="7"/>
        <v>F72</v>
      </c>
      <c r="DV72" s="161" t="str">
        <f>'Hedge-All-18'!B72</f>
        <v/>
      </c>
      <c r="DW72" s="162" t="str">
        <f>'Hedge-All-18'!C72</f>
        <v/>
      </c>
      <c r="DX72" s="163" t="str">
        <f>'Hedge-All-18'!D72</f>
        <v/>
      </c>
      <c r="DY72" s="164" t="str">
        <f>'Hedge-All-18'!E72</f>
        <v/>
      </c>
      <c r="DZ72" s="165" t="str">
        <f>'Hedge-All-18'!F72</f>
        <v/>
      </c>
      <c r="EA72" s="139"/>
      <c r="EB72" s="166" t="str">
        <f>'Hedge-All-18'!H72</f>
        <v/>
      </c>
      <c r="EC72" s="163" t="str">
        <f>'Hedge-All-18'!I72</f>
        <v/>
      </c>
      <c r="ED72" s="164" t="str">
        <f>'Hedge-All-18'!J72</f>
        <v/>
      </c>
      <c r="EE72" s="165" t="str">
        <f>'Hedge-All-18'!K72</f>
        <v/>
      </c>
      <c r="EF72" s="139"/>
      <c r="EG72" s="139"/>
      <c r="EH72" s="139"/>
      <c r="EI72" s="161" t="str">
        <f>'Hedge-All-18'!O72</f>
        <v/>
      </c>
      <c r="EJ72" s="163" t="str">
        <f>'Hedge-All-18'!P72</f>
        <v/>
      </c>
      <c r="EK72" s="164" t="str">
        <f>'Hedge-All-18'!Q72</f>
        <v/>
      </c>
      <c r="EL72" s="167" t="str">
        <f>'Hedge-All-18'!R72</f>
        <v/>
      </c>
      <c r="EM72" s="167" t="str">
        <f>'Hedge-All-18'!S72</f>
        <v/>
      </c>
      <c r="EN72" s="168" t="str">
        <f>'Hedge-All-18'!T72</f>
        <v/>
      </c>
      <c r="EO72" s="167" t="str">
        <f>'Hedge-All-18'!U72</f>
        <v/>
      </c>
      <c r="EP72" s="169" t="str">
        <f>'Hedge-All-18'!V72</f>
        <v/>
      </c>
      <c r="EQ72" s="1" t="str">
        <f t="shared" si="8"/>
        <v>N</v>
      </c>
    </row>
    <row r="73" spans="1:147" ht="26.25" customHeight="1" thickBot="1">
      <c r="A73" s="1">
        <v>64</v>
      </c>
      <c r="B73" s="36" t="e">
        <f>#REF!</f>
        <v>#REF!</v>
      </c>
      <c r="C73" s="23" t="e">
        <f>#REF!</f>
        <v>#REF!</v>
      </c>
      <c r="D73" s="23" t="e">
        <f>#REF!</f>
        <v>#REF!</v>
      </c>
      <c r="E73" s="23" t="e">
        <f>#REF!</f>
        <v>#REF!</v>
      </c>
      <c r="F73" s="23" t="str">
        <f>IF(AH73="","",IF(#REF!="W","Y",IF(#REF!="L","N","")))</f>
        <v/>
      </c>
      <c r="G73" s="23" t="e">
        <f>#REF!</f>
        <v>#REF!</v>
      </c>
      <c r="H73" s="23" t="e">
        <f>#REF!</f>
        <v>#REF!</v>
      </c>
      <c r="I73" s="37" t="e">
        <f>#REF!</f>
        <v>#REF!</v>
      </c>
      <c r="J73" s="53"/>
      <c r="K73" s="53"/>
      <c r="L73" s="36" t="e">
        <f>#REF!</f>
        <v>#REF!</v>
      </c>
      <c r="M73" s="23" t="e">
        <f>#REF!</f>
        <v>#REF!</v>
      </c>
      <c r="N73" s="23" t="e">
        <f>#REF!</f>
        <v>#REF!</v>
      </c>
      <c r="O73" s="23" t="e">
        <f>#REF!</f>
        <v>#REF!</v>
      </c>
      <c r="P73" s="23" t="str">
        <f>IF(AH73="","",IF(#REF!="W","Y",IF(#REF!="L","N","")))</f>
        <v/>
      </c>
      <c r="Q73" s="23" t="e">
        <f>#REF!</f>
        <v>#REF!</v>
      </c>
      <c r="R73" s="23" t="e">
        <f>#REF!</f>
        <v>#REF!</v>
      </c>
      <c r="S73" s="37" t="e">
        <f>#REF!</f>
        <v>#REF!</v>
      </c>
      <c r="T73" s="53"/>
      <c r="U73" s="185"/>
      <c r="V73" s="285" t="str">
        <f>'Hedge-All-18'!B73</f>
        <v/>
      </c>
      <c r="W73" s="23" t="str">
        <f>'Hedge-All-18'!C73</f>
        <v/>
      </c>
      <c r="X73" s="23" t="str">
        <f>'Hedge-All-18'!H73</f>
        <v/>
      </c>
      <c r="Y73" s="23" t="str">
        <f>'Hedge-All-18'!O73</f>
        <v/>
      </c>
      <c r="Z73" s="23" t="str">
        <f>IF(AH73="","",IF('Hedge-All-18'!X73="W","Y",IF('Hedge-All-18'!X73="L","N","")))</f>
        <v/>
      </c>
      <c r="AA73" s="23" t="str">
        <f>'Hedge-All-18'!AM73</f>
        <v/>
      </c>
      <c r="AB73" s="23" t="str">
        <f>'Hedge-All-18'!S73</f>
        <v/>
      </c>
      <c r="AC73" s="37" t="str">
        <f>'Hedge-All-18'!U73</f>
        <v/>
      </c>
      <c r="AD73" s="53"/>
      <c r="AE73" s="53"/>
      <c r="AF73" s="53"/>
      <c r="AG73" s="53"/>
      <c r="AH73" s="124"/>
      <c r="AI73" s="105"/>
      <c r="AJ73" s="102" t="str" cm="1">
        <f t="array" aca="1" ref="AJ73" ca="1">IF(AH72="","",INDIRECT(VLOOKUP(DB73,General!X:Y,2,FALSE)&amp;CQ73))</f>
        <v/>
      </c>
      <c r="AK73" s="68" t="str">
        <f t="shared" si="29"/>
        <v/>
      </c>
      <c r="AL73" s="68" t="str">
        <f>IF(AH72="","",VLOOKUP(DB73,General!U:V,2,FALSE))</f>
        <v/>
      </c>
      <c r="AM73" s="62" t="str" cm="1">
        <f t="array" aca="1" ref="AM73" ca="1">IF(AH72="","",INDIRECT(DB73&amp;CQ73))</f>
        <v/>
      </c>
      <c r="AN73" s="23" t="str">
        <f t="shared" si="26"/>
        <v/>
      </c>
      <c r="AO73" s="23" t="str">
        <f t="shared" si="30"/>
        <v/>
      </c>
      <c r="AP73" s="37" t="str">
        <f t="shared" si="27"/>
        <v/>
      </c>
      <c r="AQ73" s="53"/>
      <c r="AR73" s="53"/>
      <c r="AS73" s="53"/>
      <c r="AT73" s="33" t="e">
        <f>#REF!</f>
        <v>#REF!</v>
      </c>
      <c r="AU73" s="34" t="e">
        <f>#REF!</f>
        <v>#REF!</v>
      </c>
      <c r="AV73" s="34" t="e">
        <f>#REF!</f>
        <v>#REF!</v>
      </c>
      <c r="AW73" s="34" t="e">
        <f>#REF!</f>
        <v>#REF!</v>
      </c>
      <c r="AX73" s="34" t="str">
        <f>IF(AH73="","",IF(#REF!="W","Y",IF(#REF!="L","N","")))</f>
        <v/>
      </c>
      <c r="AY73" s="34" t="e">
        <f>#REF!</f>
        <v>#REF!</v>
      </c>
      <c r="AZ73" s="34" t="e">
        <f>#REF!</f>
        <v>#REF!</v>
      </c>
      <c r="BA73" s="35" t="e">
        <f>#REF!</f>
        <v>#REF!</v>
      </c>
      <c r="BB73" s="53"/>
      <c r="BC73" s="53"/>
      <c r="BD73" s="33" t="e">
        <f>#REF!</f>
        <v>#REF!</v>
      </c>
      <c r="BE73" s="34" t="e">
        <f>#REF!</f>
        <v>#REF!</v>
      </c>
      <c r="BF73" s="34" t="e">
        <f>#REF!</f>
        <v>#REF!</v>
      </c>
      <c r="BG73" s="34" t="e">
        <f>#REF!</f>
        <v>#REF!</v>
      </c>
      <c r="BH73" s="34" t="str">
        <f>IF(AH73="","",IF(#REF!="W","Y",IF(#REF!="L","N","")))</f>
        <v/>
      </c>
      <c r="BI73" s="34" t="e">
        <f>#REF!</f>
        <v>#REF!</v>
      </c>
      <c r="BJ73" s="34" t="e">
        <f>#REF!</f>
        <v>#REF!</v>
      </c>
      <c r="BK73" s="35" t="e">
        <f>#REF!</f>
        <v>#REF!</v>
      </c>
      <c r="BL73" s="53"/>
      <c r="BM73" s="53"/>
      <c r="BN73" s="33" t="e">
        <f>#REF!</f>
        <v>#REF!</v>
      </c>
      <c r="BO73" s="34" t="e">
        <f>#REF!</f>
        <v>#REF!</v>
      </c>
      <c r="BP73" s="34" t="e">
        <f>#REF!</f>
        <v>#REF!</v>
      </c>
      <c r="BQ73" s="34" t="e">
        <f>#REF!</f>
        <v>#REF!</v>
      </c>
      <c r="BR73" s="34" t="str">
        <f>IF(AH73="","",IF(#REF!="W","Y",IF(#REF!="L","N","")))</f>
        <v/>
      </c>
      <c r="BS73" s="34" t="e">
        <f>#REF!</f>
        <v>#REF!</v>
      </c>
      <c r="BT73" s="34" t="e">
        <f>#REF!</f>
        <v>#REF!</v>
      </c>
      <c r="BU73" s="35" t="e">
        <f>#REF!</f>
        <v>#REF!</v>
      </c>
      <c r="BV73" s="53"/>
      <c r="BW73" s="53"/>
      <c r="BX73" s="36" t="e">
        <f>#REF!</f>
        <v>#REF!</v>
      </c>
      <c r="BY73" s="23" t="e">
        <f>#REF!</f>
        <v>#REF!</v>
      </c>
      <c r="BZ73" s="23" t="e">
        <f>#REF!</f>
        <v>#REF!</v>
      </c>
      <c r="CA73" s="23" t="e">
        <f>#REF!</f>
        <v>#REF!</v>
      </c>
      <c r="CB73" s="23" t="str">
        <f>IF(AH73="","",IF(#REF!="W","Y",IF(#REF!="L","N","")))</f>
        <v/>
      </c>
      <c r="CC73" s="23" t="e">
        <f>#REF!</f>
        <v>#REF!</v>
      </c>
      <c r="CD73" s="23" t="e">
        <f>#REF!</f>
        <v>#REF!</v>
      </c>
      <c r="CE73" s="37" t="e">
        <f>#REF!</f>
        <v>#REF!</v>
      </c>
      <c r="CF73" s="53"/>
      <c r="CG73" s="53"/>
      <c r="CH73" s="1" t="e">
        <f>IF(AN73="",0,IFERROR(VLOOKUP(AN68&amp;AN69&amp;AN70&amp;AN71&amp;AN72&amp;AN73,General!I:J,2,FALSE),0))+AO72</f>
        <v>#VALUE!</v>
      </c>
      <c r="CI73" s="1">
        <v>-100</v>
      </c>
      <c r="CJ73" s="1" t="e">
        <f t="shared" si="28"/>
        <v>#REF!</v>
      </c>
      <c r="CK73" s="1">
        <v>-100</v>
      </c>
      <c r="CL73" s="1">
        <v>-100</v>
      </c>
      <c r="CM73" s="1">
        <v>-100</v>
      </c>
      <c r="CN73" s="1">
        <v>-100</v>
      </c>
      <c r="CP73" s="1" t="str">
        <f t="shared" ca="1" si="42"/>
        <v/>
      </c>
      <c r="CQ73" s="1">
        <v>73</v>
      </c>
      <c r="CR73" s="1">
        <f t="shared" si="15"/>
        <v>68</v>
      </c>
      <c r="CS73" s="4" t="str" cm="1">
        <f t="array" ref="CS73">IFERROR(INDEX($CI$4:$CO$4,_xlfn.AGGREGATE(15,6,COLUMN($CI$4:$CO$4)-COLUMN($CH$1)/($CI$73:$CO$73=MAX($CI$73:$CO$73)),COLUMNS($CO$4:CO4))),"")</f>
        <v/>
      </c>
      <c r="CT73" s="4" t="str" cm="1">
        <f t="array" ref="CT73">IFERROR(INDEX($CI$4:$CO$4,_xlfn.AGGREGATE(15,6,COLUMN($CI$4:$CO$4)-COLUMN($CH$1)/($CI$73:$CO$73=MAX($CI$73:$CO$73)),COLUMNS($CO$4:CP4))),"")</f>
        <v/>
      </c>
      <c r="CU73" s="4" t="str" cm="1">
        <f t="array" ref="CU73">IFERROR(INDEX($CI$4:$CO$4,_xlfn.AGGREGATE(15,6,COLUMN($CI$4:$CO$4)-COLUMN($CH$1)/($CI$73:$CO$73=MAX($CI$73:$CO$73)),COLUMNS($CO$4:CQ4))),"")</f>
        <v/>
      </c>
      <c r="CV73" s="4" t="str" cm="1">
        <f t="array" ref="CV73">IFERROR(INDEX($CI$4:$CO$4,_xlfn.AGGREGATE(15,6,COLUMN($CI$4:$CO$4)-COLUMN($CH$1)/($CI$73:$CO$73=MAX($CI$73:$CO$73)),COLUMNS($CO$4:CR4))),"")</f>
        <v/>
      </c>
      <c r="CW73" s="1" t="str">
        <f t="shared" ca="1" si="9"/>
        <v/>
      </c>
      <c r="CX73" s="1" t="str" cm="1">
        <f t="array" ref="CX73">IFERROR(INDEX($CS$74:$CV$74,_xlfn.AGGREGATE(15,6,COLUMN($CS$74:$CV$74)-COLUMN($CR$74)/($CS$73:$CV$73=MAX($CS$73:$CV$73)),COLUMNS($CS$74:CT74
))),"")</f>
        <v/>
      </c>
      <c r="CY73" s="1" t="str" cm="1">
        <f t="array" ref="CY73">IFERROR(INDEX($CS$74:$CV$74,_xlfn.AGGREGATE(15,6,COLUMN($CS$74:$CV$74)-COLUMN($CR$74)/($CS$73:$CV$73=MAX($CS$73:$CV$73)),COLUMNS($CS$74:CU74
))),"")</f>
        <v/>
      </c>
      <c r="CZ73" s="1" t="str" cm="1">
        <f t="array" ref="CZ73">IFERROR(INDEX($CS$74:$CV$74,_xlfn.AGGREGATE(15,6,COLUMN($CS$74:$CV$74)-COLUMN($CR$74)/($CS$73:$CV$73=MAX($CS$73:$CV$73)),COLUMNS($CS$74:CV74
))),"")</f>
        <v/>
      </c>
      <c r="DA73" s="1" t="str">
        <f t="shared" ca="1" si="10"/>
        <v>R</v>
      </c>
      <c r="DB73" s="1" t="str">
        <f t="shared" ca="1" si="14"/>
        <v/>
      </c>
      <c r="DD73" s="4" t="str">
        <f>IFERROR(VLOOKUP(CS73,General!R:S,2,FALSE),"")</f>
        <v/>
      </c>
      <c r="DE73" s="4" t="str">
        <f>IFERROR(VLOOKUP(CT73,General!R:S,2,FALSE),"")</f>
        <v/>
      </c>
      <c r="DF73" s="4" t="str">
        <f>IFERROR(VLOOKUP(CU73,General!R:S,2,FALSE),"")</f>
        <v/>
      </c>
      <c r="DG73" s="4" t="str">
        <f>IFERROR(VLOOKUP(CV73,General!R:S,2,FALSE),"")</f>
        <v/>
      </c>
      <c r="DH73" s="4">
        <f ca="1">IF(CS73="",-1,COUNTIF(INDIRECT(DD73&amp;$CQ$10):INDIRECT(DD73&amp;CQ73),"Y"))</f>
        <v>-1</v>
      </c>
      <c r="DI73" s="4">
        <f ca="1">IF(CT73="",-1,COUNTIF(INDIRECT(DE73&amp;$CQ$10):INDIRECT(DE73&amp;CQ73),"Y"))</f>
        <v>-1</v>
      </c>
      <c r="DJ73" s="4">
        <f ca="1">IF(CU73="",-1,COUNTIF(INDIRECT(DF73&amp;$CQ$10):INDIRECT(DF73&amp;CQ73),"Y"))</f>
        <v>-1</v>
      </c>
      <c r="DK73" s="4">
        <f ca="1">IF(CV73="",-1,COUNTIF(INDIRECT(DG73&amp;$CQ$10):INDIRECT(DG73&amp;CQ73),"Y"))</f>
        <v>-1</v>
      </c>
      <c r="DL73" s="4" t="str" cm="1">
        <f t="array" aca="1" ref="DL73" ca="1">IFERROR(INDEX($CS$73:$CV$73,_xlfn.AGGREGATE(15,6,COLUMN($CS$73:$CV$73)-COLUMN($CR$73)/($DH$73:$DK$73=MAX($DH$73:$DK$73)),COLUMNS($CS$73:CS73))),"")</f>
        <v/>
      </c>
      <c r="DM73" s="4" t="str" cm="1">
        <f t="array" aca="1" ref="DM73" ca="1">IFERROR(INDEX($CS$73:$CV$73,_xlfn.AGGREGATE(15,6,COLUMN($CS$73:$CV$73)-COLUMN($CR$73)/($DH$73:$DK$73=MAX($DH$73:$DK$73)),COLUMNS($CS$73:CT73))),"")</f>
        <v/>
      </c>
      <c r="DN73" s="4" t="str" cm="1">
        <f t="array" aca="1" ref="DN73" ca="1">IFERROR(INDEX($CS$73:$CV$73,_xlfn.AGGREGATE(15,6,COLUMN($CS$73:$CV$73)-COLUMN($CR$73)/($DH$73:$DK$73=MAX($DH$73:$DK$73)),COLUMNS($CS$73:CU73))),"")</f>
        <v/>
      </c>
      <c r="DO73" s="4" t="str" cm="1">
        <f t="array" aca="1" ref="DO73" ca="1">IFERROR(INDEX($CS$73:$CV$73,_xlfn.AGGREGATE(15,6,COLUMN($CS$73:$CV$73)-COLUMN($CR$73)/($DH$73:$DK$73=MAX($DH$73:$DK$73)),COLUMNS($CS$73:CV73))),"")</f>
        <v/>
      </c>
      <c r="DP73" s="1">
        <f t="shared" ca="1" si="11"/>
        <v>4</v>
      </c>
      <c r="DQ73" s="73">
        <f t="shared" ca="1" si="12"/>
        <v>0</v>
      </c>
      <c r="DR73" s="4" t="str">
        <f t="shared" ca="1" si="13"/>
        <v/>
      </c>
      <c r="DS73" s="1" t="str">
        <f t="shared" si="7"/>
        <v>F73</v>
      </c>
      <c r="DV73" s="161" t="str">
        <f>'Hedge-All-18'!B73</f>
        <v/>
      </c>
      <c r="DW73" s="162" t="str">
        <f>'Hedge-All-18'!C73</f>
        <v/>
      </c>
      <c r="DX73" s="163" t="str">
        <f>'Hedge-All-18'!D73</f>
        <v/>
      </c>
      <c r="DY73" s="164" t="str">
        <f>'Hedge-All-18'!E73</f>
        <v/>
      </c>
      <c r="DZ73" s="165" t="str">
        <f>'Hedge-All-18'!F73</f>
        <v/>
      </c>
      <c r="EA73" s="139"/>
      <c r="EB73" s="166" t="str">
        <f>'Hedge-All-18'!H73</f>
        <v/>
      </c>
      <c r="EC73" s="163" t="str">
        <f>'Hedge-All-18'!I73</f>
        <v/>
      </c>
      <c r="ED73" s="164" t="str">
        <f>'Hedge-All-18'!J73</f>
        <v/>
      </c>
      <c r="EE73" s="165" t="str">
        <f>'Hedge-All-18'!K73</f>
        <v/>
      </c>
      <c r="EF73" s="139"/>
      <c r="EG73" s="139"/>
      <c r="EH73" s="139"/>
      <c r="EI73" s="161" t="str">
        <f>'Hedge-All-18'!O73</f>
        <v/>
      </c>
      <c r="EJ73" s="163" t="str">
        <f>'Hedge-All-18'!P73</f>
        <v/>
      </c>
      <c r="EK73" s="164" t="str">
        <f>'Hedge-All-18'!Q73</f>
        <v/>
      </c>
      <c r="EL73" s="167" t="str">
        <f>'Hedge-All-18'!R73</f>
        <v/>
      </c>
      <c r="EM73" s="167" t="str">
        <f>'Hedge-All-18'!S73</f>
        <v/>
      </c>
      <c r="EN73" s="168" t="str">
        <f>'Hedge-All-18'!T73</f>
        <v/>
      </c>
      <c r="EO73" s="167" t="str">
        <f>'Hedge-All-18'!U73</f>
        <v/>
      </c>
      <c r="EP73" s="169" t="str">
        <f>'Hedge-All-18'!V73</f>
        <v/>
      </c>
      <c r="EQ73" s="1" t="str">
        <f t="shared" si="8"/>
        <v>N</v>
      </c>
    </row>
    <row r="74" spans="1:147" ht="26.25" customHeight="1" thickBot="1">
      <c r="A74" s="1">
        <v>65</v>
      </c>
      <c r="B74" s="38" t="e">
        <f>#REF!</f>
        <v>#REF!</v>
      </c>
      <c r="C74" s="39" t="e">
        <f>#REF!</f>
        <v>#REF!</v>
      </c>
      <c r="D74" s="39" t="e">
        <f>#REF!</f>
        <v>#REF!</v>
      </c>
      <c r="E74" s="39" t="e">
        <f>#REF!</f>
        <v>#REF!</v>
      </c>
      <c r="F74" s="39" t="str">
        <f>IF(AH74="","",IF(#REF!="W","Y",IF(#REF!="L","N","")))</f>
        <v/>
      </c>
      <c r="G74" s="39" t="e">
        <f>#REF!</f>
        <v>#REF!</v>
      </c>
      <c r="H74" s="39" t="e">
        <f>#REF!</f>
        <v>#REF!</v>
      </c>
      <c r="I74" s="40" t="e">
        <f>#REF!</f>
        <v>#REF!</v>
      </c>
      <c r="J74" s="53"/>
      <c r="K74" s="53"/>
      <c r="L74" s="38" t="e">
        <f>#REF!</f>
        <v>#REF!</v>
      </c>
      <c r="M74" s="39" t="e">
        <f>#REF!</f>
        <v>#REF!</v>
      </c>
      <c r="N74" s="39" t="e">
        <f>#REF!</f>
        <v>#REF!</v>
      </c>
      <c r="O74" s="39" t="e">
        <f>#REF!</f>
        <v>#REF!</v>
      </c>
      <c r="P74" s="39" t="str">
        <f>IF(AH74="","",IF(#REF!="W","Y",IF(#REF!="L","N","")))</f>
        <v/>
      </c>
      <c r="Q74" s="39" t="e">
        <f>#REF!</f>
        <v>#REF!</v>
      </c>
      <c r="R74" s="39" t="e">
        <f>#REF!</f>
        <v>#REF!</v>
      </c>
      <c r="S74" s="40" t="e">
        <f>#REF!</f>
        <v>#REF!</v>
      </c>
      <c r="T74" s="53"/>
      <c r="U74" s="185"/>
      <c r="V74" s="286" t="str">
        <f>'Hedge-All-18'!B74</f>
        <v/>
      </c>
      <c r="W74" s="39" t="str">
        <f>'Hedge-All-18'!C74</f>
        <v/>
      </c>
      <c r="X74" s="39" t="str">
        <f>'Hedge-All-18'!H74</f>
        <v/>
      </c>
      <c r="Y74" s="39" t="str">
        <f>'Hedge-All-18'!O74</f>
        <v/>
      </c>
      <c r="Z74" s="39" t="str">
        <f>IF(AH74="","",IF('Hedge-All-18'!X74="W","Y",IF('Hedge-All-18'!X74="L","N","")))</f>
        <v/>
      </c>
      <c r="AA74" s="39" t="str">
        <f>'Hedge-All-18'!AM74</f>
        <v/>
      </c>
      <c r="AB74" s="39" t="str">
        <f>'Hedge-All-18'!S74</f>
        <v/>
      </c>
      <c r="AC74" s="40" t="str">
        <f>'Hedge-All-18'!U74</f>
        <v/>
      </c>
      <c r="AD74" s="53"/>
      <c r="AE74" s="53"/>
      <c r="AF74" s="53"/>
      <c r="AG74" s="53"/>
      <c r="AH74" s="125"/>
      <c r="AI74" s="105"/>
      <c r="AJ74" s="103" t="str" cm="1">
        <f t="array" aca="1" ref="AJ74" ca="1">IF(AH73="","",INDIRECT(VLOOKUP(DB74,General!X:Y,2,FALSE)&amp;CQ74))</f>
        <v/>
      </c>
      <c r="AK74" s="69" t="str">
        <f t="shared" si="29"/>
        <v/>
      </c>
      <c r="AL74" s="69" t="str">
        <f>IF(AH73="","",VLOOKUP(DB74,General!U:V,2,FALSE))</f>
        <v/>
      </c>
      <c r="AM74" s="65" t="str" cm="1">
        <f t="array" aca="1" ref="AM74" ca="1">IF(AH73="","",INDIRECT(DB74&amp;CQ74))</f>
        <v/>
      </c>
      <c r="AN74" s="39" t="str">
        <f t="shared" ref="AN74:AN105" si="43">IF(AH74="","",IF(AM74="NB","",IF(LEFT(AM74)=AH74,"Y","N")))</f>
        <v/>
      </c>
      <c r="AO74" s="39" t="str">
        <f t="shared" si="30"/>
        <v/>
      </c>
      <c r="AP74" s="40" t="str">
        <f t="shared" ref="AP74:AP109" si="44">IF(AH74="","",IF(AM74="NB",AP73,IF(AN74="Y",AP73+INT(REPLACE(AM74,1,1,"")),AP73-INT(REPLACE(AM74,1,1,"")))))</f>
        <v/>
      </c>
      <c r="AQ74" s="53"/>
      <c r="AR74" s="53"/>
      <c r="AS74" s="53"/>
      <c r="AT74" s="33" t="e">
        <f>#REF!</f>
        <v>#REF!</v>
      </c>
      <c r="AU74" s="34" t="e">
        <f>#REF!</f>
        <v>#REF!</v>
      </c>
      <c r="AV74" s="34" t="e">
        <f>#REF!</f>
        <v>#REF!</v>
      </c>
      <c r="AW74" s="34" t="e">
        <f>#REF!</f>
        <v>#REF!</v>
      </c>
      <c r="AX74" s="34" t="str">
        <f>IF(AH74="","",IF(#REF!="W","Y",IF(#REF!="L","N","")))</f>
        <v/>
      </c>
      <c r="AY74" s="34" t="e">
        <f>#REF!</f>
        <v>#REF!</v>
      </c>
      <c r="AZ74" s="34" t="e">
        <f>#REF!</f>
        <v>#REF!</v>
      </c>
      <c r="BA74" s="35" t="e">
        <f>#REF!</f>
        <v>#REF!</v>
      </c>
      <c r="BB74" s="53"/>
      <c r="BC74" s="53"/>
      <c r="BD74" s="33" t="e">
        <f>#REF!</f>
        <v>#REF!</v>
      </c>
      <c r="BE74" s="34" t="e">
        <f>#REF!</f>
        <v>#REF!</v>
      </c>
      <c r="BF74" s="34" t="e">
        <f>#REF!</f>
        <v>#REF!</v>
      </c>
      <c r="BG74" s="34" t="e">
        <f>#REF!</f>
        <v>#REF!</v>
      </c>
      <c r="BH74" s="34" t="str">
        <f>IF(AH74="","",IF(#REF!="W","Y",IF(#REF!="L","N","")))</f>
        <v/>
      </c>
      <c r="BI74" s="34" t="e">
        <f>#REF!</f>
        <v>#REF!</v>
      </c>
      <c r="BJ74" s="34" t="e">
        <f>#REF!</f>
        <v>#REF!</v>
      </c>
      <c r="BK74" s="35" t="e">
        <f>#REF!</f>
        <v>#REF!</v>
      </c>
      <c r="BL74" s="53"/>
      <c r="BM74" s="53"/>
      <c r="BN74" s="33" t="e">
        <f>#REF!</f>
        <v>#REF!</v>
      </c>
      <c r="BO74" s="34" t="e">
        <f>#REF!</f>
        <v>#REF!</v>
      </c>
      <c r="BP74" s="34" t="e">
        <f>#REF!</f>
        <v>#REF!</v>
      </c>
      <c r="BQ74" s="34" t="e">
        <f>#REF!</f>
        <v>#REF!</v>
      </c>
      <c r="BR74" s="34" t="str">
        <f>IF(AH74="","",IF(#REF!="W","Y",IF(#REF!="L","N","")))</f>
        <v/>
      </c>
      <c r="BS74" s="34" t="e">
        <f>#REF!</f>
        <v>#REF!</v>
      </c>
      <c r="BT74" s="34" t="e">
        <f>#REF!</f>
        <v>#REF!</v>
      </c>
      <c r="BU74" s="35" t="e">
        <f>#REF!</f>
        <v>#REF!</v>
      </c>
      <c r="BV74" s="53"/>
      <c r="BW74" s="53"/>
      <c r="BX74" s="38" t="e">
        <f>#REF!</f>
        <v>#REF!</v>
      </c>
      <c r="BY74" s="39" t="e">
        <f>#REF!</f>
        <v>#REF!</v>
      </c>
      <c r="BZ74" s="39" t="e">
        <f>#REF!</f>
        <v>#REF!</v>
      </c>
      <c r="CA74" s="39" t="e">
        <f>#REF!</f>
        <v>#REF!</v>
      </c>
      <c r="CB74" s="39" t="str">
        <f>IF(AH74="","",IF(#REF!="W","Y",IF(#REF!="L","N","")))</f>
        <v/>
      </c>
      <c r="CC74" s="39" t="e">
        <f>#REF!</f>
        <v>#REF!</v>
      </c>
      <c r="CD74" s="39" t="e">
        <f>#REF!</f>
        <v>#REF!</v>
      </c>
      <c r="CE74" s="40" t="e">
        <f>#REF!</f>
        <v>#REF!</v>
      </c>
      <c r="CF74" s="53"/>
      <c r="CG74" s="53"/>
      <c r="CH74" s="1" t="e">
        <f>IF(AN74="",0,IFERROR(VLOOKUP(AN69&amp;AN70&amp;AN71&amp;AN72&amp;AN73&amp;AN74,General!I:J,2,FALSE),0))+AO73</f>
        <v>#VALUE!</v>
      </c>
      <c r="CI74" s="1">
        <v>-100</v>
      </c>
      <c r="CJ74" s="1" t="e">
        <f t="shared" ref="CJ74:CJ109" si="45">Q74</f>
        <v>#REF!</v>
      </c>
      <c r="CK74" s="1">
        <v>-100</v>
      </c>
      <c r="CL74" s="1">
        <v>-100</v>
      </c>
      <c r="CM74" s="1">
        <v>-100</v>
      </c>
      <c r="CN74" s="1">
        <v>-100</v>
      </c>
      <c r="CP74" s="1" t="str">
        <f>IF(AH74="","",INDEX($CI$4:$CO$4,MATCH(MAX(CI74:CO74),CI74:CO74,0)))</f>
        <v/>
      </c>
      <c r="CQ74" s="1">
        <v>74</v>
      </c>
      <c r="CR74" s="1">
        <f t="shared" si="15"/>
        <v>69</v>
      </c>
      <c r="CS74" s="4" t="str" cm="1">
        <f t="array" ref="CS74">IFERROR(INDEX($CI$4:$CO$4,_xlfn.AGGREGATE(15,6,COLUMN($CI$4:$CO$4)-COLUMN($CH$1)/($CI$74:$CO$74=MAX($CI$74:$CO$74)),COLUMNS($CO$4:CO4))),"")</f>
        <v/>
      </c>
      <c r="CT74" s="4" t="str" cm="1">
        <f t="array" ref="CT74">IFERROR(INDEX($CI$4:$CO$4,_xlfn.AGGREGATE(15,6,COLUMN($CI$4:$CO$4)-COLUMN($CH$1)/($CI$74:$CO$74=MAX($CI$74:$CO$74)),COLUMNS($CO$4:CP4))),"")</f>
        <v/>
      </c>
      <c r="CU74" s="4" t="str" cm="1">
        <f t="array" ref="CU74">IFERROR(INDEX($CI$4:$CO$4,_xlfn.AGGREGATE(15,6,COLUMN($CI$4:$CO$4)-COLUMN($CH$1)/($CI$74:$CO$74=MAX($CI$74:$CO$74)),COLUMNS($CO$4:CQ4))),"")</f>
        <v/>
      </c>
      <c r="CV74" s="4" t="str" cm="1">
        <f t="array" ref="CV74">IFERROR(INDEX($CI$4:$CO$4,_xlfn.AGGREGATE(15,6,COLUMN($CI$4:$CO$4)-COLUMN($CH$1)/($CI$74:$CO$74=MAX($CI$74:$CO$74)),COLUMNS($CO$4:CR4))),"")</f>
        <v/>
      </c>
      <c r="CW74" s="1" t="str">
        <f t="shared" ca="1" si="9"/>
        <v/>
      </c>
      <c r="DA74" s="1" t="str">
        <f t="shared" ca="1" si="10"/>
        <v>R</v>
      </c>
      <c r="DB74" s="1" t="str">
        <f t="shared" ca="1" si="14"/>
        <v/>
      </c>
      <c r="DD74" s="4" t="str">
        <f>IFERROR(VLOOKUP(CS74,General!R:S,2,FALSE),"")</f>
        <v/>
      </c>
      <c r="DE74" s="4" t="str">
        <f>IFERROR(VLOOKUP(CT74,General!R:S,2,FALSE),"")</f>
        <v/>
      </c>
      <c r="DF74" s="4" t="str">
        <f>IFERROR(VLOOKUP(CU74,General!R:S,2,FALSE),"")</f>
        <v/>
      </c>
      <c r="DG74" s="4" t="str">
        <f>IFERROR(VLOOKUP(CV74,General!R:S,2,FALSE),"")</f>
        <v/>
      </c>
      <c r="DH74" s="4">
        <f ca="1">IF(CS74="",-1,COUNTIF(INDIRECT(DD74&amp;$CQ$10):INDIRECT(DD74&amp;CQ74),"Y"))</f>
        <v>-1</v>
      </c>
      <c r="DI74" s="4">
        <f ca="1">IF(CT74="",-1,COUNTIF(INDIRECT(DE74&amp;$CQ$10):INDIRECT(DE74&amp;CQ74),"Y"))</f>
        <v>-1</v>
      </c>
      <c r="DJ74" s="4">
        <f ca="1">IF(CU74="",-1,COUNTIF(INDIRECT(DF74&amp;$CQ$10):INDIRECT(DF74&amp;CQ74),"Y"))</f>
        <v>-1</v>
      </c>
      <c r="DK74" s="4">
        <f ca="1">IF(CV74="",-1,COUNTIF(INDIRECT(DG74&amp;$CQ$10):INDIRECT(DG74&amp;CQ74),"Y"))</f>
        <v>-1</v>
      </c>
      <c r="DL74" s="4" t="str" cm="1">
        <f t="array" aca="1" ref="DL74" ca="1">IFERROR(INDEX($CS$74:$CV$74,_xlfn.AGGREGATE(15,6,COLUMN($CS$74:$CV$74)-COLUMN($CR$74)/($DH$74:$DK$74=MAX($DH$74:$DK$74)),COLUMNS($CS$74:CS74))),"")</f>
        <v/>
      </c>
      <c r="DM74" s="4" t="str" cm="1">
        <f t="array" aca="1" ref="DM74" ca="1">IFERROR(INDEX($CS$74:$CV$74,_xlfn.AGGREGATE(15,6,COLUMN($CS$74:$CV$74)-COLUMN($CR$74)/($DH$74:$DK$74=MAX($DH$74:$DK$74)),COLUMNS($CS$74:CT74))),"")</f>
        <v/>
      </c>
      <c r="DN74" s="4" t="str" cm="1">
        <f t="array" aca="1" ref="DN74" ca="1">IFERROR(INDEX($CS$74:$CV$74,_xlfn.AGGREGATE(15,6,COLUMN($CS$74:$CV$74)-COLUMN($CR$74)/($DH$74:$DK$74=MAX($DH$74:$DK$74)),COLUMNS($CS$74:CU74))),"")</f>
        <v/>
      </c>
      <c r="DO74" s="4" t="str" cm="1">
        <f t="array" aca="1" ref="DO74" ca="1">IFERROR(INDEX($CS$74:$CV$74,_xlfn.AGGREGATE(15,6,COLUMN($CS$74:$CV$74)-COLUMN($CR$74)/($DH$74:$DK$74=MAX($DH$74:$DK$74)),COLUMNS($CS$74:CV74))),"")</f>
        <v/>
      </c>
      <c r="DP74" s="1">
        <f t="shared" ca="1" si="11"/>
        <v>4</v>
      </c>
      <c r="DQ74" s="73">
        <f t="shared" ca="1" si="12"/>
        <v>0</v>
      </c>
      <c r="DR74" s="4" t="str">
        <f t="shared" ca="1" si="13"/>
        <v/>
      </c>
      <c r="DS74" s="1" t="str">
        <f t="shared" si="7"/>
        <v>F74</v>
      </c>
      <c r="DV74" s="170" t="str">
        <f>'Hedge-All-18'!B74</f>
        <v/>
      </c>
      <c r="DW74" s="171" t="str">
        <f>'Hedge-All-18'!C74</f>
        <v/>
      </c>
      <c r="DX74" s="172" t="str">
        <f>'Hedge-All-18'!D74</f>
        <v/>
      </c>
      <c r="DY74" s="173" t="str">
        <f>'Hedge-All-18'!E74</f>
        <v/>
      </c>
      <c r="DZ74" s="174" t="str">
        <f>'Hedge-All-18'!F74</f>
        <v/>
      </c>
      <c r="EA74" s="139"/>
      <c r="EB74" s="175" t="str">
        <f>'Hedge-All-18'!H74</f>
        <v/>
      </c>
      <c r="EC74" s="172" t="str">
        <f>'Hedge-All-18'!I74</f>
        <v/>
      </c>
      <c r="ED74" s="173" t="str">
        <f>'Hedge-All-18'!J74</f>
        <v/>
      </c>
      <c r="EE74" s="174" t="str">
        <f>'Hedge-All-18'!K74</f>
        <v/>
      </c>
      <c r="EF74" s="139"/>
      <c r="EG74" s="139"/>
      <c r="EH74" s="139"/>
      <c r="EI74" s="170" t="str">
        <f>'Hedge-All-18'!O74</f>
        <v/>
      </c>
      <c r="EJ74" s="172" t="str">
        <f>'Hedge-All-18'!P74</f>
        <v/>
      </c>
      <c r="EK74" s="173" t="str">
        <f>'Hedge-All-18'!Q74</f>
        <v/>
      </c>
      <c r="EL74" s="176" t="str">
        <f>'Hedge-All-18'!R74</f>
        <v/>
      </c>
      <c r="EM74" s="176" t="str">
        <f>'Hedge-All-18'!S74</f>
        <v/>
      </c>
      <c r="EN74" s="177" t="str">
        <f>'Hedge-All-18'!T74</f>
        <v/>
      </c>
      <c r="EO74" s="176" t="str">
        <f>'Hedge-All-18'!U74</f>
        <v/>
      </c>
      <c r="EP74" s="178" t="str">
        <f>'Hedge-All-18'!V74</f>
        <v/>
      </c>
      <c r="EQ74" s="1" t="str">
        <f t="shared" si="8"/>
        <v>N</v>
      </c>
    </row>
    <row r="75" spans="1:147" ht="26.25" customHeight="1" thickBot="1">
      <c r="A75" s="1">
        <v>66</v>
      </c>
      <c r="B75" s="33" t="e">
        <f>#REF!</f>
        <v>#REF!</v>
      </c>
      <c r="C75" s="34" t="e">
        <f>#REF!</f>
        <v>#REF!</v>
      </c>
      <c r="D75" s="34" t="e">
        <f>#REF!</f>
        <v>#REF!</v>
      </c>
      <c r="E75" s="34" t="e">
        <f>#REF!</f>
        <v>#REF!</v>
      </c>
      <c r="F75" s="34" t="str">
        <f>IF(AH75="","",IF(#REF!="W","Y",IF(#REF!="L","N","")))</f>
        <v/>
      </c>
      <c r="G75" s="34" t="e">
        <f>#REF!</f>
        <v>#REF!</v>
      </c>
      <c r="H75" s="34" t="e">
        <f>#REF!</f>
        <v>#REF!</v>
      </c>
      <c r="I75" s="35" t="e">
        <f>#REF!</f>
        <v>#REF!</v>
      </c>
      <c r="J75" s="53"/>
      <c r="K75" s="53"/>
      <c r="L75" s="33" t="e">
        <f>#REF!</f>
        <v>#REF!</v>
      </c>
      <c r="M75" s="34" t="e">
        <f>#REF!</f>
        <v>#REF!</v>
      </c>
      <c r="N75" s="34" t="e">
        <f>#REF!</f>
        <v>#REF!</v>
      </c>
      <c r="O75" s="34" t="e">
        <f>#REF!</f>
        <v>#REF!</v>
      </c>
      <c r="P75" s="34" t="str">
        <f>IF(AH75="","",IF(#REF!="W","Y",IF(#REF!="L","N","")))</f>
        <v/>
      </c>
      <c r="Q75" s="34" t="e">
        <f>#REF!</f>
        <v>#REF!</v>
      </c>
      <c r="R75" s="34" t="e">
        <f>#REF!</f>
        <v>#REF!</v>
      </c>
      <c r="S75" s="35" t="e">
        <f>#REF!</f>
        <v>#REF!</v>
      </c>
      <c r="T75" s="53"/>
      <c r="U75" s="185"/>
      <c r="V75" s="184" t="str">
        <f>'Hedge-All-18'!B75</f>
        <v/>
      </c>
      <c r="W75" s="34" t="str">
        <f>'Hedge-All-18'!C75</f>
        <v/>
      </c>
      <c r="X75" s="34" t="str">
        <f>'Hedge-All-18'!H75</f>
        <v/>
      </c>
      <c r="Y75" s="34" t="str">
        <f>'Hedge-All-18'!O75</f>
        <v/>
      </c>
      <c r="Z75" s="34" t="str">
        <f>IF(AH75="","",IF('Hedge-All-18'!X75="W","Y",IF('Hedge-All-18'!X75="L","N","")))</f>
        <v/>
      </c>
      <c r="AA75" s="34" t="str">
        <f>'Hedge-All-18'!AM75</f>
        <v/>
      </c>
      <c r="AB75" s="34" t="str">
        <f>'Hedge-All-18'!S75</f>
        <v/>
      </c>
      <c r="AC75" s="35" t="str">
        <f>'Hedge-All-18'!U75</f>
        <v/>
      </c>
      <c r="AD75" s="53"/>
      <c r="AE75" s="53"/>
      <c r="AF75" s="53"/>
      <c r="AG75" s="53"/>
      <c r="AH75" s="123"/>
      <c r="AI75" s="105"/>
      <c r="AJ75" s="107" t="str" cm="1">
        <f t="array" aca="1" ref="AJ75" ca="1">IF(AH74="","",INDIRECT(VLOOKUP(DB75,General!X:Y,2,FALSE)&amp;CQ75))</f>
        <v/>
      </c>
      <c r="AK75" s="63" t="str">
        <f t="shared" ref="AK75:AK109" si="46">IF(AH74="","",IF(DA75="R","R",""))</f>
        <v/>
      </c>
      <c r="AL75" s="63" t="str">
        <f>IF(AH74="","",VLOOKUP(DB75,General!U:V,2,FALSE))</f>
        <v/>
      </c>
      <c r="AM75" s="64" t="str" cm="1">
        <f t="array" aca="1" ref="AM75" ca="1">IF(AH74="","",INDIRECT(DB75&amp;CQ75))</f>
        <v/>
      </c>
      <c r="AN75" s="34" t="str">
        <f t="shared" si="43"/>
        <v/>
      </c>
      <c r="AO75" s="34" t="str">
        <f t="shared" ref="AO75:AO109" si="47">IF(AH75="","",IF(CH75&gt;10,10,IF(CH75&lt;-10,-10,CH75)))</f>
        <v/>
      </c>
      <c r="AP75" s="35" t="str">
        <f t="shared" si="44"/>
        <v/>
      </c>
      <c r="AQ75" s="53"/>
      <c r="AR75" s="53"/>
      <c r="AS75" s="53"/>
      <c r="AT75" s="33" t="e">
        <f>#REF!</f>
        <v>#REF!</v>
      </c>
      <c r="AU75" s="34" t="e">
        <f>#REF!</f>
        <v>#REF!</v>
      </c>
      <c r="AV75" s="34" t="e">
        <f>#REF!</f>
        <v>#REF!</v>
      </c>
      <c r="AW75" s="34" t="e">
        <f>#REF!</f>
        <v>#REF!</v>
      </c>
      <c r="AX75" s="34" t="str">
        <f>IF(AH75="","",IF(#REF!="W","Y",IF(#REF!="L","N","")))</f>
        <v/>
      </c>
      <c r="AY75" s="34" t="e">
        <f>#REF!</f>
        <v>#REF!</v>
      </c>
      <c r="AZ75" s="34" t="e">
        <f>#REF!</f>
        <v>#REF!</v>
      </c>
      <c r="BA75" s="35" t="e">
        <f>#REF!</f>
        <v>#REF!</v>
      </c>
      <c r="BB75" s="53"/>
      <c r="BC75" s="53"/>
      <c r="BD75" s="33" t="e">
        <f>#REF!</f>
        <v>#REF!</v>
      </c>
      <c r="BE75" s="34" t="e">
        <f>#REF!</f>
        <v>#REF!</v>
      </c>
      <c r="BF75" s="34" t="e">
        <f>#REF!</f>
        <v>#REF!</v>
      </c>
      <c r="BG75" s="34" t="e">
        <f>#REF!</f>
        <v>#REF!</v>
      </c>
      <c r="BH75" s="34" t="str">
        <f>IF(AH75="","",IF(#REF!="W","Y",IF(#REF!="L","N","")))</f>
        <v/>
      </c>
      <c r="BI75" s="34" t="e">
        <f>#REF!</f>
        <v>#REF!</v>
      </c>
      <c r="BJ75" s="34" t="e">
        <f>#REF!</f>
        <v>#REF!</v>
      </c>
      <c r="BK75" s="35" t="e">
        <f>#REF!</f>
        <v>#REF!</v>
      </c>
      <c r="BL75" s="53"/>
      <c r="BM75" s="53"/>
      <c r="BN75" s="33" t="e">
        <f>#REF!</f>
        <v>#REF!</v>
      </c>
      <c r="BO75" s="34" t="e">
        <f>#REF!</f>
        <v>#REF!</v>
      </c>
      <c r="BP75" s="34" t="e">
        <f>#REF!</f>
        <v>#REF!</v>
      </c>
      <c r="BQ75" s="34" t="e">
        <f>#REF!</f>
        <v>#REF!</v>
      </c>
      <c r="BR75" s="34" t="str">
        <f>IF(AH75="","",IF(#REF!="W","Y",IF(#REF!="L","N","")))</f>
        <v/>
      </c>
      <c r="BS75" s="34" t="e">
        <f>#REF!</f>
        <v>#REF!</v>
      </c>
      <c r="BT75" s="34" t="e">
        <f>#REF!</f>
        <v>#REF!</v>
      </c>
      <c r="BU75" s="35" t="e">
        <f>#REF!</f>
        <v>#REF!</v>
      </c>
      <c r="BV75" s="53"/>
      <c r="BW75" s="53"/>
      <c r="BX75" s="33" t="e">
        <f>#REF!</f>
        <v>#REF!</v>
      </c>
      <c r="BY75" s="34" t="e">
        <f>#REF!</f>
        <v>#REF!</v>
      </c>
      <c r="BZ75" s="34" t="e">
        <f>#REF!</f>
        <v>#REF!</v>
      </c>
      <c r="CA75" s="34" t="e">
        <f>#REF!</f>
        <v>#REF!</v>
      </c>
      <c r="CB75" s="34" t="str">
        <f>IF(AH75="","",IF(#REF!="W","Y",IF(#REF!="L","N","")))</f>
        <v/>
      </c>
      <c r="CC75" s="34" t="e">
        <f>#REF!</f>
        <v>#REF!</v>
      </c>
      <c r="CD75" s="34" t="e">
        <f>#REF!</f>
        <v>#REF!</v>
      </c>
      <c r="CE75" s="35" t="e">
        <f>#REF!</f>
        <v>#REF!</v>
      </c>
      <c r="CF75" s="53"/>
      <c r="CG75" s="53"/>
      <c r="CH75" s="1" t="e">
        <f>IF(AN75="",0,IFERROR(VLOOKUP(AN70&amp;AN71&amp;AN72&amp;AN73&amp;AN74&amp;AN75,General!I:J,2,FALSE),0))+AO74</f>
        <v>#VALUE!</v>
      </c>
      <c r="CI75" s="1">
        <v>-100</v>
      </c>
      <c r="CJ75" s="1" t="e">
        <f t="shared" si="45"/>
        <v>#REF!</v>
      </c>
      <c r="CK75" s="1">
        <v>-100</v>
      </c>
      <c r="CL75" s="1">
        <v>-100</v>
      </c>
      <c r="CM75" s="1">
        <v>-100</v>
      </c>
      <c r="CN75" s="1">
        <v>-100</v>
      </c>
      <c r="CP75" s="1" t="str">
        <f t="shared" ref="CP75" ca="1" si="48">CW74</f>
        <v/>
      </c>
      <c r="CQ75" s="1">
        <v>75</v>
      </c>
      <c r="CR75" s="1">
        <f t="shared" si="15"/>
        <v>70</v>
      </c>
      <c r="CS75" s="4" t="str" cm="1">
        <f t="array" ref="CS75">IFERROR(INDEX($CI$4:$CO$4,_xlfn.AGGREGATE(15,6,COLUMN($CI$4:$CO$4)-COLUMN($CH$1)/($CI$75:$CO$75=MAX($CI$75:$CO$75)),COLUMNS($CO$4:CO4))),"")</f>
        <v/>
      </c>
      <c r="CT75" s="4" t="str" cm="1">
        <f t="array" ref="CT75">IFERROR(INDEX($CI$4:$CO$4,_xlfn.AGGREGATE(15,6,COLUMN($CI$4:$CO$4)-COLUMN($CH$1)/($CI$75:$CO$75=MAX($CI$75:$CO$75)),COLUMNS($CO$4:CP4))),"")</f>
        <v/>
      </c>
      <c r="CU75" s="4" t="str" cm="1">
        <f t="array" ref="CU75">IFERROR(INDEX($CI$4:$CO$4,_xlfn.AGGREGATE(15,6,COLUMN($CI$4:$CO$4)-COLUMN($CH$1)/($CI$75:$CO$75=MAX($CI$75:$CO$75)),COLUMNS($CO$4:CQ4))),"")</f>
        <v/>
      </c>
      <c r="CV75" s="4" t="str" cm="1">
        <f t="array" ref="CV75">IFERROR(INDEX($CI$4:$CO$4,_xlfn.AGGREGATE(15,6,COLUMN($CI$4:$CO$4)-COLUMN($CH$1)/($CI$75:$CO$75=MAX($CI$75:$CO$75)),COLUMNS($CO$4:CR4))),"")</f>
        <v/>
      </c>
      <c r="CW75" s="1" t="str">
        <f t="shared" ca="1" si="9"/>
        <v/>
      </c>
      <c r="DA75" s="1" t="str">
        <f t="shared" ca="1" si="10"/>
        <v>R</v>
      </c>
      <c r="DB75" s="1" t="str">
        <f t="shared" ca="1" si="14"/>
        <v/>
      </c>
      <c r="DD75" s="4" t="str">
        <f>IFERROR(VLOOKUP(CS75,General!R:S,2,FALSE),"")</f>
        <v/>
      </c>
      <c r="DE75" s="4" t="str">
        <f>IFERROR(VLOOKUP(CT75,General!R:S,2,FALSE),"")</f>
        <v/>
      </c>
      <c r="DF75" s="4" t="str">
        <f>IFERROR(VLOOKUP(CU75,General!R:S,2,FALSE),"")</f>
        <v/>
      </c>
      <c r="DG75" s="4" t="str">
        <f>IFERROR(VLOOKUP(CV75,General!R:S,2,FALSE),"")</f>
        <v/>
      </c>
      <c r="DH75" s="4">
        <f ca="1">IF(CS75="",-1,COUNTIF(INDIRECT(DD75&amp;$CQ$10):INDIRECT(DD75&amp;CQ75),"Y"))</f>
        <v>-1</v>
      </c>
      <c r="DI75" s="4">
        <f ca="1">IF(CT75="",-1,COUNTIF(INDIRECT(DE75&amp;$CQ$10):INDIRECT(DE75&amp;CQ75),"Y"))</f>
        <v>-1</v>
      </c>
      <c r="DJ75" s="4">
        <f ca="1">IF(CU75="",-1,COUNTIF(INDIRECT(DF75&amp;$CQ$10):INDIRECT(DF75&amp;CQ75),"Y"))</f>
        <v>-1</v>
      </c>
      <c r="DK75" s="4">
        <f ca="1">IF(CV75="",-1,COUNTIF(INDIRECT(DG75&amp;$CQ$10):INDIRECT(DG75&amp;CQ75),"Y"))</f>
        <v>-1</v>
      </c>
      <c r="DL75" s="4" t="str" cm="1">
        <f t="array" aca="1" ref="DL75" ca="1">IFERROR(INDEX($CS$75:$CV$75,_xlfn.AGGREGATE(15,6,COLUMN($CS$75:$CV$75)-COLUMN($CR$75)/($DH$75:$DK$75=MAX($DH$75:$DK$75)),COLUMNS($CS$75:CS75))),"")</f>
        <v/>
      </c>
      <c r="DM75" s="4" t="str" cm="1">
        <f t="array" aca="1" ref="DM75" ca="1">IFERROR(INDEX($CS$75:$CV$75,_xlfn.AGGREGATE(15,6,COLUMN($CS$75:$CV$75)-COLUMN($CR$75)/($DH$75:$DK$75=MAX($DH$75:$DK$75)),COLUMNS($CS$75:CT75))),"")</f>
        <v/>
      </c>
      <c r="DN75" s="4" t="str" cm="1">
        <f t="array" aca="1" ref="DN75" ca="1">IFERROR(INDEX($CS$75:$CV$75,_xlfn.AGGREGATE(15,6,COLUMN($CS$75:$CV$75)-COLUMN($CR$75)/($DH$75:$DK$75=MAX($DH$75:$DK$75)),COLUMNS($CS$75:CU75))),"")</f>
        <v/>
      </c>
      <c r="DO75" s="4" t="str" cm="1">
        <f t="array" aca="1" ref="DO75" ca="1">IFERROR(INDEX($CS$75:$CV$75,_xlfn.AGGREGATE(15,6,COLUMN($CS$75:$CV$75)-COLUMN($CR$75)/($DH$75:$DK$75=MAX($DH$75:$DK$75)),COLUMNS($CS$75:CV75))),"")</f>
        <v/>
      </c>
      <c r="DP75" s="1">
        <f t="shared" ca="1" si="11"/>
        <v>4</v>
      </c>
      <c r="DQ75" s="73">
        <f t="shared" ca="1" si="12"/>
        <v>0</v>
      </c>
      <c r="DR75" s="4" t="str">
        <f t="shared" ca="1" si="13"/>
        <v/>
      </c>
      <c r="DS75" s="1" t="str">
        <f t="shared" ref="DS75:DS133" si="49">"F"&amp;CQ75</f>
        <v>F75</v>
      </c>
      <c r="DV75" s="152" t="str">
        <f>'Hedge-All-18'!B75</f>
        <v/>
      </c>
      <c r="DW75" s="153" t="str">
        <f>'Hedge-All-18'!C75</f>
        <v/>
      </c>
      <c r="DX75" s="154" t="str">
        <f>'Hedge-All-18'!D75</f>
        <v/>
      </c>
      <c r="DY75" s="155" t="str">
        <f>'Hedge-All-18'!E75</f>
        <v/>
      </c>
      <c r="DZ75" s="156" t="str">
        <f>'Hedge-All-18'!F75</f>
        <v/>
      </c>
      <c r="EA75" s="139"/>
      <c r="EB75" s="157" t="str">
        <f>'Hedge-All-18'!H75</f>
        <v/>
      </c>
      <c r="EC75" s="154" t="str">
        <f>'Hedge-All-18'!I75</f>
        <v/>
      </c>
      <c r="ED75" s="155" t="str">
        <f>'Hedge-All-18'!J75</f>
        <v/>
      </c>
      <c r="EE75" s="156" t="str">
        <f>'Hedge-All-18'!K75</f>
        <v/>
      </c>
      <c r="EF75" s="139"/>
      <c r="EG75" s="139"/>
      <c r="EH75" s="139"/>
      <c r="EI75" s="152" t="str">
        <f>'Hedge-All-18'!O75</f>
        <v/>
      </c>
      <c r="EJ75" s="154" t="str">
        <f>'Hedge-All-18'!P75</f>
        <v/>
      </c>
      <c r="EK75" s="155" t="str">
        <f>'Hedge-All-18'!Q75</f>
        <v/>
      </c>
      <c r="EL75" s="158" t="str">
        <f>'Hedge-All-18'!R75</f>
        <v/>
      </c>
      <c r="EM75" s="158" t="str">
        <f>'Hedge-All-18'!S75</f>
        <v/>
      </c>
      <c r="EN75" s="159" t="str">
        <f>'Hedge-All-18'!T75</f>
        <v/>
      </c>
      <c r="EO75" s="158" t="str">
        <f>'Hedge-All-18'!U75</f>
        <v/>
      </c>
      <c r="EP75" s="160" t="str">
        <f>'Hedge-All-18'!V75</f>
        <v/>
      </c>
      <c r="EQ75" s="1" t="str">
        <f t="shared" ref="EQ75:EQ138" si="50">IF(EN75="","N","Y")</f>
        <v>N</v>
      </c>
    </row>
    <row r="76" spans="1:147" ht="26.25" customHeight="1" thickBot="1">
      <c r="A76" s="1">
        <v>67</v>
      </c>
      <c r="B76" s="36" t="e">
        <f>#REF!</f>
        <v>#REF!</v>
      </c>
      <c r="C76" s="23" t="e">
        <f>#REF!</f>
        <v>#REF!</v>
      </c>
      <c r="D76" s="23" t="e">
        <f>#REF!</f>
        <v>#REF!</v>
      </c>
      <c r="E76" s="23" t="e">
        <f>#REF!</f>
        <v>#REF!</v>
      </c>
      <c r="F76" s="23" t="str">
        <f>IF(AH76="","",IF(#REF!="W","Y",IF(#REF!="L","N","")))</f>
        <v/>
      </c>
      <c r="G76" s="23" t="e">
        <f>#REF!</f>
        <v>#REF!</v>
      </c>
      <c r="H76" s="23" t="e">
        <f>#REF!</f>
        <v>#REF!</v>
      </c>
      <c r="I76" s="37" t="e">
        <f>#REF!</f>
        <v>#REF!</v>
      </c>
      <c r="J76" s="53"/>
      <c r="K76" s="53"/>
      <c r="L76" s="36" t="e">
        <f>#REF!</f>
        <v>#REF!</v>
      </c>
      <c r="M76" s="23" t="e">
        <f>#REF!</f>
        <v>#REF!</v>
      </c>
      <c r="N76" s="23" t="e">
        <f>#REF!</f>
        <v>#REF!</v>
      </c>
      <c r="O76" s="23" t="e">
        <f>#REF!</f>
        <v>#REF!</v>
      </c>
      <c r="P76" s="23" t="str">
        <f>IF(AH76="","",IF(#REF!="W","Y",IF(#REF!="L","N","")))</f>
        <v/>
      </c>
      <c r="Q76" s="23" t="e">
        <f>#REF!</f>
        <v>#REF!</v>
      </c>
      <c r="R76" s="23" t="e">
        <f>#REF!</f>
        <v>#REF!</v>
      </c>
      <c r="S76" s="37" t="e">
        <f>#REF!</f>
        <v>#REF!</v>
      </c>
      <c r="T76" s="53"/>
      <c r="U76" s="185"/>
      <c r="V76" s="285" t="str">
        <f>'Hedge-All-18'!B76</f>
        <v/>
      </c>
      <c r="W76" s="23" t="str">
        <f>'Hedge-All-18'!C76</f>
        <v/>
      </c>
      <c r="X76" s="23" t="str">
        <f>'Hedge-All-18'!H76</f>
        <v/>
      </c>
      <c r="Y76" s="23" t="str">
        <f>'Hedge-All-18'!O76</f>
        <v/>
      </c>
      <c r="Z76" s="23" t="str">
        <f>IF(AH76="","",IF('Hedge-All-18'!X76="W","Y",IF('Hedge-All-18'!X76="L","N","")))</f>
        <v/>
      </c>
      <c r="AA76" s="23" t="str">
        <f>'Hedge-All-18'!AM76</f>
        <v/>
      </c>
      <c r="AB76" s="23" t="str">
        <f>'Hedge-All-18'!S76</f>
        <v/>
      </c>
      <c r="AC76" s="37" t="str">
        <f>'Hedge-All-18'!U76</f>
        <v/>
      </c>
      <c r="AD76" s="53"/>
      <c r="AE76" s="53"/>
      <c r="AF76" s="53"/>
      <c r="AG76" s="53"/>
      <c r="AH76" s="124"/>
      <c r="AI76" s="105"/>
      <c r="AJ76" s="102" t="str" cm="1">
        <f t="array" aca="1" ref="AJ76" ca="1">IF(AH75="","",INDIRECT(VLOOKUP(DB76,General!X:Y,2,FALSE)&amp;CQ76))</f>
        <v/>
      </c>
      <c r="AK76" s="68" t="str">
        <f t="shared" si="46"/>
        <v/>
      </c>
      <c r="AL76" s="68" t="str">
        <f>IF(AH75="","",VLOOKUP(DB76,General!U:V,2,FALSE))</f>
        <v/>
      </c>
      <c r="AM76" s="62" t="str" cm="1">
        <f t="array" aca="1" ref="AM76" ca="1">IF(AH75="","",INDIRECT(DB76&amp;CQ76))</f>
        <v/>
      </c>
      <c r="AN76" s="23" t="str">
        <f t="shared" si="43"/>
        <v/>
      </c>
      <c r="AO76" s="23" t="str">
        <f t="shared" si="47"/>
        <v/>
      </c>
      <c r="AP76" s="37" t="str">
        <f t="shared" si="44"/>
        <v/>
      </c>
      <c r="AQ76" s="53"/>
      <c r="AR76" s="53"/>
      <c r="AS76" s="53"/>
      <c r="AT76" s="33" t="e">
        <f>#REF!</f>
        <v>#REF!</v>
      </c>
      <c r="AU76" s="34" t="e">
        <f>#REF!</f>
        <v>#REF!</v>
      </c>
      <c r="AV76" s="34" t="e">
        <f>#REF!</f>
        <v>#REF!</v>
      </c>
      <c r="AW76" s="34" t="e">
        <f>#REF!</f>
        <v>#REF!</v>
      </c>
      <c r="AX76" s="34" t="str">
        <f>IF(AH76="","",IF(#REF!="W","Y",IF(#REF!="L","N","")))</f>
        <v/>
      </c>
      <c r="AY76" s="34" t="e">
        <f>#REF!</f>
        <v>#REF!</v>
      </c>
      <c r="AZ76" s="34" t="e">
        <f>#REF!</f>
        <v>#REF!</v>
      </c>
      <c r="BA76" s="35" t="e">
        <f>#REF!</f>
        <v>#REF!</v>
      </c>
      <c r="BB76" s="53"/>
      <c r="BC76" s="53"/>
      <c r="BD76" s="33" t="e">
        <f>#REF!</f>
        <v>#REF!</v>
      </c>
      <c r="BE76" s="34" t="e">
        <f>#REF!</f>
        <v>#REF!</v>
      </c>
      <c r="BF76" s="34" t="e">
        <f>#REF!</f>
        <v>#REF!</v>
      </c>
      <c r="BG76" s="34" t="e">
        <f>#REF!</f>
        <v>#REF!</v>
      </c>
      <c r="BH76" s="34" t="str">
        <f>IF(AH76="","",IF(#REF!="W","Y",IF(#REF!="L","N","")))</f>
        <v/>
      </c>
      <c r="BI76" s="34" t="e">
        <f>#REF!</f>
        <v>#REF!</v>
      </c>
      <c r="BJ76" s="34" t="e">
        <f>#REF!</f>
        <v>#REF!</v>
      </c>
      <c r="BK76" s="35" t="e">
        <f>#REF!</f>
        <v>#REF!</v>
      </c>
      <c r="BL76" s="53"/>
      <c r="BM76" s="53"/>
      <c r="BN76" s="33" t="e">
        <f>#REF!</f>
        <v>#REF!</v>
      </c>
      <c r="BO76" s="34" t="e">
        <f>#REF!</f>
        <v>#REF!</v>
      </c>
      <c r="BP76" s="34" t="e">
        <f>#REF!</f>
        <v>#REF!</v>
      </c>
      <c r="BQ76" s="34" t="e">
        <f>#REF!</f>
        <v>#REF!</v>
      </c>
      <c r="BR76" s="34" t="str">
        <f>IF(AH76="","",IF(#REF!="W","Y",IF(#REF!="L","N","")))</f>
        <v/>
      </c>
      <c r="BS76" s="34" t="e">
        <f>#REF!</f>
        <v>#REF!</v>
      </c>
      <c r="BT76" s="34" t="e">
        <f>#REF!</f>
        <v>#REF!</v>
      </c>
      <c r="BU76" s="35" t="e">
        <f>#REF!</f>
        <v>#REF!</v>
      </c>
      <c r="BV76" s="53"/>
      <c r="BW76" s="53"/>
      <c r="BX76" s="36" t="e">
        <f>#REF!</f>
        <v>#REF!</v>
      </c>
      <c r="BY76" s="23" t="e">
        <f>#REF!</f>
        <v>#REF!</v>
      </c>
      <c r="BZ76" s="23" t="e">
        <f>#REF!</f>
        <v>#REF!</v>
      </c>
      <c r="CA76" s="23" t="e">
        <f>#REF!</f>
        <v>#REF!</v>
      </c>
      <c r="CB76" s="23" t="str">
        <f>IF(AH76="","",IF(#REF!="W","Y",IF(#REF!="L","N","")))</f>
        <v/>
      </c>
      <c r="CC76" s="23" t="e">
        <f>#REF!</f>
        <v>#REF!</v>
      </c>
      <c r="CD76" s="23" t="e">
        <f>#REF!</f>
        <v>#REF!</v>
      </c>
      <c r="CE76" s="37" t="e">
        <f>#REF!</f>
        <v>#REF!</v>
      </c>
      <c r="CF76" s="53"/>
      <c r="CG76" s="53"/>
      <c r="CH76" s="1" t="e">
        <f>IF(AN76="",0,IFERROR(VLOOKUP(AN71&amp;AN72&amp;AN73&amp;AN74&amp;AN75&amp;AN76,General!I:J,2,FALSE),0))+AO75</f>
        <v>#VALUE!</v>
      </c>
      <c r="CI76" s="1">
        <v>-100</v>
      </c>
      <c r="CJ76" s="1" t="e">
        <f t="shared" si="45"/>
        <v>#REF!</v>
      </c>
      <c r="CK76" s="1">
        <v>-100</v>
      </c>
      <c r="CL76" s="1">
        <v>-100</v>
      </c>
      <c r="CM76" s="1">
        <v>-100</v>
      </c>
      <c r="CN76" s="1">
        <v>-100</v>
      </c>
      <c r="CP76" s="1" t="str">
        <f t="shared" ref="CP76:CP78" ca="1" si="51">CP75</f>
        <v/>
      </c>
      <c r="CQ76" s="1">
        <v>76</v>
      </c>
      <c r="CR76" s="1">
        <f t="shared" si="15"/>
        <v>71</v>
      </c>
      <c r="CS76" s="4" t="str" cm="1">
        <f t="array" ref="CS76">IFERROR(INDEX($CI$4:$CO$4,_xlfn.AGGREGATE(15,6,COLUMN($CI$4:$CO$4)-COLUMN($CH$1)/($CI$76:$CO$76=MAX($CI$76:$CO$76)),COLUMNS($CO$4:CO4))),"")</f>
        <v/>
      </c>
      <c r="CT76" s="4" t="str" cm="1">
        <f t="array" ref="CT76">IFERROR(INDEX($CI$4:$CO$4,_xlfn.AGGREGATE(15,6,COLUMN($CI$4:$CO$4)-COLUMN($CH$1)/($CI$76:$CO$76=MAX($CI$76:$CO$76)),COLUMNS($CO$4:CP4))),"")</f>
        <v/>
      </c>
      <c r="CU76" s="4" t="str" cm="1">
        <f t="array" ref="CU76">IFERROR(INDEX($CI$4:$CO$4,_xlfn.AGGREGATE(15,6,COLUMN($CI$4:$CO$4)-COLUMN($CH$1)/($CI$76:$CO$76=MAX($CI$76:$CO$76)),COLUMNS($CO$4:CQ4))),"")</f>
        <v/>
      </c>
      <c r="CV76" s="4" t="str" cm="1">
        <f t="array" ref="CV76">IFERROR(INDEX($CI$4:$CO$4,_xlfn.AGGREGATE(15,6,COLUMN($CI$4:$CO$4)-COLUMN($CH$1)/($CI$76:$CO$76=MAX($CI$76:$CO$76)),COLUMNS($CO$4:CR4))),"")</f>
        <v/>
      </c>
      <c r="CW76" s="1" t="str">
        <f t="shared" ref="CW76:CW109" ca="1" si="52">IF(DM76="",DL76,DR76)</f>
        <v/>
      </c>
      <c r="DA76" s="1" t="str">
        <f t="shared" ref="DA76:DA130" ca="1" si="53">IF(DP75&gt;1,"R","N")</f>
        <v>R</v>
      </c>
      <c r="DB76" s="1" t="str">
        <f t="shared" ca="1" si="14"/>
        <v/>
      </c>
      <c r="DC76" s="1">
        <f>IF(DC71=4,1,DC71+1)</f>
        <v>2</v>
      </c>
      <c r="DD76" s="4" t="str">
        <f>IFERROR(VLOOKUP(CS76,General!R:S,2,FALSE),"")</f>
        <v/>
      </c>
      <c r="DE76" s="4" t="str">
        <f>IFERROR(VLOOKUP(CT76,General!R:S,2,FALSE),"")</f>
        <v/>
      </c>
      <c r="DF76" s="4" t="str">
        <f>IFERROR(VLOOKUP(CU76,General!R:S,2,FALSE),"")</f>
        <v/>
      </c>
      <c r="DG76" s="4" t="str">
        <f>IFERROR(VLOOKUP(CV76,General!R:S,2,FALSE),"")</f>
        <v/>
      </c>
      <c r="DH76" s="4">
        <f ca="1">IF(CS76="",-1,COUNTIF(INDIRECT(DD76&amp;$CQ$10):INDIRECT(DD76&amp;CQ76),"Y"))</f>
        <v>-1</v>
      </c>
      <c r="DI76" s="4">
        <f ca="1">IF(CT76="",-1,COUNTIF(INDIRECT(DE76&amp;$CQ$10):INDIRECT(DE76&amp;CQ76),"Y"))</f>
        <v>-1</v>
      </c>
      <c r="DJ76" s="4">
        <f ca="1">IF(CU76="",-1,COUNTIF(INDIRECT(DF76&amp;$CQ$10):INDIRECT(DF76&amp;CQ76),"Y"))</f>
        <v>-1</v>
      </c>
      <c r="DK76" s="4">
        <f ca="1">IF(CV76="",-1,COUNTIF(INDIRECT(DG76&amp;$CQ$10):INDIRECT(DG76&amp;CQ76),"Y"))</f>
        <v>-1</v>
      </c>
      <c r="DL76" s="4" t="str" cm="1">
        <f t="array" aca="1" ref="DL76" ca="1">IFERROR(INDEX($CS$76:$CV$76,_xlfn.AGGREGATE(15,6,COLUMN($CS$76:$CV$76)-COLUMN($CR$76)/($DH$76:$DK$76=MAX($DH$76:$DK$76)),COLUMNS($CS$76:CS76))),"")</f>
        <v/>
      </c>
      <c r="DM76" s="4" t="str" cm="1">
        <f t="array" aca="1" ref="DM76" ca="1">IFERROR(INDEX($CS$76:$CV$76,_xlfn.AGGREGATE(15,6,COLUMN($CS$76:$CV$76)-COLUMN($CR$76)/($DH$76:$DK$76=MAX($DH$76:$DK$76)),COLUMNS($CS$76:CT76))),"")</f>
        <v/>
      </c>
      <c r="DN76" s="4" t="str" cm="1">
        <f t="array" aca="1" ref="DN76" ca="1">IFERROR(INDEX($CS$76:$CV$76,_xlfn.AGGREGATE(15,6,COLUMN($CS$76:$CV$76)-COLUMN($CR$76)/($DH$76:$DK$76=MAX($DH$76:$DK$76)),COLUMNS($CS$76:CU76))),"")</f>
        <v/>
      </c>
      <c r="DO76" s="4" t="str" cm="1">
        <f t="array" aca="1" ref="DO76" ca="1">IFERROR(INDEX($CS$76:$CV$76,_xlfn.AGGREGATE(15,6,COLUMN($CS$76:$CV$76)-COLUMN($CR$76)/($DH$76:$DK$76=MAX($DH$76:$DK$76)),COLUMNS($CS$76:CV76))),"")</f>
        <v/>
      </c>
      <c r="DP76" s="1">
        <f t="shared" ref="DP76:DP133" ca="1" si="54">COUNTIF(DH76:DK76,MAX(DH76:DK76))</f>
        <v>4</v>
      </c>
      <c r="DQ76" s="73">
        <f t="shared" ref="DQ76:DQ133" ca="1" si="55">IF(DP76=1,1,DC76)</f>
        <v>2</v>
      </c>
      <c r="DR76" s="4" t="str">
        <f t="shared" ref="DR76:DR133" ca="1" si="56">IF(CQ76=1,DL76,IF(DQ76=2,IF(DM76="",DL76,DM76),IF(DQ76=3,IF(AND(DM76="",DN76=""),DL76,IF(DN76="",DM76,DN76)),IF(AND(DM76="",DN76="",DO76=""),DL76,IF(AND(DN76="",DO76=""),DM76,IF(DO76="",DN76,DO76))))))</f>
        <v/>
      </c>
      <c r="DS76" s="1" t="str">
        <f t="shared" si="49"/>
        <v>F76</v>
      </c>
      <c r="DV76" s="161" t="str">
        <f>'Hedge-All-18'!B76</f>
        <v/>
      </c>
      <c r="DW76" s="162" t="str">
        <f>'Hedge-All-18'!C76</f>
        <v/>
      </c>
      <c r="DX76" s="163" t="str">
        <f>'Hedge-All-18'!D76</f>
        <v/>
      </c>
      <c r="DY76" s="164" t="str">
        <f>'Hedge-All-18'!E76</f>
        <v/>
      </c>
      <c r="DZ76" s="165" t="str">
        <f>'Hedge-All-18'!F76</f>
        <v/>
      </c>
      <c r="EA76" s="139"/>
      <c r="EB76" s="166" t="str">
        <f>'Hedge-All-18'!H76</f>
        <v/>
      </c>
      <c r="EC76" s="163" t="str">
        <f>'Hedge-All-18'!I76</f>
        <v/>
      </c>
      <c r="ED76" s="164" t="str">
        <f>'Hedge-All-18'!J76</f>
        <v/>
      </c>
      <c r="EE76" s="165" t="str">
        <f>'Hedge-All-18'!K76</f>
        <v/>
      </c>
      <c r="EF76" s="139"/>
      <c r="EG76" s="139"/>
      <c r="EH76" s="139"/>
      <c r="EI76" s="161" t="str">
        <f>'Hedge-All-18'!O76</f>
        <v/>
      </c>
      <c r="EJ76" s="163" t="str">
        <f>'Hedge-All-18'!P76</f>
        <v/>
      </c>
      <c r="EK76" s="164" t="str">
        <f>'Hedge-All-18'!Q76</f>
        <v/>
      </c>
      <c r="EL76" s="167" t="str">
        <f>'Hedge-All-18'!R76</f>
        <v/>
      </c>
      <c r="EM76" s="167" t="str">
        <f>'Hedge-All-18'!S76</f>
        <v/>
      </c>
      <c r="EN76" s="168" t="str">
        <f>'Hedge-All-18'!T76</f>
        <v/>
      </c>
      <c r="EO76" s="167" t="str">
        <f>'Hedge-All-18'!U76</f>
        <v/>
      </c>
      <c r="EP76" s="169" t="str">
        <f>'Hedge-All-18'!V76</f>
        <v/>
      </c>
      <c r="EQ76" s="1" t="str">
        <f t="shared" si="50"/>
        <v>N</v>
      </c>
    </row>
    <row r="77" spans="1:147" ht="26.25" customHeight="1" thickBot="1">
      <c r="A77" s="1">
        <v>68</v>
      </c>
      <c r="B77" s="36" t="e">
        <f>#REF!</f>
        <v>#REF!</v>
      </c>
      <c r="C77" s="23" t="e">
        <f>#REF!</f>
        <v>#REF!</v>
      </c>
      <c r="D77" s="23" t="e">
        <f>#REF!</f>
        <v>#REF!</v>
      </c>
      <c r="E77" s="23" t="e">
        <f>#REF!</f>
        <v>#REF!</v>
      </c>
      <c r="F77" s="23" t="str">
        <f>IF(AH77="","",IF(#REF!="W","Y",IF(#REF!="L","N","")))</f>
        <v/>
      </c>
      <c r="G77" s="23" t="e">
        <f>#REF!</f>
        <v>#REF!</v>
      </c>
      <c r="H77" s="23" t="e">
        <f>#REF!</f>
        <v>#REF!</v>
      </c>
      <c r="I77" s="37" t="e">
        <f>#REF!</f>
        <v>#REF!</v>
      </c>
      <c r="J77" s="53"/>
      <c r="K77" s="53"/>
      <c r="L77" s="36" t="e">
        <f>#REF!</f>
        <v>#REF!</v>
      </c>
      <c r="M77" s="23" t="e">
        <f>#REF!</f>
        <v>#REF!</v>
      </c>
      <c r="N77" s="23" t="e">
        <f>#REF!</f>
        <v>#REF!</v>
      </c>
      <c r="O77" s="23" t="e">
        <f>#REF!</f>
        <v>#REF!</v>
      </c>
      <c r="P77" s="23" t="str">
        <f>IF(AH77="","",IF(#REF!="W","Y",IF(#REF!="L","N","")))</f>
        <v/>
      </c>
      <c r="Q77" s="23" t="e">
        <f>#REF!</f>
        <v>#REF!</v>
      </c>
      <c r="R77" s="23" t="e">
        <f>#REF!</f>
        <v>#REF!</v>
      </c>
      <c r="S77" s="37" t="e">
        <f>#REF!</f>
        <v>#REF!</v>
      </c>
      <c r="T77" s="53"/>
      <c r="U77" s="185"/>
      <c r="V77" s="285" t="str">
        <f>'Hedge-All-18'!B77</f>
        <v/>
      </c>
      <c r="W77" s="23" t="str">
        <f>'Hedge-All-18'!C77</f>
        <v/>
      </c>
      <c r="X77" s="23" t="str">
        <f>'Hedge-All-18'!H77</f>
        <v/>
      </c>
      <c r="Y77" s="23" t="str">
        <f>'Hedge-All-18'!O77</f>
        <v/>
      </c>
      <c r="Z77" s="23" t="str">
        <f>IF(AH77="","",IF('Hedge-All-18'!X77="W","Y",IF('Hedge-All-18'!X77="L","N","")))</f>
        <v/>
      </c>
      <c r="AA77" s="23" t="str">
        <f>'Hedge-All-18'!AM77</f>
        <v/>
      </c>
      <c r="AB77" s="23" t="str">
        <f>'Hedge-All-18'!S77</f>
        <v/>
      </c>
      <c r="AC77" s="37" t="str">
        <f>'Hedge-All-18'!U77</f>
        <v/>
      </c>
      <c r="AD77" s="53"/>
      <c r="AE77" s="53"/>
      <c r="AF77" s="53"/>
      <c r="AG77" s="53"/>
      <c r="AH77" s="124"/>
      <c r="AI77" s="105"/>
      <c r="AJ77" s="102" t="str" cm="1">
        <f t="array" aca="1" ref="AJ77" ca="1">IF(AH76="","",INDIRECT(VLOOKUP(DB77,General!X:Y,2,FALSE)&amp;CQ77))</f>
        <v/>
      </c>
      <c r="AK77" s="68" t="str">
        <f t="shared" si="46"/>
        <v/>
      </c>
      <c r="AL77" s="68" t="str">
        <f>IF(AH76="","",VLOOKUP(DB77,General!U:V,2,FALSE))</f>
        <v/>
      </c>
      <c r="AM77" s="62" t="str" cm="1">
        <f t="array" aca="1" ref="AM77" ca="1">IF(AH76="","",INDIRECT(DB77&amp;CQ77))</f>
        <v/>
      </c>
      <c r="AN77" s="23" t="str">
        <f t="shared" si="43"/>
        <v/>
      </c>
      <c r="AO77" s="23" t="str">
        <f t="shared" si="47"/>
        <v/>
      </c>
      <c r="AP77" s="37" t="str">
        <f t="shared" si="44"/>
        <v/>
      </c>
      <c r="AQ77" s="53"/>
      <c r="AR77" s="53"/>
      <c r="AS77" s="53"/>
      <c r="AT77" s="33" t="e">
        <f>#REF!</f>
        <v>#REF!</v>
      </c>
      <c r="AU77" s="34" t="e">
        <f>#REF!</f>
        <v>#REF!</v>
      </c>
      <c r="AV77" s="34" t="e">
        <f>#REF!</f>
        <v>#REF!</v>
      </c>
      <c r="AW77" s="34" t="e">
        <f>#REF!</f>
        <v>#REF!</v>
      </c>
      <c r="AX77" s="34" t="str">
        <f>IF(AH77="","",IF(#REF!="W","Y",IF(#REF!="L","N","")))</f>
        <v/>
      </c>
      <c r="AY77" s="34" t="e">
        <f>#REF!</f>
        <v>#REF!</v>
      </c>
      <c r="AZ77" s="34" t="e">
        <f>#REF!</f>
        <v>#REF!</v>
      </c>
      <c r="BA77" s="35" t="e">
        <f>#REF!</f>
        <v>#REF!</v>
      </c>
      <c r="BB77" s="53"/>
      <c r="BC77" s="53"/>
      <c r="BD77" s="33" t="e">
        <f>#REF!</f>
        <v>#REF!</v>
      </c>
      <c r="BE77" s="34" t="e">
        <f>#REF!</f>
        <v>#REF!</v>
      </c>
      <c r="BF77" s="34" t="e">
        <f>#REF!</f>
        <v>#REF!</v>
      </c>
      <c r="BG77" s="34" t="e">
        <f>#REF!</f>
        <v>#REF!</v>
      </c>
      <c r="BH77" s="34" t="str">
        <f>IF(AH77="","",IF(#REF!="W","Y",IF(#REF!="L","N","")))</f>
        <v/>
      </c>
      <c r="BI77" s="34" t="e">
        <f>#REF!</f>
        <v>#REF!</v>
      </c>
      <c r="BJ77" s="34" t="e">
        <f>#REF!</f>
        <v>#REF!</v>
      </c>
      <c r="BK77" s="35" t="e">
        <f>#REF!</f>
        <v>#REF!</v>
      </c>
      <c r="BL77" s="53"/>
      <c r="BM77" s="53"/>
      <c r="BN77" s="33" t="e">
        <f>#REF!</f>
        <v>#REF!</v>
      </c>
      <c r="BO77" s="34" t="e">
        <f>#REF!</f>
        <v>#REF!</v>
      </c>
      <c r="BP77" s="34" t="e">
        <f>#REF!</f>
        <v>#REF!</v>
      </c>
      <c r="BQ77" s="34" t="e">
        <f>#REF!</f>
        <v>#REF!</v>
      </c>
      <c r="BR77" s="34" t="str">
        <f>IF(AH77="","",IF(#REF!="W","Y",IF(#REF!="L","N","")))</f>
        <v/>
      </c>
      <c r="BS77" s="34" t="e">
        <f>#REF!</f>
        <v>#REF!</v>
      </c>
      <c r="BT77" s="34" t="e">
        <f>#REF!</f>
        <v>#REF!</v>
      </c>
      <c r="BU77" s="35" t="e">
        <f>#REF!</f>
        <v>#REF!</v>
      </c>
      <c r="BV77" s="53"/>
      <c r="BW77" s="53"/>
      <c r="BX77" s="36" t="e">
        <f>#REF!</f>
        <v>#REF!</v>
      </c>
      <c r="BY77" s="23" t="e">
        <f>#REF!</f>
        <v>#REF!</v>
      </c>
      <c r="BZ77" s="23" t="e">
        <f>#REF!</f>
        <v>#REF!</v>
      </c>
      <c r="CA77" s="23" t="e">
        <f>#REF!</f>
        <v>#REF!</v>
      </c>
      <c r="CB77" s="23" t="str">
        <f>IF(AH77="","",IF(#REF!="W","Y",IF(#REF!="L","N","")))</f>
        <v/>
      </c>
      <c r="CC77" s="23" t="e">
        <f>#REF!</f>
        <v>#REF!</v>
      </c>
      <c r="CD77" s="23" t="e">
        <f>#REF!</f>
        <v>#REF!</v>
      </c>
      <c r="CE77" s="37" t="e">
        <f>#REF!</f>
        <v>#REF!</v>
      </c>
      <c r="CF77" s="53"/>
      <c r="CG77" s="53"/>
      <c r="CH77" s="1" t="e">
        <f>IF(AN77="",0,IFERROR(VLOOKUP(AN72&amp;AN73&amp;AN74&amp;AN75&amp;AN76&amp;AN77,General!I:J,2,FALSE),0))+AO76</f>
        <v>#VALUE!</v>
      </c>
      <c r="CI77" s="1">
        <v>-100</v>
      </c>
      <c r="CJ77" s="1" t="e">
        <f t="shared" si="45"/>
        <v>#REF!</v>
      </c>
      <c r="CK77" s="1">
        <v>-100</v>
      </c>
      <c r="CL77" s="1">
        <v>-100</v>
      </c>
      <c r="CM77" s="1">
        <v>-100</v>
      </c>
      <c r="CN77" s="1">
        <v>-100</v>
      </c>
      <c r="CP77" s="1" t="str">
        <f t="shared" ca="1" si="51"/>
        <v/>
      </c>
      <c r="CQ77" s="1">
        <v>77</v>
      </c>
      <c r="CR77" s="1">
        <f t="shared" si="15"/>
        <v>72</v>
      </c>
      <c r="CS77" s="4" t="str" cm="1">
        <f t="array" ref="CS77">IFERROR(INDEX($CI$4:$CO$4,_xlfn.AGGREGATE(15,6,COLUMN($CI$4:$CO$4)-COLUMN($CH$1)/($CI$77:$CO$77=MAX($CI$77:$CO$77)),COLUMNS($CO$4:CO4))),"")</f>
        <v/>
      </c>
      <c r="CT77" s="4" t="str" cm="1">
        <f t="array" ref="CT77">IFERROR(INDEX($CI$4:$CO$4,_xlfn.AGGREGATE(15,6,COLUMN($CI$4:$CO$4)-COLUMN($CH$1)/($CI$77:$CO$77=MAX($CI$77:$CO$77)),COLUMNS($CO$4:CP4))),"")</f>
        <v/>
      </c>
      <c r="CU77" s="4" t="str" cm="1">
        <f t="array" ref="CU77">IFERROR(INDEX($CI$4:$CO$4,_xlfn.AGGREGATE(15,6,COLUMN($CI$4:$CO$4)-COLUMN($CH$1)/($CI$77:$CO$77=MAX($CI$77:$CO$77)),COLUMNS($CO$4:CQ4))),"")</f>
        <v/>
      </c>
      <c r="CV77" s="4" t="str" cm="1">
        <f t="array" ref="CV77">IFERROR(INDEX($CI$4:$CO$4,_xlfn.AGGREGATE(15,6,COLUMN($CI$4:$CO$4)-COLUMN($CH$1)/($CI$77:$CO$77=MAX($CI$77:$CO$77)),COLUMNS($CO$4:CR4))),"")</f>
        <v/>
      </c>
      <c r="CW77" s="1" t="str">
        <f t="shared" ca="1" si="52"/>
        <v/>
      </c>
      <c r="DA77" s="1" t="str">
        <f t="shared" ca="1" si="53"/>
        <v>R</v>
      </c>
      <c r="DB77" s="1" t="str">
        <f t="shared" ref="DB77:DB128" ca="1" si="57">CW76</f>
        <v/>
      </c>
      <c r="DD77" s="4" t="str">
        <f>IFERROR(VLOOKUP(CS77,General!R:S,2,FALSE),"")</f>
        <v/>
      </c>
      <c r="DE77" s="4" t="str">
        <f>IFERROR(VLOOKUP(CT77,General!R:S,2,FALSE),"")</f>
        <v/>
      </c>
      <c r="DF77" s="4" t="str">
        <f>IFERROR(VLOOKUP(CU77,General!R:S,2,FALSE),"")</f>
        <v/>
      </c>
      <c r="DG77" s="4" t="str">
        <f>IFERROR(VLOOKUP(CV77,General!R:S,2,FALSE),"")</f>
        <v/>
      </c>
      <c r="DH77" s="4">
        <f ca="1">IF(CS77="",-1,COUNTIF(INDIRECT(DD77&amp;$CQ$10):INDIRECT(DD77&amp;CQ77),"Y"))</f>
        <v>-1</v>
      </c>
      <c r="DI77" s="4">
        <f ca="1">IF(CT77="",-1,COUNTIF(INDIRECT(DE77&amp;$CQ$10):INDIRECT(DE77&amp;CQ77),"Y"))</f>
        <v>-1</v>
      </c>
      <c r="DJ77" s="4">
        <f ca="1">IF(CU77="",-1,COUNTIF(INDIRECT(DF77&amp;$CQ$10):INDIRECT(DF77&amp;CQ77),"Y"))</f>
        <v>-1</v>
      </c>
      <c r="DK77" s="4">
        <f ca="1">IF(CV77="",-1,COUNTIF(INDIRECT(DG77&amp;$CQ$10):INDIRECT(DG77&amp;CQ77),"Y"))</f>
        <v>-1</v>
      </c>
      <c r="DL77" s="4" t="str" cm="1">
        <f t="array" aca="1" ref="DL77" ca="1">IFERROR(INDEX($CS$77:$CV$77,_xlfn.AGGREGATE(15,6,COLUMN($CS$77:$CV$77)-COLUMN($CR$77)/($DH$77:$DK$77=MAX($DH$77:$DK$77)),COLUMNS($CS$77:CS77))),"")</f>
        <v/>
      </c>
      <c r="DM77" s="4" t="str" cm="1">
        <f t="array" aca="1" ref="DM77" ca="1">IFERROR(INDEX($CS$77:$CV$77,_xlfn.AGGREGATE(15,6,COLUMN($CS$77:$CV$77)-COLUMN($CR$77)/($DH$77:$DK$77=MAX($DH$77:$DK$77)),COLUMNS($CS$77:CT77))),"")</f>
        <v/>
      </c>
      <c r="DN77" s="4" t="str" cm="1">
        <f t="array" aca="1" ref="DN77" ca="1">IFERROR(INDEX($CS$77:$CV$77,_xlfn.AGGREGATE(15,6,COLUMN($CS$77:$CV$77)-COLUMN($CR$77)/($DH$77:$DK$77=MAX($DH$77:$DK$77)),COLUMNS($CS$77:CU77))),"")</f>
        <v/>
      </c>
      <c r="DO77" s="4" t="str" cm="1">
        <f t="array" aca="1" ref="DO77" ca="1">IFERROR(INDEX($CS$77:$CV$77,_xlfn.AGGREGATE(15,6,COLUMN($CS$77:$CV$77)-COLUMN($CR$77)/($DH$77:$DK$77=MAX($DH$77:$DK$77)),COLUMNS($CS$77:CV77))),"")</f>
        <v/>
      </c>
      <c r="DP77" s="1">
        <f t="shared" ca="1" si="54"/>
        <v>4</v>
      </c>
      <c r="DQ77" s="73">
        <f t="shared" ca="1" si="55"/>
        <v>0</v>
      </c>
      <c r="DR77" s="4" t="str">
        <f t="shared" ca="1" si="56"/>
        <v/>
      </c>
      <c r="DS77" s="1" t="str">
        <f t="shared" si="49"/>
        <v>F77</v>
      </c>
      <c r="DV77" s="161" t="str">
        <f>'Hedge-All-18'!B77</f>
        <v/>
      </c>
      <c r="DW77" s="162" t="str">
        <f>'Hedge-All-18'!C77</f>
        <v/>
      </c>
      <c r="DX77" s="163" t="str">
        <f>'Hedge-All-18'!D77</f>
        <v/>
      </c>
      <c r="DY77" s="164" t="str">
        <f>'Hedge-All-18'!E77</f>
        <v/>
      </c>
      <c r="DZ77" s="165" t="str">
        <f>'Hedge-All-18'!F77</f>
        <v/>
      </c>
      <c r="EA77" s="139"/>
      <c r="EB77" s="166" t="str">
        <f>'Hedge-All-18'!H77</f>
        <v/>
      </c>
      <c r="EC77" s="163" t="str">
        <f>'Hedge-All-18'!I77</f>
        <v/>
      </c>
      <c r="ED77" s="164" t="str">
        <f>'Hedge-All-18'!J77</f>
        <v/>
      </c>
      <c r="EE77" s="165" t="str">
        <f>'Hedge-All-18'!K77</f>
        <v/>
      </c>
      <c r="EF77" s="139"/>
      <c r="EG77" s="139"/>
      <c r="EH77" s="139"/>
      <c r="EI77" s="161" t="str">
        <f>'Hedge-All-18'!O77</f>
        <v/>
      </c>
      <c r="EJ77" s="163" t="str">
        <f>'Hedge-All-18'!P77</f>
        <v/>
      </c>
      <c r="EK77" s="164" t="str">
        <f>'Hedge-All-18'!Q77</f>
        <v/>
      </c>
      <c r="EL77" s="167" t="str">
        <f>'Hedge-All-18'!R77</f>
        <v/>
      </c>
      <c r="EM77" s="167" t="str">
        <f>'Hedge-All-18'!S77</f>
        <v/>
      </c>
      <c r="EN77" s="168" t="str">
        <f>'Hedge-All-18'!T77</f>
        <v/>
      </c>
      <c r="EO77" s="167" t="str">
        <f>'Hedge-All-18'!U77</f>
        <v/>
      </c>
      <c r="EP77" s="169" t="str">
        <f>'Hedge-All-18'!V77</f>
        <v/>
      </c>
      <c r="EQ77" s="1" t="str">
        <f t="shared" si="50"/>
        <v>N</v>
      </c>
    </row>
    <row r="78" spans="1:147" ht="26.25" customHeight="1" thickBot="1">
      <c r="A78" s="1">
        <v>69</v>
      </c>
      <c r="B78" s="36" t="e">
        <f>#REF!</f>
        <v>#REF!</v>
      </c>
      <c r="C78" s="23" t="e">
        <f>#REF!</f>
        <v>#REF!</v>
      </c>
      <c r="D78" s="23" t="e">
        <f>#REF!</f>
        <v>#REF!</v>
      </c>
      <c r="E78" s="23" t="e">
        <f>#REF!</f>
        <v>#REF!</v>
      </c>
      <c r="F78" s="23" t="str">
        <f>IF(AH78="","",IF(#REF!="W","Y",IF(#REF!="L","N","")))</f>
        <v/>
      </c>
      <c r="G78" s="23" t="e">
        <f>#REF!</f>
        <v>#REF!</v>
      </c>
      <c r="H78" s="23" t="e">
        <f>#REF!</f>
        <v>#REF!</v>
      </c>
      <c r="I78" s="37" t="e">
        <f>#REF!</f>
        <v>#REF!</v>
      </c>
      <c r="J78" s="53"/>
      <c r="K78" s="53"/>
      <c r="L78" s="36" t="e">
        <f>#REF!</f>
        <v>#REF!</v>
      </c>
      <c r="M78" s="23" t="e">
        <f>#REF!</f>
        <v>#REF!</v>
      </c>
      <c r="N78" s="23" t="e">
        <f>#REF!</f>
        <v>#REF!</v>
      </c>
      <c r="O78" s="23" t="e">
        <f>#REF!</f>
        <v>#REF!</v>
      </c>
      <c r="P78" s="23" t="str">
        <f>IF(AH78="","",IF(#REF!="W","Y",IF(#REF!="L","N","")))</f>
        <v/>
      </c>
      <c r="Q78" s="23" t="e">
        <f>#REF!</f>
        <v>#REF!</v>
      </c>
      <c r="R78" s="23" t="e">
        <f>#REF!</f>
        <v>#REF!</v>
      </c>
      <c r="S78" s="37" t="e">
        <f>#REF!</f>
        <v>#REF!</v>
      </c>
      <c r="T78" s="53"/>
      <c r="U78" s="185"/>
      <c r="V78" s="285" t="str">
        <f>'Hedge-All-18'!B78</f>
        <v/>
      </c>
      <c r="W78" s="23" t="str">
        <f>'Hedge-All-18'!C78</f>
        <v/>
      </c>
      <c r="X78" s="23" t="str">
        <f>'Hedge-All-18'!H78</f>
        <v/>
      </c>
      <c r="Y78" s="23" t="str">
        <f>'Hedge-All-18'!O78</f>
        <v/>
      </c>
      <c r="Z78" s="23" t="str">
        <f>IF(AH78="","",IF('Hedge-All-18'!X78="W","Y",IF('Hedge-All-18'!X78="L","N","")))</f>
        <v/>
      </c>
      <c r="AA78" s="23" t="str">
        <f>'Hedge-All-18'!AM78</f>
        <v/>
      </c>
      <c r="AB78" s="23" t="str">
        <f>'Hedge-All-18'!S78</f>
        <v/>
      </c>
      <c r="AC78" s="37" t="str">
        <f>'Hedge-All-18'!U78</f>
        <v/>
      </c>
      <c r="AD78" s="53"/>
      <c r="AE78" s="53"/>
      <c r="AF78" s="53"/>
      <c r="AG78" s="53"/>
      <c r="AH78" s="124"/>
      <c r="AI78" s="105"/>
      <c r="AJ78" s="102" t="str" cm="1">
        <f t="array" aca="1" ref="AJ78" ca="1">IF(AH77="","",INDIRECT(VLOOKUP(DB78,General!X:Y,2,FALSE)&amp;CQ78))</f>
        <v/>
      </c>
      <c r="AK78" s="68" t="str">
        <f t="shared" si="46"/>
        <v/>
      </c>
      <c r="AL78" s="68" t="str">
        <f>IF(AH77="","",VLOOKUP(DB78,General!U:V,2,FALSE))</f>
        <v/>
      </c>
      <c r="AM78" s="62" t="str" cm="1">
        <f t="array" aca="1" ref="AM78" ca="1">IF(AH77="","",INDIRECT(DB78&amp;CQ78))</f>
        <v/>
      </c>
      <c r="AN78" s="23" t="str">
        <f t="shared" si="43"/>
        <v/>
      </c>
      <c r="AO78" s="23" t="str">
        <f t="shared" si="47"/>
        <v/>
      </c>
      <c r="AP78" s="37" t="str">
        <f t="shared" si="44"/>
        <v/>
      </c>
      <c r="AQ78" s="53"/>
      <c r="AR78" s="53"/>
      <c r="AS78" s="53"/>
      <c r="AT78" s="33" t="e">
        <f>#REF!</f>
        <v>#REF!</v>
      </c>
      <c r="AU78" s="34" t="e">
        <f>#REF!</f>
        <v>#REF!</v>
      </c>
      <c r="AV78" s="34" t="e">
        <f>#REF!</f>
        <v>#REF!</v>
      </c>
      <c r="AW78" s="34" t="e">
        <f>#REF!</f>
        <v>#REF!</v>
      </c>
      <c r="AX78" s="34" t="str">
        <f>IF(AH78="","",IF(#REF!="W","Y",IF(#REF!="L","N","")))</f>
        <v/>
      </c>
      <c r="AY78" s="34" t="e">
        <f>#REF!</f>
        <v>#REF!</v>
      </c>
      <c r="AZ78" s="34" t="e">
        <f>#REF!</f>
        <v>#REF!</v>
      </c>
      <c r="BA78" s="35" t="e">
        <f>#REF!</f>
        <v>#REF!</v>
      </c>
      <c r="BB78" s="53"/>
      <c r="BC78" s="53"/>
      <c r="BD78" s="33" t="e">
        <f>#REF!</f>
        <v>#REF!</v>
      </c>
      <c r="BE78" s="34" t="e">
        <f>#REF!</f>
        <v>#REF!</v>
      </c>
      <c r="BF78" s="34" t="e">
        <f>#REF!</f>
        <v>#REF!</v>
      </c>
      <c r="BG78" s="34" t="e">
        <f>#REF!</f>
        <v>#REF!</v>
      </c>
      <c r="BH78" s="34" t="str">
        <f>IF(AH78="","",IF(#REF!="W","Y",IF(#REF!="L","N","")))</f>
        <v/>
      </c>
      <c r="BI78" s="34" t="e">
        <f>#REF!</f>
        <v>#REF!</v>
      </c>
      <c r="BJ78" s="34" t="e">
        <f>#REF!</f>
        <v>#REF!</v>
      </c>
      <c r="BK78" s="35" t="e">
        <f>#REF!</f>
        <v>#REF!</v>
      </c>
      <c r="BL78" s="53"/>
      <c r="BM78" s="53"/>
      <c r="BN78" s="33" t="e">
        <f>#REF!</f>
        <v>#REF!</v>
      </c>
      <c r="BO78" s="34" t="e">
        <f>#REF!</f>
        <v>#REF!</v>
      </c>
      <c r="BP78" s="34" t="e">
        <f>#REF!</f>
        <v>#REF!</v>
      </c>
      <c r="BQ78" s="34" t="e">
        <f>#REF!</f>
        <v>#REF!</v>
      </c>
      <c r="BR78" s="34" t="str">
        <f>IF(AH78="","",IF(#REF!="W","Y",IF(#REF!="L","N","")))</f>
        <v/>
      </c>
      <c r="BS78" s="34" t="e">
        <f>#REF!</f>
        <v>#REF!</v>
      </c>
      <c r="BT78" s="34" t="e">
        <f>#REF!</f>
        <v>#REF!</v>
      </c>
      <c r="BU78" s="35" t="e">
        <f>#REF!</f>
        <v>#REF!</v>
      </c>
      <c r="BV78" s="53"/>
      <c r="BW78" s="53"/>
      <c r="BX78" s="36" t="e">
        <f>#REF!</f>
        <v>#REF!</v>
      </c>
      <c r="BY78" s="23" t="e">
        <f>#REF!</f>
        <v>#REF!</v>
      </c>
      <c r="BZ78" s="23" t="e">
        <f>#REF!</f>
        <v>#REF!</v>
      </c>
      <c r="CA78" s="23" t="e">
        <f>#REF!</f>
        <v>#REF!</v>
      </c>
      <c r="CB78" s="23" t="str">
        <f>IF(AH78="","",IF(#REF!="W","Y",IF(#REF!="L","N","")))</f>
        <v/>
      </c>
      <c r="CC78" s="23" t="e">
        <f>#REF!</f>
        <v>#REF!</v>
      </c>
      <c r="CD78" s="23" t="e">
        <f>#REF!</f>
        <v>#REF!</v>
      </c>
      <c r="CE78" s="37" t="e">
        <f>#REF!</f>
        <v>#REF!</v>
      </c>
      <c r="CF78" s="53"/>
      <c r="CG78" s="53"/>
      <c r="CH78" s="1" t="e">
        <f>IF(AN78="",0,IFERROR(VLOOKUP(AN73&amp;AN74&amp;AN75&amp;AN76&amp;AN77&amp;AN78,General!I:J,2,FALSE),0))+AO77</f>
        <v>#VALUE!</v>
      </c>
      <c r="CI78" s="1">
        <v>-100</v>
      </c>
      <c r="CJ78" s="1" t="e">
        <f t="shared" si="45"/>
        <v>#REF!</v>
      </c>
      <c r="CK78" s="1">
        <v>-100</v>
      </c>
      <c r="CL78" s="1">
        <v>-100</v>
      </c>
      <c r="CM78" s="1">
        <v>-100</v>
      </c>
      <c r="CN78" s="1">
        <v>-100</v>
      </c>
      <c r="CP78" s="1" t="str">
        <f t="shared" ca="1" si="51"/>
        <v/>
      </c>
      <c r="CQ78" s="1">
        <v>78</v>
      </c>
      <c r="CR78" s="1">
        <f t="shared" si="15"/>
        <v>73</v>
      </c>
      <c r="CS78" s="4" t="str" cm="1">
        <f t="array" ref="CS78">IFERROR(INDEX($CI$4:$CO$4,_xlfn.AGGREGATE(15,6,COLUMN($CI$4:$CO$4)-COLUMN($CH$1)/($CI$78:$CO$78=MAX($CI$78:$CO$78)),COLUMNS($CO$4:CO4))),"")</f>
        <v/>
      </c>
      <c r="CT78" s="4" t="str" cm="1">
        <f t="array" ref="CT78">IFERROR(INDEX($CI$4:$CO$4,_xlfn.AGGREGATE(15,6,COLUMN($CI$4:$CO$4)-COLUMN($CH$1)/($CI$78:$CO$78=MAX($CI$78:$CO$78)),COLUMNS($CO$4:CP4))),"")</f>
        <v/>
      </c>
      <c r="CU78" s="4" t="str" cm="1">
        <f t="array" ref="CU78">IFERROR(INDEX($CI$4:$CO$4,_xlfn.AGGREGATE(15,6,COLUMN($CI$4:$CO$4)-COLUMN($CH$1)/($CI$78:$CO$78=MAX($CI$78:$CO$78)),COLUMNS($CO$4:CQ4))),"")</f>
        <v/>
      </c>
      <c r="CV78" s="4" t="str" cm="1">
        <f t="array" ref="CV78">IFERROR(INDEX($CI$4:$CO$4,_xlfn.AGGREGATE(15,6,COLUMN($CI$4:$CO$4)-COLUMN($CH$1)/($CI$78:$CO$78=MAX($CI$78:$CO$78)),COLUMNS($CO$4:CR4))),"")</f>
        <v/>
      </c>
      <c r="CW78" s="1" t="str">
        <f t="shared" ca="1" si="52"/>
        <v/>
      </c>
      <c r="CX78" s="1" t="str" cm="1">
        <f t="array" ref="CX78">IFERROR(INDEX($CS$79:$CV$79,_xlfn.AGGREGATE(15,6,COLUMN($CS$79:$CV$79)-COLUMN($CR$79)/($CS$78:$CV$78=MAX($CS$78:$CV$78)),COLUMNS($CS$79:CT79
))),"")</f>
        <v/>
      </c>
      <c r="CY78" s="1" t="str" cm="1">
        <f t="array" ref="CY78">IFERROR(INDEX($CS$79:$CV$79,_xlfn.AGGREGATE(15,6,COLUMN($CS$79:$CV$79)-COLUMN($CR$79)/($CS$78:$CV$78=MAX($CS$78:$CV$78)),COLUMNS($CS$79:CU79
))),"")</f>
        <v/>
      </c>
      <c r="CZ78" s="1" t="str" cm="1">
        <f t="array" ref="CZ78">IFERROR(INDEX($CS$79:$CV$79,_xlfn.AGGREGATE(15,6,COLUMN($CS$79:$CV$79)-COLUMN($CR$79)/($CS$78:$CV$78=MAX($CS$78:$CV$78)),COLUMNS($CS$79:CV79
))),"")</f>
        <v/>
      </c>
      <c r="DA78" s="1" t="str">
        <f t="shared" ca="1" si="53"/>
        <v>R</v>
      </c>
      <c r="DB78" s="1" t="str">
        <f t="shared" ca="1" si="57"/>
        <v/>
      </c>
      <c r="DD78" s="4" t="str">
        <f>IFERROR(VLOOKUP(CS78,General!R:S,2,FALSE),"")</f>
        <v/>
      </c>
      <c r="DE78" s="4" t="str">
        <f>IFERROR(VLOOKUP(CT78,General!R:S,2,FALSE),"")</f>
        <v/>
      </c>
      <c r="DF78" s="4" t="str">
        <f>IFERROR(VLOOKUP(CU78,General!R:S,2,FALSE),"")</f>
        <v/>
      </c>
      <c r="DG78" s="4" t="str">
        <f>IFERROR(VLOOKUP(CV78,General!R:S,2,FALSE),"")</f>
        <v/>
      </c>
      <c r="DH78" s="4">
        <f ca="1">IF(CS78="",-1,COUNTIF(INDIRECT(DD78&amp;$CQ$10):INDIRECT(DD78&amp;CQ78),"Y"))</f>
        <v>-1</v>
      </c>
      <c r="DI78" s="4">
        <f ca="1">IF(CT78="",-1,COUNTIF(INDIRECT(DE78&amp;$CQ$10):INDIRECT(DE78&amp;CQ78),"Y"))</f>
        <v>-1</v>
      </c>
      <c r="DJ78" s="4">
        <f ca="1">IF(CU78="",-1,COUNTIF(INDIRECT(DF78&amp;$CQ$10):INDIRECT(DF78&amp;CQ78),"Y"))</f>
        <v>-1</v>
      </c>
      <c r="DK78" s="4">
        <f ca="1">IF(CV78="",-1,COUNTIF(INDIRECT(DG78&amp;$CQ$10):INDIRECT(DG78&amp;CQ78),"Y"))</f>
        <v>-1</v>
      </c>
      <c r="DL78" s="4" t="str" cm="1">
        <f t="array" aca="1" ref="DL78" ca="1">IFERROR(INDEX($CS$78:$CV$78,_xlfn.AGGREGATE(15,6,COLUMN($CS$78:$CV$78)-COLUMN($CR$78)/($DH$78:$DK$78=MAX($DH$78:$DK$78)),COLUMNS($CS$78:CS78))),"")</f>
        <v/>
      </c>
      <c r="DM78" s="4" t="str" cm="1">
        <f t="array" aca="1" ref="DM78" ca="1">IFERROR(INDEX($CS$78:$CV$78,_xlfn.AGGREGATE(15,6,COLUMN($CS$78:$CV$78)-COLUMN($CR$78)/($DH$78:$DK$78=MAX($DH$78:$DK$78)),COLUMNS($CS$78:CT78))),"")</f>
        <v/>
      </c>
      <c r="DN78" s="4" t="str" cm="1">
        <f t="array" aca="1" ref="DN78" ca="1">IFERROR(INDEX($CS$78:$CV$78,_xlfn.AGGREGATE(15,6,COLUMN($CS$78:$CV$78)-COLUMN($CR$78)/($DH$78:$DK$78=MAX($DH$78:$DK$78)),COLUMNS($CS$78:CU78))),"")</f>
        <v/>
      </c>
      <c r="DO78" s="4" t="str" cm="1">
        <f t="array" aca="1" ref="DO78" ca="1">IFERROR(INDEX($CS$78:$CV$78,_xlfn.AGGREGATE(15,6,COLUMN($CS$78:$CV$78)-COLUMN($CR$78)/($DH$78:$DK$78=MAX($DH$78:$DK$78)),COLUMNS($CS$78:CV78))),"")</f>
        <v/>
      </c>
      <c r="DP78" s="1">
        <f t="shared" ca="1" si="54"/>
        <v>4</v>
      </c>
      <c r="DQ78" s="73">
        <f t="shared" ca="1" si="55"/>
        <v>0</v>
      </c>
      <c r="DR78" s="4" t="str">
        <f t="shared" ca="1" si="56"/>
        <v/>
      </c>
      <c r="DS78" s="1" t="str">
        <f t="shared" si="49"/>
        <v>F78</v>
      </c>
      <c r="DV78" s="161" t="str">
        <f>'Hedge-All-18'!B78</f>
        <v/>
      </c>
      <c r="DW78" s="162" t="str">
        <f>'Hedge-All-18'!C78</f>
        <v/>
      </c>
      <c r="DX78" s="163" t="str">
        <f>'Hedge-All-18'!D78</f>
        <v/>
      </c>
      <c r="DY78" s="164" t="str">
        <f>'Hedge-All-18'!E78</f>
        <v/>
      </c>
      <c r="DZ78" s="165" t="str">
        <f>'Hedge-All-18'!F78</f>
        <v/>
      </c>
      <c r="EA78" s="139"/>
      <c r="EB78" s="166" t="str">
        <f>'Hedge-All-18'!H78</f>
        <v/>
      </c>
      <c r="EC78" s="163" t="str">
        <f>'Hedge-All-18'!I78</f>
        <v/>
      </c>
      <c r="ED78" s="164" t="str">
        <f>'Hedge-All-18'!J78</f>
        <v/>
      </c>
      <c r="EE78" s="165" t="str">
        <f>'Hedge-All-18'!K78</f>
        <v/>
      </c>
      <c r="EF78" s="139"/>
      <c r="EG78" s="139"/>
      <c r="EH78" s="139"/>
      <c r="EI78" s="161" t="str">
        <f>'Hedge-All-18'!O78</f>
        <v/>
      </c>
      <c r="EJ78" s="163" t="str">
        <f>'Hedge-All-18'!P78</f>
        <v/>
      </c>
      <c r="EK78" s="164" t="str">
        <f>'Hedge-All-18'!Q78</f>
        <v/>
      </c>
      <c r="EL78" s="167" t="str">
        <f>'Hedge-All-18'!R78</f>
        <v/>
      </c>
      <c r="EM78" s="167" t="str">
        <f>'Hedge-All-18'!S78</f>
        <v/>
      </c>
      <c r="EN78" s="168" t="str">
        <f>'Hedge-All-18'!T78</f>
        <v/>
      </c>
      <c r="EO78" s="167" t="str">
        <f>'Hedge-All-18'!U78</f>
        <v/>
      </c>
      <c r="EP78" s="169" t="str">
        <f>'Hedge-All-18'!V78</f>
        <v/>
      </c>
      <c r="EQ78" s="1" t="str">
        <f t="shared" si="50"/>
        <v>N</v>
      </c>
    </row>
    <row r="79" spans="1:147" ht="26.25" customHeight="1" thickBot="1">
      <c r="A79" s="1">
        <v>70</v>
      </c>
      <c r="B79" s="38" t="e">
        <f>#REF!</f>
        <v>#REF!</v>
      </c>
      <c r="C79" s="39" t="e">
        <f>#REF!</f>
        <v>#REF!</v>
      </c>
      <c r="D79" s="39" t="e">
        <f>#REF!</f>
        <v>#REF!</v>
      </c>
      <c r="E79" s="39" t="e">
        <f>#REF!</f>
        <v>#REF!</v>
      </c>
      <c r="F79" s="39" t="str">
        <f>IF(AH79="","",IF(#REF!="W","Y",IF(#REF!="L","N","")))</f>
        <v/>
      </c>
      <c r="G79" s="39" t="e">
        <f>#REF!</f>
        <v>#REF!</v>
      </c>
      <c r="H79" s="39" t="e">
        <f>#REF!</f>
        <v>#REF!</v>
      </c>
      <c r="I79" s="40" t="e">
        <f>#REF!</f>
        <v>#REF!</v>
      </c>
      <c r="J79" s="53"/>
      <c r="K79" s="53"/>
      <c r="L79" s="38" t="e">
        <f>#REF!</f>
        <v>#REF!</v>
      </c>
      <c r="M79" s="39" t="e">
        <f>#REF!</f>
        <v>#REF!</v>
      </c>
      <c r="N79" s="39" t="e">
        <f>#REF!</f>
        <v>#REF!</v>
      </c>
      <c r="O79" s="39" t="e">
        <f>#REF!</f>
        <v>#REF!</v>
      </c>
      <c r="P79" s="39" t="str">
        <f>IF(AH79="","",IF(#REF!="W","Y",IF(#REF!="L","N","")))</f>
        <v/>
      </c>
      <c r="Q79" s="39" t="e">
        <f>#REF!</f>
        <v>#REF!</v>
      </c>
      <c r="R79" s="39" t="e">
        <f>#REF!</f>
        <v>#REF!</v>
      </c>
      <c r="S79" s="40" t="e">
        <f>#REF!</f>
        <v>#REF!</v>
      </c>
      <c r="T79" s="53"/>
      <c r="U79" s="185"/>
      <c r="V79" s="286" t="str">
        <f>'Hedge-All-18'!B79</f>
        <v/>
      </c>
      <c r="W79" s="39" t="str">
        <f>'Hedge-All-18'!C79</f>
        <v/>
      </c>
      <c r="X79" s="39" t="str">
        <f>'Hedge-All-18'!H79</f>
        <v/>
      </c>
      <c r="Y79" s="39" t="str">
        <f>'Hedge-All-18'!O79</f>
        <v/>
      </c>
      <c r="Z79" s="39" t="str">
        <f>IF(AH79="","",IF('Hedge-All-18'!X79="W","Y",IF('Hedge-All-18'!X79="L","N","")))</f>
        <v/>
      </c>
      <c r="AA79" s="39" t="str">
        <f>'Hedge-All-18'!AM79</f>
        <v/>
      </c>
      <c r="AB79" s="39" t="str">
        <f>'Hedge-All-18'!S79</f>
        <v/>
      </c>
      <c r="AC79" s="40" t="str">
        <f>'Hedge-All-18'!U79</f>
        <v/>
      </c>
      <c r="AD79" s="53"/>
      <c r="AE79" s="53"/>
      <c r="AF79" s="53"/>
      <c r="AG79" s="53"/>
      <c r="AH79" s="125"/>
      <c r="AI79" s="105"/>
      <c r="AJ79" s="103" t="str" cm="1">
        <f t="array" aca="1" ref="AJ79" ca="1">IF(AH78="","",INDIRECT(VLOOKUP(DB79,General!X:Y,2,FALSE)&amp;CQ79))</f>
        <v/>
      </c>
      <c r="AK79" s="69" t="str">
        <f t="shared" si="46"/>
        <v/>
      </c>
      <c r="AL79" s="69" t="str">
        <f>IF(AH78="","",VLOOKUP(DB79,General!U:V,2,FALSE))</f>
        <v/>
      </c>
      <c r="AM79" s="65" t="str" cm="1">
        <f t="array" aca="1" ref="AM79" ca="1">IF(AH78="","",INDIRECT(DB79&amp;CQ79))</f>
        <v/>
      </c>
      <c r="AN79" s="39" t="str">
        <f t="shared" si="43"/>
        <v/>
      </c>
      <c r="AO79" s="39" t="str">
        <f t="shared" si="47"/>
        <v/>
      </c>
      <c r="AP79" s="40" t="str">
        <f t="shared" si="44"/>
        <v/>
      </c>
      <c r="AQ79" s="53"/>
      <c r="AR79" s="53"/>
      <c r="AS79" s="53"/>
      <c r="AT79" s="33" t="e">
        <f>#REF!</f>
        <v>#REF!</v>
      </c>
      <c r="AU79" s="34" t="e">
        <f>#REF!</f>
        <v>#REF!</v>
      </c>
      <c r="AV79" s="34" t="e">
        <f>#REF!</f>
        <v>#REF!</v>
      </c>
      <c r="AW79" s="34" t="e">
        <f>#REF!</f>
        <v>#REF!</v>
      </c>
      <c r="AX79" s="34" t="str">
        <f>IF(AH79="","",IF(#REF!="W","Y",IF(#REF!="L","N","")))</f>
        <v/>
      </c>
      <c r="AY79" s="34" t="e">
        <f>#REF!</f>
        <v>#REF!</v>
      </c>
      <c r="AZ79" s="34" t="e">
        <f>#REF!</f>
        <v>#REF!</v>
      </c>
      <c r="BA79" s="35" t="e">
        <f>#REF!</f>
        <v>#REF!</v>
      </c>
      <c r="BB79" s="53"/>
      <c r="BC79" s="53"/>
      <c r="BD79" s="33" t="e">
        <f>#REF!</f>
        <v>#REF!</v>
      </c>
      <c r="BE79" s="34" t="e">
        <f>#REF!</f>
        <v>#REF!</v>
      </c>
      <c r="BF79" s="34" t="e">
        <f>#REF!</f>
        <v>#REF!</v>
      </c>
      <c r="BG79" s="34" t="e">
        <f>#REF!</f>
        <v>#REF!</v>
      </c>
      <c r="BH79" s="34" t="str">
        <f>IF(AH79="","",IF(#REF!="W","Y",IF(#REF!="L","N","")))</f>
        <v/>
      </c>
      <c r="BI79" s="34" t="e">
        <f>#REF!</f>
        <v>#REF!</v>
      </c>
      <c r="BJ79" s="34" t="e">
        <f>#REF!</f>
        <v>#REF!</v>
      </c>
      <c r="BK79" s="35" t="e">
        <f>#REF!</f>
        <v>#REF!</v>
      </c>
      <c r="BL79" s="53"/>
      <c r="BM79" s="53"/>
      <c r="BN79" s="33" t="e">
        <f>#REF!</f>
        <v>#REF!</v>
      </c>
      <c r="BO79" s="34" t="e">
        <f>#REF!</f>
        <v>#REF!</v>
      </c>
      <c r="BP79" s="34" t="e">
        <f>#REF!</f>
        <v>#REF!</v>
      </c>
      <c r="BQ79" s="34" t="e">
        <f>#REF!</f>
        <v>#REF!</v>
      </c>
      <c r="BR79" s="34" t="str">
        <f>IF(AH79="","",IF(#REF!="W","Y",IF(#REF!="L","N","")))</f>
        <v/>
      </c>
      <c r="BS79" s="34" t="e">
        <f>#REF!</f>
        <v>#REF!</v>
      </c>
      <c r="BT79" s="34" t="e">
        <f>#REF!</f>
        <v>#REF!</v>
      </c>
      <c r="BU79" s="35" t="e">
        <f>#REF!</f>
        <v>#REF!</v>
      </c>
      <c r="BV79" s="53"/>
      <c r="BW79" s="53"/>
      <c r="BX79" s="38" t="e">
        <f>#REF!</f>
        <v>#REF!</v>
      </c>
      <c r="BY79" s="39" t="e">
        <f>#REF!</f>
        <v>#REF!</v>
      </c>
      <c r="BZ79" s="39" t="e">
        <f>#REF!</f>
        <v>#REF!</v>
      </c>
      <c r="CA79" s="39" t="e">
        <f>#REF!</f>
        <v>#REF!</v>
      </c>
      <c r="CB79" s="39" t="str">
        <f>IF(AH79="","",IF(#REF!="W","Y",IF(#REF!="L","N","")))</f>
        <v/>
      </c>
      <c r="CC79" s="39" t="e">
        <f>#REF!</f>
        <v>#REF!</v>
      </c>
      <c r="CD79" s="39" t="e">
        <f>#REF!</f>
        <v>#REF!</v>
      </c>
      <c r="CE79" s="40" t="e">
        <f>#REF!</f>
        <v>#REF!</v>
      </c>
      <c r="CF79" s="53"/>
      <c r="CG79" s="53"/>
      <c r="CH79" s="1" t="e">
        <f>IF(AN79="",0,IFERROR(VLOOKUP(AN74&amp;AN75&amp;AN76&amp;AN77&amp;AN78&amp;AN79,General!I:J,2,FALSE),0))+AO78</f>
        <v>#VALUE!</v>
      </c>
      <c r="CI79" s="1">
        <v>-100</v>
      </c>
      <c r="CJ79" s="1" t="e">
        <f t="shared" si="45"/>
        <v>#REF!</v>
      </c>
      <c r="CK79" s="1">
        <v>-100</v>
      </c>
      <c r="CL79" s="1">
        <v>-100</v>
      </c>
      <c r="CM79" s="1">
        <v>-100</v>
      </c>
      <c r="CN79" s="1">
        <v>-100</v>
      </c>
      <c r="CP79" s="1" t="str">
        <f>IF(AH79="","",INDEX($CI$4:$CO$4,MATCH(MAX(CI79:CO79),CI79:CO79,0)))</f>
        <v/>
      </c>
      <c r="CQ79" s="1">
        <v>79</v>
      </c>
      <c r="CR79" s="1">
        <f t="shared" si="15"/>
        <v>74</v>
      </c>
      <c r="CS79" s="4" t="str" cm="1">
        <f t="array" ref="CS79">IFERROR(INDEX($CI$4:$CO$4,_xlfn.AGGREGATE(15,6,COLUMN($CI$4:$CO$4)-COLUMN($CH$1)/($CI$79:$CO$79=MAX($CI$79:$CO$79)),COLUMNS($CO$4:CO4))),"")</f>
        <v/>
      </c>
      <c r="CT79" s="4" t="str" cm="1">
        <f t="array" ref="CT79">IFERROR(INDEX($CI$4:$CO$4,_xlfn.AGGREGATE(15,6,COLUMN($CI$4:$CO$4)-COLUMN($CH$1)/($CI$79:$CO$79=MAX($CI$79:$CO$79)),COLUMNS($CO$4:CP4))),"")</f>
        <v/>
      </c>
      <c r="CU79" s="4" t="str" cm="1">
        <f t="array" ref="CU79">IFERROR(INDEX($CI$4:$CO$4,_xlfn.AGGREGATE(15,6,COLUMN($CI$4:$CO$4)-COLUMN($CH$1)/($CI$79:$CO$79=MAX($CI$79:$CO$79)),COLUMNS($CO$4:CQ4))),"")</f>
        <v/>
      </c>
      <c r="CV79" s="4" t="str" cm="1">
        <f t="array" ref="CV79">IFERROR(INDEX($CI$4:$CO$4,_xlfn.AGGREGATE(15,6,COLUMN($CI$4:$CO$4)-COLUMN($CH$1)/($CI$79:$CO$79=MAX($CI$79:$CO$79)),COLUMNS($CO$4:CR4))),"")</f>
        <v/>
      </c>
      <c r="CW79" s="1" t="str">
        <f t="shared" ca="1" si="52"/>
        <v/>
      </c>
      <c r="DA79" s="1" t="str">
        <f t="shared" ca="1" si="53"/>
        <v>R</v>
      </c>
      <c r="DB79" s="1" t="str">
        <f t="shared" ca="1" si="57"/>
        <v/>
      </c>
      <c r="DD79" s="4" t="str">
        <f>IFERROR(VLOOKUP(CS79,General!R:S,2,FALSE),"")</f>
        <v/>
      </c>
      <c r="DE79" s="4" t="str">
        <f>IFERROR(VLOOKUP(CT79,General!R:S,2,FALSE),"")</f>
        <v/>
      </c>
      <c r="DF79" s="4" t="str">
        <f>IFERROR(VLOOKUP(CU79,General!R:S,2,FALSE),"")</f>
        <v/>
      </c>
      <c r="DG79" s="4" t="str">
        <f>IFERROR(VLOOKUP(CV79,General!R:S,2,FALSE),"")</f>
        <v/>
      </c>
      <c r="DH79" s="4">
        <f ca="1">IF(CS79="",-1,COUNTIF(INDIRECT(DD79&amp;$CQ$10):INDIRECT(DD79&amp;CQ79),"Y"))</f>
        <v>-1</v>
      </c>
      <c r="DI79" s="4">
        <f ca="1">IF(CT79="",-1,COUNTIF(INDIRECT(DE79&amp;$CQ$10):INDIRECT(DE79&amp;CQ79),"Y"))</f>
        <v>-1</v>
      </c>
      <c r="DJ79" s="4">
        <f ca="1">IF(CU79="",-1,COUNTIF(INDIRECT(DF79&amp;$CQ$10):INDIRECT(DF79&amp;CQ79),"Y"))</f>
        <v>-1</v>
      </c>
      <c r="DK79" s="4">
        <f ca="1">IF(CV79="",-1,COUNTIF(INDIRECT(DG79&amp;$CQ$10):INDIRECT(DG79&amp;CQ79),"Y"))</f>
        <v>-1</v>
      </c>
      <c r="DL79" s="4" t="str" cm="1">
        <f t="array" aca="1" ref="DL79" ca="1">IFERROR(INDEX($CS$79:$CV$79,_xlfn.AGGREGATE(15,6,COLUMN($CS$79:$CV$79)-COLUMN($CR$79)/($DH$79:$DK$79=MAX($DH$79:$DK$79)),COLUMNS($CS$79:CS79))),"")</f>
        <v/>
      </c>
      <c r="DM79" s="4" t="str" cm="1">
        <f t="array" aca="1" ref="DM79" ca="1">IFERROR(INDEX($CS$79:$CV$79,_xlfn.AGGREGATE(15,6,COLUMN($CS$79:$CV$79)-COLUMN($CR$79)/($DH$79:$DK$79=MAX($DH$79:$DK$79)),COLUMNS($CS$79:CT79))),"")</f>
        <v/>
      </c>
      <c r="DN79" s="4" t="str" cm="1">
        <f t="array" aca="1" ref="DN79" ca="1">IFERROR(INDEX($CS$79:$CV$79,_xlfn.AGGREGATE(15,6,COLUMN($CS$79:$CV$79)-COLUMN($CR$79)/($DH$79:$DK$79=MAX($DH$79:$DK$79)),COLUMNS($CS$79:CU79))),"")</f>
        <v/>
      </c>
      <c r="DO79" s="4" t="str" cm="1">
        <f t="array" aca="1" ref="DO79" ca="1">IFERROR(INDEX($CS$79:$CV$79,_xlfn.AGGREGATE(15,6,COLUMN($CS$79:$CV$79)-COLUMN($CR$79)/($DH$79:$DK$79=MAX($DH$79:$DK$79)),COLUMNS($CS$79:CV79))),"")</f>
        <v/>
      </c>
      <c r="DP79" s="1">
        <f t="shared" ca="1" si="54"/>
        <v>4</v>
      </c>
      <c r="DQ79" s="73">
        <f t="shared" ca="1" si="55"/>
        <v>0</v>
      </c>
      <c r="DR79" s="4" t="str">
        <f t="shared" ca="1" si="56"/>
        <v/>
      </c>
      <c r="DS79" s="1" t="str">
        <f t="shared" si="49"/>
        <v>F79</v>
      </c>
      <c r="DV79" s="170" t="str">
        <f>'Hedge-All-18'!B79</f>
        <v/>
      </c>
      <c r="DW79" s="171" t="str">
        <f>'Hedge-All-18'!C79</f>
        <v/>
      </c>
      <c r="DX79" s="172" t="str">
        <f>'Hedge-All-18'!D79</f>
        <v/>
      </c>
      <c r="DY79" s="173" t="str">
        <f>'Hedge-All-18'!E79</f>
        <v/>
      </c>
      <c r="DZ79" s="174" t="str">
        <f>'Hedge-All-18'!F79</f>
        <v/>
      </c>
      <c r="EA79" s="139"/>
      <c r="EB79" s="175" t="str">
        <f>'Hedge-All-18'!H79</f>
        <v/>
      </c>
      <c r="EC79" s="172" t="str">
        <f>'Hedge-All-18'!I79</f>
        <v/>
      </c>
      <c r="ED79" s="173" t="str">
        <f>'Hedge-All-18'!J79</f>
        <v/>
      </c>
      <c r="EE79" s="174" t="str">
        <f>'Hedge-All-18'!K79</f>
        <v/>
      </c>
      <c r="EF79" s="139"/>
      <c r="EG79" s="139"/>
      <c r="EH79" s="139"/>
      <c r="EI79" s="170" t="str">
        <f>'Hedge-All-18'!O79</f>
        <v/>
      </c>
      <c r="EJ79" s="172" t="str">
        <f>'Hedge-All-18'!P79</f>
        <v/>
      </c>
      <c r="EK79" s="173" t="str">
        <f>'Hedge-All-18'!Q79</f>
        <v/>
      </c>
      <c r="EL79" s="176" t="str">
        <f>'Hedge-All-18'!R79</f>
        <v/>
      </c>
      <c r="EM79" s="176" t="str">
        <f>'Hedge-All-18'!S79</f>
        <v/>
      </c>
      <c r="EN79" s="177" t="str">
        <f>'Hedge-All-18'!T79</f>
        <v/>
      </c>
      <c r="EO79" s="176" t="str">
        <f>'Hedge-All-18'!U79</f>
        <v/>
      </c>
      <c r="EP79" s="178" t="str">
        <f>'Hedge-All-18'!V79</f>
        <v/>
      </c>
      <c r="EQ79" s="1" t="str">
        <f t="shared" si="50"/>
        <v>N</v>
      </c>
    </row>
    <row r="80" spans="1:147" ht="26.25" customHeight="1" thickBot="1">
      <c r="A80" s="1">
        <v>71</v>
      </c>
      <c r="B80" s="33" t="e">
        <f>#REF!</f>
        <v>#REF!</v>
      </c>
      <c r="C80" s="34" t="e">
        <f>#REF!</f>
        <v>#REF!</v>
      </c>
      <c r="D80" s="34" t="e">
        <f>#REF!</f>
        <v>#REF!</v>
      </c>
      <c r="E80" s="34" t="e">
        <f>#REF!</f>
        <v>#REF!</v>
      </c>
      <c r="F80" s="34" t="str">
        <f>IF(AH80="","",IF(#REF!="W","Y",IF(#REF!="L","N","")))</f>
        <v/>
      </c>
      <c r="G80" s="34" t="e">
        <f>#REF!</f>
        <v>#REF!</v>
      </c>
      <c r="H80" s="34" t="e">
        <f>#REF!</f>
        <v>#REF!</v>
      </c>
      <c r="I80" s="35" t="e">
        <f>#REF!</f>
        <v>#REF!</v>
      </c>
      <c r="J80" s="53"/>
      <c r="K80" s="53"/>
      <c r="L80" s="33" t="e">
        <f>#REF!</f>
        <v>#REF!</v>
      </c>
      <c r="M80" s="34" t="e">
        <f>#REF!</f>
        <v>#REF!</v>
      </c>
      <c r="N80" s="34" t="e">
        <f>#REF!</f>
        <v>#REF!</v>
      </c>
      <c r="O80" s="34" t="e">
        <f>#REF!</f>
        <v>#REF!</v>
      </c>
      <c r="P80" s="34" t="str">
        <f>IF(AH80="","",IF(#REF!="W","Y",IF(#REF!="L","N","")))</f>
        <v/>
      </c>
      <c r="Q80" s="34" t="e">
        <f>#REF!</f>
        <v>#REF!</v>
      </c>
      <c r="R80" s="34" t="e">
        <f>#REF!</f>
        <v>#REF!</v>
      </c>
      <c r="S80" s="35" t="e">
        <f>#REF!</f>
        <v>#REF!</v>
      </c>
      <c r="T80" s="53"/>
      <c r="U80" s="185"/>
      <c r="V80" s="184" t="str">
        <f>'Hedge-All-18'!B80</f>
        <v/>
      </c>
      <c r="W80" s="34" t="str">
        <f>'Hedge-All-18'!C80</f>
        <v/>
      </c>
      <c r="X80" s="34" t="str">
        <f>'Hedge-All-18'!H80</f>
        <v/>
      </c>
      <c r="Y80" s="34" t="str">
        <f>'Hedge-All-18'!O80</f>
        <v/>
      </c>
      <c r="Z80" s="34" t="str">
        <f>IF(AH80="","",IF('Hedge-All-18'!X80="W","Y",IF('Hedge-All-18'!X80="L","N","")))</f>
        <v/>
      </c>
      <c r="AA80" s="34" t="str">
        <f>'Hedge-All-18'!AM80</f>
        <v/>
      </c>
      <c r="AB80" s="34" t="str">
        <f>'Hedge-All-18'!S80</f>
        <v/>
      </c>
      <c r="AC80" s="35" t="str">
        <f>'Hedge-All-18'!U80</f>
        <v/>
      </c>
      <c r="AD80" s="53"/>
      <c r="AE80" s="53"/>
      <c r="AF80" s="53"/>
      <c r="AG80" s="53"/>
      <c r="AH80" s="123"/>
      <c r="AI80" s="105"/>
      <c r="AJ80" s="107" t="str" cm="1">
        <f t="array" aca="1" ref="AJ80" ca="1">IF(AH79="","",INDIRECT(VLOOKUP(DB80,General!X:Y,2,FALSE)&amp;CQ80))</f>
        <v/>
      </c>
      <c r="AK80" s="63" t="str">
        <f t="shared" si="46"/>
        <v/>
      </c>
      <c r="AL80" s="63" t="str">
        <f>IF(AH79="","",VLOOKUP(DB80,General!U:V,2,FALSE))</f>
        <v/>
      </c>
      <c r="AM80" s="64" t="str" cm="1">
        <f t="array" aca="1" ref="AM80" ca="1">IF(AH79="","",INDIRECT(DB80&amp;CQ80))</f>
        <v/>
      </c>
      <c r="AN80" s="34" t="str">
        <f t="shared" si="43"/>
        <v/>
      </c>
      <c r="AO80" s="34" t="str">
        <f t="shared" si="47"/>
        <v/>
      </c>
      <c r="AP80" s="35" t="str">
        <f t="shared" si="44"/>
        <v/>
      </c>
      <c r="AQ80" s="53"/>
      <c r="AR80" s="53"/>
      <c r="AS80" s="53"/>
      <c r="AT80" s="33" t="e">
        <f>#REF!</f>
        <v>#REF!</v>
      </c>
      <c r="AU80" s="34" t="e">
        <f>#REF!</f>
        <v>#REF!</v>
      </c>
      <c r="AV80" s="34" t="e">
        <f>#REF!</f>
        <v>#REF!</v>
      </c>
      <c r="AW80" s="34" t="e">
        <f>#REF!</f>
        <v>#REF!</v>
      </c>
      <c r="AX80" s="34" t="str">
        <f>IF(AH80="","",IF(#REF!="W","Y",IF(#REF!="L","N","")))</f>
        <v/>
      </c>
      <c r="AY80" s="34" t="e">
        <f>#REF!</f>
        <v>#REF!</v>
      </c>
      <c r="AZ80" s="34" t="e">
        <f>#REF!</f>
        <v>#REF!</v>
      </c>
      <c r="BA80" s="35" t="e">
        <f>#REF!</f>
        <v>#REF!</v>
      </c>
      <c r="BB80" s="53"/>
      <c r="BC80" s="53"/>
      <c r="BD80" s="33" t="e">
        <f>#REF!</f>
        <v>#REF!</v>
      </c>
      <c r="BE80" s="34" t="e">
        <f>#REF!</f>
        <v>#REF!</v>
      </c>
      <c r="BF80" s="34" t="e">
        <f>#REF!</f>
        <v>#REF!</v>
      </c>
      <c r="BG80" s="34" t="e">
        <f>#REF!</f>
        <v>#REF!</v>
      </c>
      <c r="BH80" s="34" t="str">
        <f>IF(AH80="","",IF(#REF!="W","Y",IF(#REF!="L","N","")))</f>
        <v/>
      </c>
      <c r="BI80" s="34" t="e">
        <f>#REF!</f>
        <v>#REF!</v>
      </c>
      <c r="BJ80" s="34" t="e">
        <f>#REF!</f>
        <v>#REF!</v>
      </c>
      <c r="BK80" s="35" t="e">
        <f>#REF!</f>
        <v>#REF!</v>
      </c>
      <c r="BL80" s="53"/>
      <c r="BM80" s="53"/>
      <c r="BN80" s="33" t="e">
        <f>#REF!</f>
        <v>#REF!</v>
      </c>
      <c r="BO80" s="34" t="e">
        <f>#REF!</f>
        <v>#REF!</v>
      </c>
      <c r="BP80" s="34" t="e">
        <f>#REF!</f>
        <v>#REF!</v>
      </c>
      <c r="BQ80" s="34" t="e">
        <f>#REF!</f>
        <v>#REF!</v>
      </c>
      <c r="BR80" s="34" t="str">
        <f>IF(AH80="","",IF(#REF!="W","Y",IF(#REF!="L","N","")))</f>
        <v/>
      </c>
      <c r="BS80" s="34" t="e">
        <f>#REF!</f>
        <v>#REF!</v>
      </c>
      <c r="BT80" s="34" t="e">
        <f>#REF!</f>
        <v>#REF!</v>
      </c>
      <c r="BU80" s="35" t="e">
        <f>#REF!</f>
        <v>#REF!</v>
      </c>
      <c r="BV80" s="53"/>
      <c r="BW80" s="53"/>
      <c r="BX80" s="33" t="e">
        <f>#REF!</f>
        <v>#REF!</v>
      </c>
      <c r="BY80" s="34" t="e">
        <f>#REF!</f>
        <v>#REF!</v>
      </c>
      <c r="BZ80" s="34" t="e">
        <f>#REF!</f>
        <v>#REF!</v>
      </c>
      <c r="CA80" s="34" t="e">
        <f>#REF!</f>
        <v>#REF!</v>
      </c>
      <c r="CB80" s="34" t="str">
        <f>IF(AH80="","",IF(#REF!="W","Y",IF(#REF!="L","N","")))</f>
        <v/>
      </c>
      <c r="CC80" s="34" t="e">
        <f>#REF!</f>
        <v>#REF!</v>
      </c>
      <c r="CD80" s="34" t="e">
        <f>#REF!</f>
        <v>#REF!</v>
      </c>
      <c r="CE80" s="35" t="e">
        <f>#REF!</f>
        <v>#REF!</v>
      </c>
      <c r="CF80" s="53"/>
      <c r="CG80" s="53"/>
      <c r="CH80" s="1" t="e">
        <f>IF(AN80="",0,IFERROR(VLOOKUP(AN75&amp;AN76&amp;AN77&amp;AN78&amp;AN79&amp;AN80,General!I:J,2,FALSE),0))+AO79</f>
        <v>#VALUE!</v>
      </c>
      <c r="CI80" s="1">
        <v>-100</v>
      </c>
      <c r="CJ80" s="1" t="e">
        <f t="shared" si="45"/>
        <v>#REF!</v>
      </c>
      <c r="CK80" s="1">
        <v>-100</v>
      </c>
      <c r="CL80" s="1">
        <v>-100</v>
      </c>
      <c r="CM80" s="1">
        <v>-100</v>
      </c>
      <c r="CN80" s="1">
        <v>-100</v>
      </c>
      <c r="CP80" s="1" t="str">
        <f t="shared" ref="CP80" ca="1" si="58">CW79</f>
        <v/>
      </c>
      <c r="CQ80" s="1">
        <v>80</v>
      </c>
      <c r="CR80" s="1">
        <f t="shared" ref="CR80:CR109" si="59">CQ80-5</f>
        <v>75</v>
      </c>
      <c r="CS80" s="4" t="str" cm="1">
        <f t="array" ref="CS80">IFERROR(INDEX($CI$4:$CO$4,_xlfn.AGGREGATE(15,6,COLUMN($CI$4:$CO$4)-COLUMN($CH$1)/($CI$80:$CO$80=MAX($CI$80:$CO$80)),COLUMNS($CO$4:CO4))),"")</f>
        <v/>
      </c>
      <c r="CT80" s="4" t="str" cm="1">
        <f t="array" ref="CT80">IFERROR(INDEX($CI$4:$CO$4,_xlfn.AGGREGATE(15,6,COLUMN($CI$4:$CO$4)-COLUMN($CH$1)/($CI$80:$CO$80=MAX($CI$80:$CO$80)),COLUMNS($CO$4:CP4))),"")</f>
        <v/>
      </c>
      <c r="CU80" s="4" t="str" cm="1">
        <f t="array" ref="CU80">IFERROR(INDEX($CI$4:$CO$4,_xlfn.AGGREGATE(15,6,COLUMN($CI$4:$CO$4)-COLUMN($CH$1)/($CI$80:$CO$80=MAX($CI$80:$CO$80)),COLUMNS($CO$4:CQ4))),"")</f>
        <v/>
      </c>
      <c r="CV80" s="4" t="str" cm="1">
        <f t="array" ref="CV80">IFERROR(INDEX($CI$4:$CO$4,_xlfn.AGGREGATE(15,6,COLUMN($CI$4:$CO$4)-COLUMN($CH$1)/($CI$80:$CO$80=MAX($CI$80:$CO$80)),COLUMNS($CO$4:CR4))),"")</f>
        <v/>
      </c>
      <c r="CW80" s="1" t="str">
        <f t="shared" ca="1" si="52"/>
        <v/>
      </c>
      <c r="DA80" s="1" t="str">
        <f t="shared" ca="1" si="53"/>
        <v>R</v>
      </c>
      <c r="DB80" s="1" t="str">
        <f t="shared" ca="1" si="57"/>
        <v/>
      </c>
      <c r="DD80" s="4" t="str">
        <f>IFERROR(VLOOKUP(CS80,General!R:S,2,FALSE),"")</f>
        <v/>
      </c>
      <c r="DE80" s="4" t="str">
        <f>IFERROR(VLOOKUP(CT80,General!R:S,2,FALSE),"")</f>
        <v/>
      </c>
      <c r="DF80" s="4" t="str">
        <f>IFERROR(VLOOKUP(CU80,General!R:S,2,FALSE),"")</f>
        <v/>
      </c>
      <c r="DG80" s="4" t="str">
        <f>IFERROR(VLOOKUP(CV80,General!R:S,2,FALSE),"")</f>
        <v/>
      </c>
      <c r="DH80" s="4">
        <f ca="1">IF(CS80="",-1,COUNTIF(INDIRECT(DD80&amp;$CQ$10):INDIRECT(DD80&amp;CQ80),"Y"))</f>
        <v>-1</v>
      </c>
      <c r="DI80" s="4">
        <f ca="1">IF(CT80="",-1,COUNTIF(INDIRECT(DE80&amp;$CQ$10):INDIRECT(DE80&amp;CQ80),"Y"))</f>
        <v>-1</v>
      </c>
      <c r="DJ80" s="4">
        <f ca="1">IF(CU80="",-1,COUNTIF(INDIRECT(DF80&amp;$CQ$10):INDIRECT(DF80&amp;CQ80),"Y"))</f>
        <v>-1</v>
      </c>
      <c r="DK80" s="4">
        <f ca="1">IF(CV80="",-1,COUNTIF(INDIRECT(DG80&amp;$CQ$10):INDIRECT(DG80&amp;CQ80),"Y"))</f>
        <v>-1</v>
      </c>
      <c r="DL80" s="4" t="str" cm="1">
        <f t="array" aca="1" ref="DL80" ca="1">IFERROR(INDEX($CS$80:$CV$80,_xlfn.AGGREGATE(15,6,COLUMN($CS$80:$CV$80)-COLUMN($CR$80)/($DH$80:$DK$80=MAX($DH$80:$DK$80)),COLUMNS($CS$80:CS80))),"")</f>
        <v/>
      </c>
      <c r="DM80" s="4" t="str" cm="1">
        <f t="array" aca="1" ref="DM80" ca="1">IFERROR(INDEX($CS$80:$CV$80,_xlfn.AGGREGATE(15,6,COLUMN($CS$80:$CV$80)-COLUMN($CR$80)/($DH$80:$DK$80=MAX($DH$80:$DK$80)),COLUMNS($CS$80:CT80))),"")</f>
        <v/>
      </c>
      <c r="DN80" s="4" t="str" cm="1">
        <f t="array" aca="1" ref="DN80" ca="1">IFERROR(INDEX($CS$80:$CV$80,_xlfn.AGGREGATE(15,6,COLUMN($CS$80:$CV$80)-COLUMN($CR$80)/($DH$80:$DK$80=MAX($DH$80:$DK$80)),COLUMNS($CS$80:CU80))),"")</f>
        <v/>
      </c>
      <c r="DO80" s="4" t="str" cm="1">
        <f t="array" aca="1" ref="DO80" ca="1">IFERROR(INDEX($CS$80:$CV$80,_xlfn.AGGREGATE(15,6,COLUMN($CS$80:$CV$80)-COLUMN($CR$80)/($DH$80:$DK$80=MAX($DH$80:$DK$80)),COLUMNS($CS$80:CV80))),"")</f>
        <v/>
      </c>
      <c r="DP80" s="1">
        <f t="shared" ca="1" si="54"/>
        <v>4</v>
      </c>
      <c r="DQ80" s="73">
        <f t="shared" ca="1" si="55"/>
        <v>0</v>
      </c>
      <c r="DR80" s="4" t="str">
        <f t="shared" ca="1" si="56"/>
        <v/>
      </c>
      <c r="DS80" s="1" t="str">
        <f t="shared" si="49"/>
        <v>F80</v>
      </c>
      <c r="DV80" s="152" t="str">
        <f>'Hedge-All-18'!B80</f>
        <v/>
      </c>
      <c r="DW80" s="153" t="str">
        <f>'Hedge-All-18'!C80</f>
        <v/>
      </c>
      <c r="DX80" s="154" t="str">
        <f>'Hedge-All-18'!D80</f>
        <v/>
      </c>
      <c r="DY80" s="155" t="str">
        <f>'Hedge-All-18'!E80</f>
        <v/>
      </c>
      <c r="DZ80" s="156" t="str">
        <f>'Hedge-All-18'!F80</f>
        <v/>
      </c>
      <c r="EA80" s="139"/>
      <c r="EB80" s="157" t="str">
        <f>'Hedge-All-18'!H80</f>
        <v/>
      </c>
      <c r="EC80" s="154" t="str">
        <f>'Hedge-All-18'!I80</f>
        <v/>
      </c>
      <c r="ED80" s="155" t="str">
        <f>'Hedge-All-18'!J80</f>
        <v/>
      </c>
      <c r="EE80" s="156" t="str">
        <f>'Hedge-All-18'!K80</f>
        <v/>
      </c>
      <c r="EF80" s="139"/>
      <c r="EG80" s="139"/>
      <c r="EH80" s="139"/>
      <c r="EI80" s="152" t="str">
        <f>'Hedge-All-18'!O80</f>
        <v/>
      </c>
      <c r="EJ80" s="154" t="str">
        <f>'Hedge-All-18'!P80</f>
        <v/>
      </c>
      <c r="EK80" s="155" t="str">
        <f>'Hedge-All-18'!Q80</f>
        <v/>
      </c>
      <c r="EL80" s="158" t="str">
        <f>'Hedge-All-18'!R80</f>
        <v/>
      </c>
      <c r="EM80" s="158" t="str">
        <f>'Hedge-All-18'!S80</f>
        <v/>
      </c>
      <c r="EN80" s="159" t="str">
        <f>'Hedge-All-18'!T80</f>
        <v/>
      </c>
      <c r="EO80" s="158" t="str">
        <f>'Hedge-All-18'!U80</f>
        <v/>
      </c>
      <c r="EP80" s="160" t="str">
        <f>'Hedge-All-18'!V80</f>
        <v/>
      </c>
      <c r="EQ80" s="1" t="str">
        <f t="shared" si="50"/>
        <v>N</v>
      </c>
    </row>
    <row r="81" spans="1:147" ht="26.25" customHeight="1" thickBot="1">
      <c r="A81" s="1">
        <v>72</v>
      </c>
      <c r="B81" s="36" t="e">
        <f>#REF!</f>
        <v>#REF!</v>
      </c>
      <c r="C81" s="23" t="e">
        <f>#REF!</f>
        <v>#REF!</v>
      </c>
      <c r="D81" s="23" t="e">
        <f>#REF!</f>
        <v>#REF!</v>
      </c>
      <c r="E81" s="23" t="e">
        <f>#REF!</f>
        <v>#REF!</v>
      </c>
      <c r="F81" s="23" t="str">
        <f>IF(AH81="","",IF(#REF!="W","Y",IF(#REF!="L","N","")))</f>
        <v/>
      </c>
      <c r="G81" s="23" t="e">
        <f>#REF!</f>
        <v>#REF!</v>
      </c>
      <c r="H81" s="23" t="e">
        <f>#REF!</f>
        <v>#REF!</v>
      </c>
      <c r="I81" s="37" t="e">
        <f>#REF!</f>
        <v>#REF!</v>
      </c>
      <c r="J81" s="53"/>
      <c r="K81" s="53"/>
      <c r="L81" s="36" t="e">
        <f>#REF!</f>
        <v>#REF!</v>
      </c>
      <c r="M81" s="23" t="e">
        <f>#REF!</f>
        <v>#REF!</v>
      </c>
      <c r="N81" s="23" t="e">
        <f>#REF!</f>
        <v>#REF!</v>
      </c>
      <c r="O81" s="23" t="e">
        <f>#REF!</f>
        <v>#REF!</v>
      </c>
      <c r="P81" s="23" t="str">
        <f>IF(AH81="","",IF(#REF!="W","Y",IF(#REF!="L","N","")))</f>
        <v/>
      </c>
      <c r="Q81" s="23" t="e">
        <f>#REF!</f>
        <v>#REF!</v>
      </c>
      <c r="R81" s="23" t="e">
        <f>#REF!</f>
        <v>#REF!</v>
      </c>
      <c r="S81" s="37" t="e">
        <f>#REF!</f>
        <v>#REF!</v>
      </c>
      <c r="T81" s="53"/>
      <c r="U81" s="185"/>
      <c r="V81" s="285" t="str">
        <f>'Hedge-All-18'!B81</f>
        <v/>
      </c>
      <c r="W81" s="23" t="str">
        <f>'Hedge-All-18'!C81</f>
        <v/>
      </c>
      <c r="X81" s="23" t="str">
        <f>'Hedge-All-18'!H81</f>
        <v/>
      </c>
      <c r="Y81" s="23" t="str">
        <f>'Hedge-All-18'!O81</f>
        <v/>
      </c>
      <c r="Z81" s="23" t="str">
        <f>IF(AH81="","",IF('Hedge-All-18'!X81="W","Y",IF('Hedge-All-18'!X81="L","N","")))</f>
        <v/>
      </c>
      <c r="AA81" s="23" t="str">
        <f>'Hedge-All-18'!AM81</f>
        <v/>
      </c>
      <c r="AB81" s="23" t="str">
        <f>'Hedge-All-18'!S81</f>
        <v/>
      </c>
      <c r="AC81" s="37" t="str">
        <f>'Hedge-All-18'!U81</f>
        <v/>
      </c>
      <c r="AD81" s="53"/>
      <c r="AE81" s="53"/>
      <c r="AF81" s="53"/>
      <c r="AG81" s="53"/>
      <c r="AH81" s="124"/>
      <c r="AI81" s="105"/>
      <c r="AJ81" s="102" t="str" cm="1">
        <f t="array" aca="1" ref="AJ81" ca="1">IF(AH80="","",INDIRECT(VLOOKUP(DB81,General!X:Y,2,FALSE)&amp;CQ81))</f>
        <v/>
      </c>
      <c r="AK81" s="68" t="str">
        <f t="shared" si="46"/>
        <v/>
      </c>
      <c r="AL81" s="68" t="str">
        <f>IF(AH80="","",VLOOKUP(DB81,General!U:V,2,FALSE))</f>
        <v/>
      </c>
      <c r="AM81" s="62" t="str" cm="1">
        <f t="array" aca="1" ref="AM81" ca="1">IF(AH80="","",INDIRECT(DB81&amp;CQ81))</f>
        <v/>
      </c>
      <c r="AN81" s="23" t="str">
        <f t="shared" si="43"/>
        <v/>
      </c>
      <c r="AO81" s="23" t="str">
        <f t="shared" si="47"/>
        <v/>
      </c>
      <c r="AP81" s="37" t="str">
        <f t="shared" si="44"/>
        <v/>
      </c>
      <c r="AQ81" s="53"/>
      <c r="AR81" s="53"/>
      <c r="AS81" s="53"/>
      <c r="AT81" s="33" t="e">
        <f>#REF!</f>
        <v>#REF!</v>
      </c>
      <c r="AU81" s="34" t="e">
        <f>#REF!</f>
        <v>#REF!</v>
      </c>
      <c r="AV81" s="34" t="e">
        <f>#REF!</f>
        <v>#REF!</v>
      </c>
      <c r="AW81" s="34" t="e">
        <f>#REF!</f>
        <v>#REF!</v>
      </c>
      <c r="AX81" s="34" t="str">
        <f>IF(AH81="","",IF(#REF!="W","Y",IF(#REF!="L","N","")))</f>
        <v/>
      </c>
      <c r="AY81" s="34" t="e">
        <f>#REF!</f>
        <v>#REF!</v>
      </c>
      <c r="AZ81" s="34" t="e">
        <f>#REF!</f>
        <v>#REF!</v>
      </c>
      <c r="BA81" s="35" t="e">
        <f>#REF!</f>
        <v>#REF!</v>
      </c>
      <c r="BB81" s="53"/>
      <c r="BC81" s="53"/>
      <c r="BD81" s="33" t="e">
        <f>#REF!</f>
        <v>#REF!</v>
      </c>
      <c r="BE81" s="34" t="e">
        <f>#REF!</f>
        <v>#REF!</v>
      </c>
      <c r="BF81" s="34" t="e">
        <f>#REF!</f>
        <v>#REF!</v>
      </c>
      <c r="BG81" s="34" t="e">
        <f>#REF!</f>
        <v>#REF!</v>
      </c>
      <c r="BH81" s="34" t="str">
        <f>IF(AH81="","",IF(#REF!="W","Y",IF(#REF!="L","N","")))</f>
        <v/>
      </c>
      <c r="BI81" s="34" t="e">
        <f>#REF!</f>
        <v>#REF!</v>
      </c>
      <c r="BJ81" s="34" t="e">
        <f>#REF!</f>
        <v>#REF!</v>
      </c>
      <c r="BK81" s="35" t="e">
        <f>#REF!</f>
        <v>#REF!</v>
      </c>
      <c r="BL81" s="53"/>
      <c r="BM81" s="53"/>
      <c r="BN81" s="33" t="e">
        <f>#REF!</f>
        <v>#REF!</v>
      </c>
      <c r="BO81" s="34" t="e">
        <f>#REF!</f>
        <v>#REF!</v>
      </c>
      <c r="BP81" s="34" t="e">
        <f>#REF!</f>
        <v>#REF!</v>
      </c>
      <c r="BQ81" s="34" t="e">
        <f>#REF!</f>
        <v>#REF!</v>
      </c>
      <c r="BR81" s="34" t="str">
        <f>IF(AH81="","",IF(#REF!="W","Y",IF(#REF!="L","N","")))</f>
        <v/>
      </c>
      <c r="BS81" s="34" t="e">
        <f>#REF!</f>
        <v>#REF!</v>
      </c>
      <c r="BT81" s="34" t="e">
        <f>#REF!</f>
        <v>#REF!</v>
      </c>
      <c r="BU81" s="35" t="e">
        <f>#REF!</f>
        <v>#REF!</v>
      </c>
      <c r="BV81" s="53"/>
      <c r="BW81" s="53"/>
      <c r="BX81" s="36" t="e">
        <f>#REF!</f>
        <v>#REF!</v>
      </c>
      <c r="BY81" s="23" t="e">
        <f>#REF!</f>
        <v>#REF!</v>
      </c>
      <c r="BZ81" s="23" t="e">
        <f>#REF!</f>
        <v>#REF!</v>
      </c>
      <c r="CA81" s="23" t="e">
        <f>#REF!</f>
        <v>#REF!</v>
      </c>
      <c r="CB81" s="23" t="str">
        <f>IF(AH81="","",IF(#REF!="W","Y",IF(#REF!="L","N","")))</f>
        <v/>
      </c>
      <c r="CC81" s="23" t="e">
        <f>#REF!</f>
        <v>#REF!</v>
      </c>
      <c r="CD81" s="23" t="e">
        <f>#REF!</f>
        <v>#REF!</v>
      </c>
      <c r="CE81" s="37" t="e">
        <f>#REF!</f>
        <v>#REF!</v>
      </c>
      <c r="CF81" s="53"/>
      <c r="CG81" s="53"/>
      <c r="CH81" s="1" t="e">
        <f>IF(AN81="",0,IFERROR(VLOOKUP(AN76&amp;AN77&amp;AN78&amp;AN79&amp;AN80&amp;AN81,General!I:J,2,FALSE),0))+AO80</f>
        <v>#VALUE!</v>
      </c>
      <c r="CI81" s="1">
        <v>-100</v>
      </c>
      <c r="CJ81" s="1" t="e">
        <f t="shared" si="45"/>
        <v>#REF!</v>
      </c>
      <c r="CK81" s="1">
        <v>-100</v>
      </c>
      <c r="CL81" s="1">
        <v>-100</v>
      </c>
      <c r="CM81" s="1">
        <v>-100</v>
      </c>
      <c r="CN81" s="1">
        <v>-100</v>
      </c>
      <c r="CP81" s="1" t="str">
        <f t="shared" ref="CP81:CP83" ca="1" si="60">CP80</f>
        <v/>
      </c>
      <c r="CQ81" s="1">
        <v>81</v>
      </c>
      <c r="CR81" s="1">
        <f t="shared" si="59"/>
        <v>76</v>
      </c>
      <c r="CS81" s="4" t="str" cm="1">
        <f t="array" ref="CS81">IFERROR(INDEX($CI$4:$CO$4,_xlfn.AGGREGATE(15,6,COLUMN($CI$4:$CO$4)-COLUMN($CH$1)/($CI$81:$CO$81=MAX($CI$81:$CO$81)),COLUMNS($CO$4:CO4))),"")</f>
        <v/>
      </c>
      <c r="CT81" s="4" t="str" cm="1">
        <f t="array" ref="CT81">IFERROR(INDEX($CI$4:$CO$4,_xlfn.AGGREGATE(15,6,COLUMN($CI$4:$CO$4)-COLUMN($CH$1)/($CI$81:$CO$81=MAX($CI$81:$CO$81)),COLUMNS($CO$4:CP4))),"")</f>
        <v/>
      </c>
      <c r="CU81" s="4" t="str" cm="1">
        <f t="array" ref="CU81">IFERROR(INDEX($CI$4:$CO$4,_xlfn.AGGREGATE(15,6,COLUMN($CI$4:$CO$4)-COLUMN($CH$1)/($CI$81:$CO$81=MAX($CI$81:$CO$81)),COLUMNS($CO$4:CQ4))),"")</f>
        <v/>
      </c>
      <c r="CV81" s="4" t="str" cm="1">
        <f t="array" ref="CV81">IFERROR(INDEX($CI$4:$CO$4,_xlfn.AGGREGATE(15,6,COLUMN($CI$4:$CO$4)-COLUMN($CH$1)/($CI$81:$CO$81=MAX($CI$81:$CO$81)),COLUMNS($CO$4:CR4))),"")</f>
        <v/>
      </c>
      <c r="CW81" s="1" t="str">
        <f t="shared" ca="1" si="52"/>
        <v/>
      </c>
      <c r="DA81" s="1" t="str">
        <f t="shared" ca="1" si="53"/>
        <v>R</v>
      </c>
      <c r="DB81" s="1" t="str">
        <f t="shared" ca="1" si="57"/>
        <v/>
      </c>
      <c r="DC81" s="1">
        <f>IF(DC76=4,1,DC76+1)</f>
        <v>3</v>
      </c>
      <c r="DD81" s="4" t="str">
        <f>IFERROR(VLOOKUP(CS81,General!R:S,2,FALSE),"")</f>
        <v/>
      </c>
      <c r="DE81" s="4" t="str">
        <f>IFERROR(VLOOKUP(CT81,General!R:S,2,FALSE),"")</f>
        <v/>
      </c>
      <c r="DF81" s="4" t="str">
        <f>IFERROR(VLOOKUP(CU81,General!R:S,2,FALSE),"")</f>
        <v/>
      </c>
      <c r="DG81" s="4" t="str">
        <f>IFERROR(VLOOKUP(CV81,General!R:S,2,FALSE),"")</f>
        <v/>
      </c>
      <c r="DH81" s="4">
        <f ca="1">IF(CS81="",-1,COUNTIF(INDIRECT(DD81&amp;$CQ$10):INDIRECT(DD81&amp;CQ81),"Y"))</f>
        <v>-1</v>
      </c>
      <c r="DI81" s="4">
        <f ca="1">IF(CT81="",-1,COUNTIF(INDIRECT(DE81&amp;$CQ$10):INDIRECT(DE81&amp;CQ81),"Y"))</f>
        <v>-1</v>
      </c>
      <c r="DJ81" s="4">
        <f ca="1">IF(CU81="",-1,COUNTIF(INDIRECT(DF81&amp;$CQ$10):INDIRECT(DF81&amp;CQ81),"Y"))</f>
        <v>-1</v>
      </c>
      <c r="DK81" s="4">
        <f ca="1">IF(CV81="",-1,COUNTIF(INDIRECT(DG81&amp;$CQ$10):INDIRECT(DG81&amp;CQ81),"Y"))</f>
        <v>-1</v>
      </c>
      <c r="DL81" s="4" t="str" cm="1">
        <f t="array" aca="1" ref="DL81" ca="1">IFERROR(INDEX($CS$81:$CV$81,_xlfn.AGGREGATE(15,6,COLUMN($CS$81:$CV$81)-COLUMN($CR$81)/($DH$81:$DK$81=MAX($DH$81:$DK$81)),COLUMNS($CS$81:CS81))),"")</f>
        <v/>
      </c>
      <c r="DM81" s="4" t="str" cm="1">
        <f t="array" aca="1" ref="DM81" ca="1">IFERROR(INDEX($CS$81:$CV$81,_xlfn.AGGREGATE(15,6,COLUMN($CS$81:$CV$81)-COLUMN($CR$81)/($DH$81:$DK$81=MAX($DH$81:$DK$81)),COLUMNS($CS$81:CT81))),"")</f>
        <v/>
      </c>
      <c r="DN81" s="4" t="str" cm="1">
        <f t="array" aca="1" ref="DN81" ca="1">IFERROR(INDEX($CS$81:$CV$81,_xlfn.AGGREGATE(15,6,COLUMN($CS$81:$CV$81)-COLUMN($CR$81)/($DH$81:$DK$81=MAX($DH$81:$DK$81)),COLUMNS($CS$81:CU81))),"")</f>
        <v/>
      </c>
      <c r="DO81" s="4" t="str" cm="1">
        <f t="array" aca="1" ref="DO81" ca="1">IFERROR(INDEX($CS$81:$CV$81,_xlfn.AGGREGATE(15,6,COLUMN($CS$81:$CV$81)-COLUMN($CR$81)/($DH$81:$DK$81=MAX($DH$81:$DK$81)),COLUMNS($CS$81:CV81))),"")</f>
        <v/>
      </c>
      <c r="DP81" s="1">
        <f t="shared" ca="1" si="54"/>
        <v>4</v>
      </c>
      <c r="DQ81" s="73">
        <f t="shared" ca="1" si="55"/>
        <v>3</v>
      </c>
      <c r="DR81" s="4" t="str">
        <f t="shared" ca="1" si="56"/>
        <v/>
      </c>
      <c r="DS81" s="1" t="str">
        <f t="shared" si="49"/>
        <v>F81</v>
      </c>
      <c r="DV81" s="161" t="str">
        <f>'Hedge-All-18'!B81</f>
        <v/>
      </c>
      <c r="DW81" s="162" t="str">
        <f>'Hedge-All-18'!C81</f>
        <v/>
      </c>
      <c r="DX81" s="163" t="str">
        <f>'Hedge-All-18'!D81</f>
        <v/>
      </c>
      <c r="DY81" s="164" t="str">
        <f>'Hedge-All-18'!E81</f>
        <v/>
      </c>
      <c r="DZ81" s="165" t="str">
        <f>'Hedge-All-18'!F81</f>
        <v/>
      </c>
      <c r="EA81" s="139"/>
      <c r="EB81" s="166" t="str">
        <f>'Hedge-All-18'!H81</f>
        <v/>
      </c>
      <c r="EC81" s="163" t="str">
        <f>'Hedge-All-18'!I81</f>
        <v/>
      </c>
      <c r="ED81" s="164" t="str">
        <f>'Hedge-All-18'!J81</f>
        <v/>
      </c>
      <c r="EE81" s="165" t="str">
        <f>'Hedge-All-18'!K81</f>
        <v/>
      </c>
      <c r="EF81" s="139"/>
      <c r="EG81" s="139"/>
      <c r="EH81" s="139"/>
      <c r="EI81" s="161" t="str">
        <f>'Hedge-All-18'!O81</f>
        <v/>
      </c>
      <c r="EJ81" s="163" t="str">
        <f>'Hedge-All-18'!P81</f>
        <v/>
      </c>
      <c r="EK81" s="164" t="str">
        <f>'Hedge-All-18'!Q81</f>
        <v/>
      </c>
      <c r="EL81" s="167" t="str">
        <f>'Hedge-All-18'!R81</f>
        <v/>
      </c>
      <c r="EM81" s="167" t="str">
        <f>'Hedge-All-18'!S81</f>
        <v/>
      </c>
      <c r="EN81" s="168" t="str">
        <f>'Hedge-All-18'!T81</f>
        <v/>
      </c>
      <c r="EO81" s="167" t="str">
        <f>'Hedge-All-18'!U81</f>
        <v/>
      </c>
      <c r="EP81" s="169" t="str">
        <f>'Hedge-All-18'!V81</f>
        <v/>
      </c>
      <c r="EQ81" s="1" t="str">
        <f t="shared" si="50"/>
        <v>N</v>
      </c>
    </row>
    <row r="82" spans="1:147" ht="26.25" customHeight="1" thickBot="1">
      <c r="A82" s="1">
        <v>73</v>
      </c>
      <c r="B82" s="36" t="e">
        <f>#REF!</f>
        <v>#REF!</v>
      </c>
      <c r="C82" s="23" t="e">
        <f>#REF!</f>
        <v>#REF!</v>
      </c>
      <c r="D82" s="23" t="e">
        <f>#REF!</f>
        <v>#REF!</v>
      </c>
      <c r="E82" s="23" t="e">
        <f>#REF!</f>
        <v>#REF!</v>
      </c>
      <c r="F82" s="23" t="str">
        <f>IF(AH82="","",IF(#REF!="W","Y",IF(#REF!="L","N","")))</f>
        <v/>
      </c>
      <c r="G82" s="23" t="e">
        <f>#REF!</f>
        <v>#REF!</v>
      </c>
      <c r="H82" s="23" t="e">
        <f>#REF!</f>
        <v>#REF!</v>
      </c>
      <c r="I82" s="37" t="e">
        <f>#REF!</f>
        <v>#REF!</v>
      </c>
      <c r="J82" s="53"/>
      <c r="K82" s="53"/>
      <c r="L82" s="36" t="e">
        <f>#REF!</f>
        <v>#REF!</v>
      </c>
      <c r="M82" s="23" t="e">
        <f>#REF!</f>
        <v>#REF!</v>
      </c>
      <c r="N82" s="23" t="e">
        <f>#REF!</f>
        <v>#REF!</v>
      </c>
      <c r="O82" s="23" t="e">
        <f>#REF!</f>
        <v>#REF!</v>
      </c>
      <c r="P82" s="23" t="str">
        <f>IF(AH82="","",IF(#REF!="W","Y",IF(#REF!="L","N","")))</f>
        <v/>
      </c>
      <c r="Q82" s="23" t="e">
        <f>#REF!</f>
        <v>#REF!</v>
      </c>
      <c r="R82" s="23" t="e">
        <f>#REF!</f>
        <v>#REF!</v>
      </c>
      <c r="S82" s="37" t="e">
        <f>#REF!</f>
        <v>#REF!</v>
      </c>
      <c r="T82" s="53"/>
      <c r="U82" s="185"/>
      <c r="V82" s="285" t="str">
        <f>'Hedge-All-18'!B82</f>
        <v/>
      </c>
      <c r="W82" s="23" t="str">
        <f>'Hedge-All-18'!C82</f>
        <v/>
      </c>
      <c r="X82" s="23" t="str">
        <f>'Hedge-All-18'!H82</f>
        <v/>
      </c>
      <c r="Y82" s="23" t="str">
        <f>'Hedge-All-18'!O82</f>
        <v/>
      </c>
      <c r="Z82" s="23" t="str">
        <f>IF(AH82="","",IF('Hedge-All-18'!X82="W","Y",IF('Hedge-All-18'!X82="L","N","")))</f>
        <v/>
      </c>
      <c r="AA82" s="23" t="str">
        <f>'Hedge-All-18'!AM82</f>
        <v/>
      </c>
      <c r="AB82" s="23" t="str">
        <f>'Hedge-All-18'!S82</f>
        <v/>
      </c>
      <c r="AC82" s="37" t="str">
        <f>'Hedge-All-18'!U82</f>
        <v/>
      </c>
      <c r="AD82" s="53"/>
      <c r="AE82" s="53"/>
      <c r="AF82" s="53"/>
      <c r="AG82" s="53"/>
      <c r="AH82" s="124"/>
      <c r="AI82" s="105"/>
      <c r="AJ82" s="102" t="str" cm="1">
        <f t="array" aca="1" ref="AJ82" ca="1">IF(AH81="","",INDIRECT(VLOOKUP(DB82,General!X:Y,2,FALSE)&amp;CQ82))</f>
        <v/>
      </c>
      <c r="AK82" s="68" t="str">
        <f t="shared" si="46"/>
        <v/>
      </c>
      <c r="AL82" s="68" t="str">
        <f>IF(AH81="","",VLOOKUP(DB82,General!U:V,2,FALSE))</f>
        <v/>
      </c>
      <c r="AM82" s="62" t="str" cm="1">
        <f t="array" aca="1" ref="AM82" ca="1">IF(AH81="","",INDIRECT(DB82&amp;CQ82))</f>
        <v/>
      </c>
      <c r="AN82" s="23" t="str">
        <f t="shared" si="43"/>
        <v/>
      </c>
      <c r="AO82" s="23" t="str">
        <f t="shared" si="47"/>
        <v/>
      </c>
      <c r="AP82" s="37" t="str">
        <f t="shared" si="44"/>
        <v/>
      </c>
      <c r="AQ82" s="53"/>
      <c r="AR82" s="53"/>
      <c r="AS82" s="53"/>
      <c r="AT82" s="33" t="e">
        <f>#REF!</f>
        <v>#REF!</v>
      </c>
      <c r="AU82" s="34" t="e">
        <f>#REF!</f>
        <v>#REF!</v>
      </c>
      <c r="AV82" s="34" t="e">
        <f>#REF!</f>
        <v>#REF!</v>
      </c>
      <c r="AW82" s="34" t="e">
        <f>#REF!</f>
        <v>#REF!</v>
      </c>
      <c r="AX82" s="34" t="str">
        <f>IF(AH82="","",IF(#REF!="W","Y",IF(#REF!="L","N","")))</f>
        <v/>
      </c>
      <c r="AY82" s="34" t="e">
        <f>#REF!</f>
        <v>#REF!</v>
      </c>
      <c r="AZ82" s="34" t="e">
        <f>#REF!</f>
        <v>#REF!</v>
      </c>
      <c r="BA82" s="35" t="e">
        <f>#REF!</f>
        <v>#REF!</v>
      </c>
      <c r="BB82" s="53"/>
      <c r="BC82" s="53"/>
      <c r="BD82" s="33" t="e">
        <f>#REF!</f>
        <v>#REF!</v>
      </c>
      <c r="BE82" s="34" t="e">
        <f>#REF!</f>
        <v>#REF!</v>
      </c>
      <c r="BF82" s="34" t="e">
        <f>#REF!</f>
        <v>#REF!</v>
      </c>
      <c r="BG82" s="34" t="e">
        <f>#REF!</f>
        <v>#REF!</v>
      </c>
      <c r="BH82" s="34" t="str">
        <f>IF(AH82="","",IF(#REF!="W","Y",IF(#REF!="L","N","")))</f>
        <v/>
      </c>
      <c r="BI82" s="34" t="e">
        <f>#REF!</f>
        <v>#REF!</v>
      </c>
      <c r="BJ82" s="34" t="e">
        <f>#REF!</f>
        <v>#REF!</v>
      </c>
      <c r="BK82" s="35" t="e">
        <f>#REF!</f>
        <v>#REF!</v>
      </c>
      <c r="BL82" s="53"/>
      <c r="BM82" s="53"/>
      <c r="BN82" s="33" t="e">
        <f>#REF!</f>
        <v>#REF!</v>
      </c>
      <c r="BO82" s="34" t="e">
        <f>#REF!</f>
        <v>#REF!</v>
      </c>
      <c r="BP82" s="34" t="e">
        <f>#REF!</f>
        <v>#REF!</v>
      </c>
      <c r="BQ82" s="34" t="e">
        <f>#REF!</f>
        <v>#REF!</v>
      </c>
      <c r="BR82" s="34" t="str">
        <f>IF(AH82="","",IF(#REF!="W","Y",IF(#REF!="L","N","")))</f>
        <v/>
      </c>
      <c r="BS82" s="34" t="e">
        <f>#REF!</f>
        <v>#REF!</v>
      </c>
      <c r="BT82" s="34" t="e">
        <f>#REF!</f>
        <v>#REF!</v>
      </c>
      <c r="BU82" s="35" t="e">
        <f>#REF!</f>
        <v>#REF!</v>
      </c>
      <c r="BV82" s="53"/>
      <c r="BW82" s="53"/>
      <c r="BX82" s="36" t="e">
        <f>#REF!</f>
        <v>#REF!</v>
      </c>
      <c r="BY82" s="23" t="e">
        <f>#REF!</f>
        <v>#REF!</v>
      </c>
      <c r="BZ82" s="23" t="e">
        <f>#REF!</f>
        <v>#REF!</v>
      </c>
      <c r="CA82" s="23" t="e">
        <f>#REF!</f>
        <v>#REF!</v>
      </c>
      <c r="CB82" s="23" t="str">
        <f>IF(AH82="","",IF(#REF!="W","Y",IF(#REF!="L","N","")))</f>
        <v/>
      </c>
      <c r="CC82" s="23" t="e">
        <f>#REF!</f>
        <v>#REF!</v>
      </c>
      <c r="CD82" s="23" t="e">
        <f>#REF!</f>
        <v>#REF!</v>
      </c>
      <c r="CE82" s="37" t="e">
        <f>#REF!</f>
        <v>#REF!</v>
      </c>
      <c r="CF82" s="53"/>
      <c r="CG82" s="53"/>
      <c r="CH82" s="1" t="e">
        <f>IF(AN82="",0,IFERROR(VLOOKUP(AN77&amp;AN78&amp;AN79&amp;AN80&amp;AN81&amp;AN82,General!I:J,2,FALSE),0))+AO81</f>
        <v>#VALUE!</v>
      </c>
      <c r="CI82" s="1">
        <v>-100</v>
      </c>
      <c r="CJ82" s="1" t="e">
        <f t="shared" si="45"/>
        <v>#REF!</v>
      </c>
      <c r="CK82" s="1">
        <v>-100</v>
      </c>
      <c r="CL82" s="1">
        <v>-100</v>
      </c>
      <c r="CM82" s="1">
        <v>-100</v>
      </c>
      <c r="CN82" s="1">
        <v>-100</v>
      </c>
      <c r="CP82" s="1" t="str">
        <f t="shared" ca="1" si="60"/>
        <v/>
      </c>
      <c r="CQ82" s="1">
        <v>82</v>
      </c>
      <c r="CR82" s="1">
        <f t="shared" si="59"/>
        <v>77</v>
      </c>
      <c r="CS82" s="4" t="str" cm="1">
        <f t="array" ref="CS82">IFERROR(INDEX($CI$4:$CO$4,_xlfn.AGGREGATE(15,6,COLUMN($CI$4:$CO$4)-COLUMN($CH$1)/($CI$82:$CO$82=MAX($CI$82:$CO$82)),COLUMNS($CO$4:CO4))),"")</f>
        <v/>
      </c>
      <c r="CT82" s="4" t="str" cm="1">
        <f t="array" ref="CT82">IFERROR(INDEX($CI$4:$CO$4,_xlfn.AGGREGATE(15,6,COLUMN($CI$4:$CO$4)-COLUMN($CH$1)/($CI$82:$CO$82=MAX($CI$82:$CO$82)),COLUMNS($CO$4:CP4))),"")</f>
        <v/>
      </c>
      <c r="CU82" s="4" t="str" cm="1">
        <f t="array" ref="CU82">IFERROR(INDEX($CI$4:$CO$4,_xlfn.AGGREGATE(15,6,COLUMN($CI$4:$CO$4)-COLUMN($CH$1)/($CI$82:$CO$82=MAX($CI$82:$CO$82)),COLUMNS($CO$4:CQ4))),"")</f>
        <v/>
      </c>
      <c r="CV82" s="4" t="str" cm="1">
        <f t="array" ref="CV82">IFERROR(INDEX($CI$4:$CO$4,_xlfn.AGGREGATE(15,6,COLUMN($CI$4:$CO$4)-COLUMN($CH$1)/($CI$82:$CO$82=MAX($CI$82:$CO$82)),COLUMNS($CO$4:CR4))),"")</f>
        <v/>
      </c>
      <c r="CW82" s="1" t="str">
        <f t="shared" ca="1" si="52"/>
        <v/>
      </c>
      <c r="DA82" s="1" t="str">
        <f t="shared" ca="1" si="53"/>
        <v>R</v>
      </c>
      <c r="DB82" s="1" t="str">
        <f t="shared" ca="1" si="57"/>
        <v/>
      </c>
      <c r="DD82" s="4" t="str">
        <f>IFERROR(VLOOKUP(CS82,General!R:S,2,FALSE),"")</f>
        <v/>
      </c>
      <c r="DE82" s="4" t="str">
        <f>IFERROR(VLOOKUP(CT82,General!R:S,2,FALSE),"")</f>
        <v/>
      </c>
      <c r="DF82" s="4" t="str">
        <f>IFERROR(VLOOKUP(CU82,General!R:S,2,FALSE),"")</f>
        <v/>
      </c>
      <c r="DG82" s="4" t="str">
        <f>IFERROR(VLOOKUP(CV82,General!R:S,2,FALSE),"")</f>
        <v/>
      </c>
      <c r="DH82" s="4">
        <f ca="1">IF(CS82="",-1,COUNTIF(INDIRECT(DD82&amp;$CQ$10):INDIRECT(DD82&amp;CQ82),"Y"))</f>
        <v>-1</v>
      </c>
      <c r="DI82" s="4">
        <f ca="1">IF(CT82="",-1,COUNTIF(INDIRECT(DE82&amp;$CQ$10):INDIRECT(DE82&amp;CQ82),"Y"))</f>
        <v>-1</v>
      </c>
      <c r="DJ82" s="4">
        <f ca="1">IF(CU82="",-1,COUNTIF(INDIRECT(DF82&amp;$CQ$10):INDIRECT(DF82&amp;CQ82),"Y"))</f>
        <v>-1</v>
      </c>
      <c r="DK82" s="4">
        <f ca="1">IF(CV82="",-1,COUNTIF(INDIRECT(DG82&amp;$CQ$10):INDIRECT(DG82&amp;CQ82),"Y"))</f>
        <v>-1</v>
      </c>
      <c r="DL82" s="4" t="str" cm="1">
        <f t="array" aca="1" ref="DL82" ca="1">IFERROR(INDEX($CS$82:$CV$82,_xlfn.AGGREGATE(15,6,COLUMN($CS$82:$CV$82)-COLUMN($CR$82)/($DH$82:$DK$82=MAX($DH$82:$DK$82)),COLUMNS($CS$82:CS82))),"")</f>
        <v/>
      </c>
      <c r="DM82" s="4" t="str" cm="1">
        <f t="array" aca="1" ref="DM82" ca="1">IFERROR(INDEX($CS$82:$CV$82,_xlfn.AGGREGATE(15,6,COLUMN($CS$82:$CV$82)-COLUMN($CR$82)/($DH$82:$DK$82=MAX($DH$82:$DK$82)),COLUMNS($CS$82:CT82))),"")</f>
        <v/>
      </c>
      <c r="DN82" s="4" t="str" cm="1">
        <f t="array" aca="1" ref="DN82" ca="1">IFERROR(INDEX($CS$82:$CV$82,_xlfn.AGGREGATE(15,6,COLUMN($CS$82:$CV$82)-COLUMN($CR$82)/($DH$82:$DK$82=MAX($DH$82:$DK$82)),COLUMNS($CS$82:CU82))),"")</f>
        <v/>
      </c>
      <c r="DO82" s="4" t="str" cm="1">
        <f t="array" aca="1" ref="DO82" ca="1">IFERROR(INDEX($CS$82:$CV$82,_xlfn.AGGREGATE(15,6,COLUMN($CS$82:$CV$82)-COLUMN($CR$82)/($DH$82:$DK$82=MAX($DH$82:$DK$82)),COLUMNS($CS$82:CV82))),"")</f>
        <v/>
      </c>
      <c r="DP82" s="1">
        <f t="shared" ca="1" si="54"/>
        <v>4</v>
      </c>
      <c r="DQ82" s="73">
        <f t="shared" ca="1" si="55"/>
        <v>0</v>
      </c>
      <c r="DR82" s="4" t="str">
        <f t="shared" ca="1" si="56"/>
        <v/>
      </c>
      <c r="DS82" s="1" t="str">
        <f t="shared" si="49"/>
        <v>F82</v>
      </c>
      <c r="DV82" s="161" t="str">
        <f>'Hedge-All-18'!B82</f>
        <v/>
      </c>
      <c r="DW82" s="162" t="str">
        <f>'Hedge-All-18'!C82</f>
        <v/>
      </c>
      <c r="DX82" s="163" t="str">
        <f>'Hedge-All-18'!D82</f>
        <v/>
      </c>
      <c r="DY82" s="164" t="str">
        <f>'Hedge-All-18'!E82</f>
        <v/>
      </c>
      <c r="DZ82" s="165" t="str">
        <f>'Hedge-All-18'!F82</f>
        <v/>
      </c>
      <c r="EA82" s="139"/>
      <c r="EB82" s="166" t="str">
        <f>'Hedge-All-18'!H82</f>
        <v/>
      </c>
      <c r="EC82" s="163" t="str">
        <f>'Hedge-All-18'!I82</f>
        <v/>
      </c>
      <c r="ED82" s="164" t="str">
        <f>'Hedge-All-18'!J82</f>
        <v/>
      </c>
      <c r="EE82" s="165" t="str">
        <f>'Hedge-All-18'!K82</f>
        <v/>
      </c>
      <c r="EF82" s="139"/>
      <c r="EG82" s="139"/>
      <c r="EH82" s="139"/>
      <c r="EI82" s="161" t="str">
        <f>'Hedge-All-18'!O82</f>
        <v/>
      </c>
      <c r="EJ82" s="163" t="str">
        <f>'Hedge-All-18'!P82</f>
        <v/>
      </c>
      <c r="EK82" s="164" t="str">
        <f>'Hedge-All-18'!Q82</f>
        <v/>
      </c>
      <c r="EL82" s="167" t="str">
        <f>'Hedge-All-18'!R82</f>
        <v/>
      </c>
      <c r="EM82" s="167" t="str">
        <f>'Hedge-All-18'!S82</f>
        <v/>
      </c>
      <c r="EN82" s="168" t="str">
        <f>'Hedge-All-18'!T82</f>
        <v/>
      </c>
      <c r="EO82" s="167" t="str">
        <f>'Hedge-All-18'!U82</f>
        <v/>
      </c>
      <c r="EP82" s="169" t="str">
        <f>'Hedge-All-18'!V82</f>
        <v/>
      </c>
      <c r="EQ82" s="1" t="str">
        <f t="shared" si="50"/>
        <v>N</v>
      </c>
    </row>
    <row r="83" spans="1:147" ht="26.25" customHeight="1" thickBot="1">
      <c r="A83" s="1">
        <v>74</v>
      </c>
      <c r="B83" s="36" t="e">
        <f>#REF!</f>
        <v>#REF!</v>
      </c>
      <c r="C83" s="23" t="e">
        <f>#REF!</f>
        <v>#REF!</v>
      </c>
      <c r="D83" s="23" t="e">
        <f>#REF!</f>
        <v>#REF!</v>
      </c>
      <c r="E83" s="23" t="e">
        <f>#REF!</f>
        <v>#REF!</v>
      </c>
      <c r="F83" s="23" t="str">
        <f>IF(AH83="","",IF(#REF!="W","Y",IF(#REF!="L","N","")))</f>
        <v/>
      </c>
      <c r="G83" s="23" t="e">
        <f>#REF!</f>
        <v>#REF!</v>
      </c>
      <c r="H83" s="23" t="e">
        <f>#REF!</f>
        <v>#REF!</v>
      </c>
      <c r="I83" s="37" t="e">
        <f>#REF!</f>
        <v>#REF!</v>
      </c>
      <c r="J83" s="53"/>
      <c r="K83" s="53"/>
      <c r="L83" s="36" t="e">
        <f>#REF!</f>
        <v>#REF!</v>
      </c>
      <c r="M83" s="23" t="e">
        <f>#REF!</f>
        <v>#REF!</v>
      </c>
      <c r="N83" s="23" t="e">
        <f>#REF!</f>
        <v>#REF!</v>
      </c>
      <c r="O83" s="23" t="e">
        <f>#REF!</f>
        <v>#REF!</v>
      </c>
      <c r="P83" s="23" t="str">
        <f>IF(AH83="","",IF(#REF!="W","Y",IF(#REF!="L","N","")))</f>
        <v/>
      </c>
      <c r="Q83" s="23" t="e">
        <f>#REF!</f>
        <v>#REF!</v>
      </c>
      <c r="R83" s="23" t="e">
        <f>#REF!</f>
        <v>#REF!</v>
      </c>
      <c r="S83" s="37" t="e">
        <f>#REF!</f>
        <v>#REF!</v>
      </c>
      <c r="T83" s="53"/>
      <c r="U83" s="185"/>
      <c r="V83" s="285" t="str">
        <f>'Hedge-All-18'!B83</f>
        <v/>
      </c>
      <c r="W83" s="23" t="str">
        <f>'Hedge-All-18'!C83</f>
        <v/>
      </c>
      <c r="X83" s="23" t="str">
        <f>'Hedge-All-18'!H83</f>
        <v/>
      </c>
      <c r="Y83" s="23" t="str">
        <f>'Hedge-All-18'!O83</f>
        <v/>
      </c>
      <c r="Z83" s="23" t="str">
        <f>IF(AH83="","",IF('Hedge-All-18'!X83="W","Y",IF('Hedge-All-18'!X83="L","N","")))</f>
        <v/>
      </c>
      <c r="AA83" s="23" t="str">
        <f>'Hedge-All-18'!AM83</f>
        <v/>
      </c>
      <c r="AB83" s="23" t="str">
        <f>'Hedge-All-18'!S83</f>
        <v/>
      </c>
      <c r="AC83" s="37" t="str">
        <f>'Hedge-All-18'!U83</f>
        <v/>
      </c>
      <c r="AD83" s="53"/>
      <c r="AE83" s="53"/>
      <c r="AF83" s="53"/>
      <c r="AG83" s="53"/>
      <c r="AH83" s="124"/>
      <c r="AI83" s="105"/>
      <c r="AJ83" s="102" t="str" cm="1">
        <f t="array" aca="1" ref="AJ83" ca="1">IF(AH82="","",INDIRECT(VLOOKUP(DB83,General!X:Y,2,FALSE)&amp;CQ83))</f>
        <v/>
      </c>
      <c r="AK83" s="68" t="str">
        <f t="shared" si="46"/>
        <v/>
      </c>
      <c r="AL83" s="68" t="str">
        <f>IF(AH82="","",VLOOKUP(DB83,General!U:V,2,FALSE))</f>
        <v/>
      </c>
      <c r="AM83" s="62" t="str" cm="1">
        <f t="array" aca="1" ref="AM83" ca="1">IF(AH82="","",INDIRECT(DB83&amp;CQ83))</f>
        <v/>
      </c>
      <c r="AN83" s="23" t="str">
        <f t="shared" si="43"/>
        <v/>
      </c>
      <c r="AO83" s="23" t="str">
        <f t="shared" si="47"/>
        <v/>
      </c>
      <c r="AP83" s="37" t="str">
        <f t="shared" si="44"/>
        <v/>
      </c>
      <c r="AQ83" s="53"/>
      <c r="AR83" s="53"/>
      <c r="AS83" s="53"/>
      <c r="AT83" s="33" t="e">
        <f>#REF!</f>
        <v>#REF!</v>
      </c>
      <c r="AU83" s="34" t="e">
        <f>#REF!</f>
        <v>#REF!</v>
      </c>
      <c r="AV83" s="34" t="e">
        <f>#REF!</f>
        <v>#REF!</v>
      </c>
      <c r="AW83" s="34" t="e">
        <f>#REF!</f>
        <v>#REF!</v>
      </c>
      <c r="AX83" s="34" t="str">
        <f>IF(AH83="","",IF(#REF!="W","Y",IF(#REF!="L","N","")))</f>
        <v/>
      </c>
      <c r="AY83" s="34" t="e">
        <f>#REF!</f>
        <v>#REF!</v>
      </c>
      <c r="AZ83" s="34" t="e">
        <f>#REF!</f>
        <v>#REF!</v>
      </c>
      <c r="BA83" s="35" t="e">
        <f>#REF!</f>
        <v>#REF!</v>
      </c>
      <c r="BB83" s="53"/>
      <c r="BC83" s="53"/>
      <c r="BD83" s="33" t="e">
        <f>#REF!</f>
        <v>#REF!</v>
      </c>
      <c r="BE83" s="34" t="e">
        <f>#REF!</f>
        <v>#REF!</v>
      </c>
      <c r="BF83" s="34" t="e">
        <f>#REF!</f>
        <v>#REF!</v>
      </c>
      <c r="BG83" s="34" t="e">
        <f>#REF!</f>
        <v>#REF!</v>
      </c>
      <c r="BH83" s="34" t="str">
        <f>IF(AH83="","",IF(#REF!="W","Y",IF(#REF!="L","N","")))</f>
        <v/>
      </c>
      <c r="BI83" s="34" t="e">
        <f>#REF!</f>
        <v>#REF!</v>
      </c>
      <c r="BJ83" s="34" t="e">
        <f>#REF!</f>
        <v>#REF!</v>
      </c>
      <c r="BK83" s="35" t="e">
        <f>#REF!</f>
        <v>#REF!</v>
      </c>
      <c r="BL83" s="53"/>
      <c r="BM83" s="53"/>
      <c r="BN83" s="33" t="e">
        <f>#REF!</f>
        <v>#REF!</v>
      </c>
      <c r="BO83" s="34" t="e">
        <f>#REF!</f>
        <v>#REF!</v>
      </c>
      <c r="BP83" s="34" t="e">
        <f>#REF!</f>
        <v>#REF!</v>
      </c>
      <c r="BQ83" s="34" t="e">
        <f>#REF!</f>
        <v>#REF!</v>
      </c>
      <c r="BR83" s="34" t="str">
        <f>IF(AH83="","",IF(#REF!="W","Y",IF(#REF!="L","N","")))</f>
        <v/>
      </c>
      <c r="BS83" s="34" t="e">
        <f>#REF!</f>
        <v>#REF!</v>
      </c>
      <c r="BT83" s="34" t="e">
        <f>#REF!</f>
        <v>#REF!</v>
      </c>
      <c r="BU83" s="35" t="e">
        <f>#REF!</f>
        <v>#REF!</v>
      </c>
      <c r="BV83" s="53"/>
      <c r="BW83" s="53"/>
      <c r="BX83" s="36" t="e">
        <f>#REF!</f>
        <v>#REF!</v>
      </c>
      <c r="BY83" s="23" t="e">
        <f>#REF!</f>
        <v>#REF!</v>
      </c>
      <c r="BZ83" s="23" t="e">
        <f>#REF!</f>
        <v>#REF!</v>
      </c>
      <c r="CA83" s="23" t="e">
        <f>#REF!</f>
        <v>#REF!</v>
      </c>
      <c r="CB83" s="23" t="str">
        <f>IF(AH83="","",IF(#REF!="W","Y",IF(#REF!="L","N","")))</f>
        <v/>
      </c>
      <c r="CC83" s="23" t="e">
        <f>#REF!</f>
        <v>#REF!</v>
      </c>
      <c r="CD83" s="23" t="e">
        <f>#REF!</f>
        <v>#REF!</v>
      </c>
      <c r="CE83" s="37" t="e">
        <f>#REF!</f>
        <v>#REF!</v>
      </c>
      <c r="CF83" s="53"/>
      <c r="CG83" s="53"/>
      <c r="CH83" s="1" t="e">
        <f>IF(AN83="",0,IFERROR(VLOOKUP(AN78&amp;AN79&amp;AN80&amp;AN81&amp;AN82&amp;AN83,General!I:J,2,FALSE),0))+AO82</f>
        <v>#VALUE!</v>
      </c>
      <c r="CI83" s="1">
        <v>-100</v>
      </c>
      <c r="CJ83" s="1" t="e">
        <f t="shared" si="45"/>
        <v>#REF!</v>
      </c>
      <c r="CK83" s="1">
        <v>-100</v>
      </c>
      <c r="CL83" s="1">
        <v>-100</v>
      </c>
      <c r="CM83" s="1">
        <v>-100</v>
      </c>
      <c r="CN83" s="1">
        <v>-100</v>
      </c>
      <c r="CP83" s="1" t="str">
        <f t="shared" ca="1" si="60"/>
        <v/>
      </c>
      <c r="CQ83" s="1">
        <v>83</v>
      </c>
      <c r="CR83" s="1">
        <f t="shared" si="59"/>
        <v>78</v>
      </c>
      <c r="CS83" s="4" t="str" cm="1">
        <f t="array" ref="CS83">IFERROR(INDEX($CI$4:$CO$4,_xlfn.AGGREGATE(15,6,COLUMN($CI$4:$CO$4)-COLUMN($CH$1)/($CI$83:$CO$83=MAX($CI$83:$CO$83)),COLUMNS($CO$4:CO4))),"")</f>
        <v/>
      </c>
      <c r="CT83" s="4" t="str" cm="1">
        <f t="array" ref="CT83">IFERROR(INDEX($CI$4:$CO$4,_xlfn.AGGREGATE(15,6,COLUMN($CI$4:$CO$4)-COLUMN($CH$1)/($CI$83:$CO$83=MAX($CI$83:$CO$83)),COLUMNS($CO$4:CP4))),"")</f>
        <v/>
      </c>
      <c r="CU83" s="4" t="str" cm="1">
        <f t="array" ref="CU83">IFERROR(INDEX($CI$4:$CO$4,_xlfn.AGGREGATE(15,6,COLUMN($CI$4:$CO$4)-COLUMN($CH$1)/($CI$83:$CO$83=MAX($CI$83:$CO$83)),COLUMNS($CO$4:CQ4))),"")</f>
        <v/>
      </c>
      <c r="CV83" s="4" t="str" cm="1">
        <f t="array" ref="CV83">IFERROR(INDEX($CI$4:$CO$4,_xlfn.AGGREGATE(15,6,COLUMN($CI$4:$CO$4)-COLUMN($CH$1)/($CI$83:$CO$83=MAX($CI$83:$CO$83)),COLUMNS($CO$4:CR4))),"")</f>
        <v/>
      </c>
      <c r="CW83" s="1" t="str">
        <f t="shared" ca="1" si="52"/>
        <v/>
      </c>
      <c r="CX83" s="1" t="str" cm="1">
        <f t="array" ref="CX83">IFERROR(INDEX($CS$84:$CV$84,_xlfn.AGGREGATE(15,6,COLUMN($CS$84:$CV$84)-COLUMN($CR$84)/($CS$83:$CV$83=MAX($CS$83:$CV$83)),COLUMNS($CS$84:CT84
))),"")</f>
        <v/>
      </c>
      <c r="CY83" s="1" t="str" cm="1">
        <f t="array" ref="CY83">IFERROR(INDEX($CS$84:$CV$84,_xlfn.AGGREGATE(15,6,COLUMN($CS$84:$CV$84)-COLUMN($CR$84)/($CS$83:$CV$83=MAX($CS$83:$CV$83)),COLUMNS($CS$84:CU84
))),"")</f>
        <v/>
      </c>
      <c r="CZ83" s="1" t="str" cm="1">
        <f t="array" ref="CZ83">IFERROR(INDEX($CS$84:$CV$84,_xlfn.AGGREGATE(15,6,COLUMN($CS$84:$CV$84)-COLUMN($CR$84)/($CS$83:$CV$83=MAX($CS$83:$CV$83)),COLUMNS($CS$84:CV84
))),"")</f>
        <v/>
      </c>
      <c r="DA83" s="1" t="str">
        <f t="shared" ca="1" si="53"/>
        <v>R</v>
      </c>
      <c r="DB83" s="1" t="str">
        <f t="shared" ca="1" si="57"/>
        <v/>
      </c>
      <c r="DD83" s="4" t="str">
        <f>IFERROR(VLOOKUP(CS83,General!R:S,2,FALSE),"")</f>
        <v/>
      </c>
      <c r="DE83" s="4" t="str">
        <f>IFERROR(VLOOKUP(CT83,General!R:S,2,FALSE),"")</f>
        <v/>
      </c>
      <c r="DF83" s="4" t="str">
        <f>IFERROR(VLOOKUP(CU83,General!R:S,2,FALSE),"")</f>
        <v/>
      </c>
      <c r="DG83" s="4" t="str">
        <f>IFERROR(VLOOKUP(CV83,General!R:S,2,FALSE),"")</f>
        <v/>
      </c>
      <c r="DH83" s="4">
        <f ca="1">IF(CS83="",-1,COUNTIF(INDIRECT(DD83&amp;$CQ$10):INDIRECT(DD83&amp;CQ83),"Y"))</f>
        <v>-1</v>
      </c>
      <c r="DI83" s="4">
        <f ca="1">IF(CT83="",-1,COUNTIF(INDIRECT(DE83&amp;$CQ$10):INDIRECT(DE83&amp;CQ83),"Y"))</f>
        <v>-1</v>
      </c>
      <c r="DJ83" s="4">
        <f ca="1">IF(CU83="",-1,COUNTIF(INDIRECT(DF83&amp;$CQ$10):INDIRECT(DF83&amp;CQ83),"Y"))</f>
        <v>-1</v>
      </c>
      <c r="DK83" s="4">
        <f ca="1">IF(CV83="",-1,COUNTIF(INDIRECT(DG83&amp;$CQ$10):INDIRECT(DG83&amp;CQ83),"Y"))</f>
        <v>-1</v>
      </c>
      <c r="DL83" s="4" t="str" cm="1">
        <f t="array" aca="1" ref="DL83" ca="1">IFERROR(INDEX($CS$83:$CV$83,_xlfn.AGGREGATE(15,6,COLUMN($CS$83:$CV$83)-COLUMN($CR$83)/($DH$83:$DK$83=MAX($DH$83:$DK$83)),COLUMNS($CS$83:CS83))),"")</f>
        <v/>
      </c>
      <c r="DM83" s="4" t="str" cm="1">
        <f t="array" aca="1" ref="DM83" ca="1">IFERROR(INDEX($CS$83:$CV$83,_xlfn.AGGREGATE(15,6,COLUMN($CS$83:$CV$83)-COLUMN($CR$83)/($DH$83:$DK$83=MAX($DH$83:$DK$83)),COLUMNS($CS$83:CT83))),"")</f>
        <v/>
      </c>
      <c r="DN83" s="4" t="str" cm="1">
        <f t="array" aca="1" ref="DN83" ca="1">IFERROR(INDEX($CS$83:$CV$83,_xlfn.AGGREGATE(15,6,COLUMN($CS$83:$CV$83)-COLUMN($CR$83)/($DH$83:$DK$83=MAX($DH$83:$DK$83)),COLUMNS($CS$83:CU83))),"")</f>
        <v/>
      </c>
      <c r="DO83" s="4" t="str" cm="1">
        <f t="array" aca="1" ref="DO83" ca="1">IFERROR(INDEX($CS$83:$CV$83,_xlfn.AGGREGATE(15,6,COLUMN($CS$83:$CV$83)-COLUMN($CR$83)/($DH$83:$DK$83=MAX($DH$83:$DK$83)),COLUMNS($CS$83:CV83))),"")</f>
        <v/>
      </c>
      <c r="DP83" s="1">
        <f t="shared" ca="1" si="54"/>
        <v>4</v>
      </c>
      <c r="DQ83" s="73">
        <f t="shared" ca="1" si="55"/>
        <v>0</v>
      </c>
      <c r="DR83" s="4" t="str">
        <f t="shared" ca="1" si="56"/>
        <v/>
      </c>
      <c r="DS83" s="1" t="str">
        <f t="shared" si="49"/>
        <v>F83</v>
      </c>
      <c r="DV83" s="161" t="str">
        <f>'Hedge-All-18'!B83</f>
        <v/>
      </c>
      <c r="DW83" s="162" t="str">
        <f>'Hedge-All-18'!C83</f>
        <v/>
      </c>
      <c r="DX83" s="163" t="str">
        <f>'Hedge-All-18'!D83</f>
        <v/>
      </c>
      <c r="DY83" s="164" t="str">
        <f>'Hedge-All-18'!E83</f>
        <v/>
      </c>
      <c r="DZ83" s="165" t="str">
        <f>'Hedge-All-18'!F83</f>
        <v/>
      </c>
      <c r="EA83" s="139"/>
      <c r="EB83" s="166" t="str">
        <f>'Hedge-All-18'!H83</f>
        <v/>
      </c>
      <c r="EC83" s="163" t="str">
        <f>'Hedge-All-18'!I83</f>
        <v/>
      </c>
      <c r="ED83" s="164" t="str">
        <f>'Hedge-All-18'!J83</f>
        <v/>
      </c>
      <c r="EE83" s="165" t="str">
        <f>'Hedge-All-18'!K83</f>
        <v/>
      </c>
      <c r="EF83" s="139"/>
      <c r="EG83" s="139"/>
      <c r="EH83" s="139"/>
      <c r="EI83" s="161" t="str">
        <f>'Hedge-All-18'!O83</f>
        <v/>
      </c>
      <c r="EJ83" s="163" t="str">
        <f>'Hedge-All-18'!P83</f>
        <v/>
      </c>
      <c r="EK83" s="164" t="str">
        <f>'Hedge-All-18'!Q83</f>
        <v/>
      </c>
      <c r="EL83" s="167" t="str">
        <f>'Hedge-All-18'!R83</f>
        <v/>
      </c>
      <c r="EM83" s="167" t="str">
        <f>'Hedge-All-18'!S83</f>
        <v/>
      </c>
      <c r="EN83" s="168" t="str">
        <f>'Hedge-All-18'!T83</f>
        <v/>
      </c>
      <c r="EO83" s="167" t="str">
        <f>'Hedge-All-18'!U83</f>
        <v/>
      </c>
      <c r="EP83" s="169" t="str">
        <f>'Hedge-All-18'!V83</f>
        <v/>
      </c>
      <c r="EQ83" s="1" t="str">
        <f t="shared" si="50"/>
        <v>N</v>
      </c>
    </row>
    <row r="84" spans="1:147" ht="26.25" customHeight="1" thickBot="1">
      <c r="A84" s="1">
        <v>75</v>
      </c>
      <c r="B84" s="38" t="e">
        <f>#REF!</f>
        <v>#REF!</v>
      </c>
      <c r="C84" s="39" t="e">
        <f>#REF!</f>
        <v>#REF!</v>
      </c>
      <c r="D84" s="39" t="e">
        <f>#REF!</f>
        <v>#REF!</v>
      </c>
      <c r="E84" s="39" t="e">
        <f>#REF!</f>
        <v>#REF!</v>
      </c>
      <c r="F84" s="39" t="str">
        <f>IF(AH84="","",IF(#REF!="W","Y",IF(#REF!="L","N","")))</f>
        <v/>
      </c>
      <c r="G84" s="39" t="e">
        <f>#REF!</f>
        <v>#REF!</v>
      </c>
      <c r="H84" s="39" t="e">
        <f>#REF!</f>
        <v>#REF!</v>
      </c>
      <c r="I84" s="40" t="e">
        <f>#REF!</f>
        <v>#REF!</v>
      </c>
      <c r="J84" s="53"/>
      <c r="K84" s="53"/>
      <c r="L84" s="38" t="e">
        <f>#REF!</f>
        <v>#REF!</v>
      </c>
      <c r="M84" s="39" t="e">
        <f>#REF!</f>
        <v>#REF!</v>
      </c>
      <c r="N84" s="39" t="e">
        <f>#REF!</f>
        <v>#REF!</v>
      </c>
      <c r="O84" s="39" t="e">
        <f>#REF!</f>
        <v>#REF!</v>
      </c>
      <c r="P84" s="39" t="str">
        <f>IF(AH84="","",IF(#REF!="W","Y",IF(#REF!="L","N","")))</f>
        <v/>
      </c>
      <c r="Q84" s="39" t="e">
        <f>#REF!</f>
        <v>#REF!</v>
      </c>
      <c r="R84" s="39" t="e">
        <f>#REF!</f>
        <v>#REF!</v>
      </c>
      <c r="S84" s="40" t="e">
        <f>#REF!</f>
        <v>#REF!</v>
      </c>
      <c r="T84" s="53"/>
      <c r="U84" s="185"/>
      <c r="V84" s="286" t="str">
        <f>'Hedge-All-18'!B84</f>
        <v/>
      </c>
      <c r="W84" s="39" t="str">
        <f>'Hedge-All-18'!C84</f>
        <v/>
      </c>
      <c r="X84" s="39" t="str">
        <f>'Hedge-All-18'!H84</f>
        <v/>
      </c>
      <c r="Y84" s="39" t="str">
        <f>'Hedge-All-18'!O84</f>
        <v/>
      </c>
      <c r="Z84" s="39" t="str">
        <f>IF(AH84="","",IF('Hedge-All-18'!X84="W","Y",IF('Hedge-All-18'!X84="L","N","")))</f>
        <v/>
      </c>
      <c r="AA84" s="39" t="str">
        <f>'Hedge-All-18'!AM84</f>
        <v/>
      </c>
      <c r="AB84" s="39" t="str">
        <f>'Hedge-All-18'!S84</f>
        <v/>
      </c>
      <c r="AC84" s="40" t="str">
        <f>'Hedge-All-18'!U84</f>
        <v/>
      </c>
      <c r="AD84" s="53"/>
      <c r="AE84" s="53"/>
      <c r="AF84" s="53"/>
      <c r="AG84" s="53"/>
      <c r="AH84" s="125"/>
      <c r="AI84" s="105"/>
      <c r="AJ84" s="103" t="str" cm="1">
        <f t="array" aca="1" ref="AJ84" ca="1">IF(AH83="","",INDIRECT(VLOOKUP(DB84,General!X:Y,2,FALSE)&amp;CQ84))</f>
        <v/>
      </c>
      <c r="AK84" s="69" t="str">
        <f t="shared" si="46"/>
        <v/>
      </c>
      <c r="AL84" s="69" t="str">
        <f>IF(AH83="","",VLOOKUP(DB84,General!U:V,2,FALSE))</f>
        <v/>
      </c>
      <c r="AM84" s="65" t="str" cm="1">
        <f t="array" aca="1" ref="AM84" ca="1">IF(AH83="","",INDIRECT(DB84&amp;CQ84))</f>
        <v/>
      </c>
      <c r="AN84" s="39" t="str">
        <f t="shared" si="43"/>
        <v/>
      </c>
      <c r="AO84" s="39" t="str">
        <f t="shared" si="47"/>
        <v/>
      </c>
      <c r="AP84" s="40" t="str">
        <f t="shared" si="44"/>
        <v/>
      </c>
      <c r="AQ84" s="53"/>
      <c r="AR84" s="53"/>
      <c r="AS84" s="53"/>
      <c r="AT84" s="33" t="e">
        <f>#REF!</f>
        <v>#REF!</v>
      </c>
      <c r="AU84" s="34" t="e">
        <f>#REF!</f>
        <v>#REF!</v>
      </c>
      <c r="AV84" s="34" t="e">
        <f>#REF!</f>
        <v>#REF!</v>
      </c>
      <c r="AW84" s="34" t="e">
        <f>#REF!</f>
        <v>#REF!</v>
      </c>
      <c r="AX84" s="34" t="str">
        <f>IF(AH84="","",IF(#REF!="W","Y",IF(#REF!="L","N","")))</f>
        <v/>
      </c>
      <c r="AY84" s="34" t="e">
        <f>#REF!</f>
        <v>#REF!</v>
      </c>
      <c r="AZ84" s="34" t="e">
        <f>#REF!</f>
        <v>#REF!</v>
      </c>
      <c r="BA84" s="35" t="e">
        <f>#REF!</f>
        <v>#REF!</v>
      </c>
      <c r="BB84" s="53"/>
      <c r="BC84" s="53"/>
      <c r="BD84" s="33" t="e">
        <f>#REF!</f>
        <v>#REF!</v>
      </c>
      <c r="BE84" s="34" t="e">
        <f>#REF!</f>
        <v>#REF!</v>
      </c>
      <c r="BF84" s="34" t="e">
        <f>#REF!</f>
        <v>#REF!</v>
      </c>
      <c r="BG84" s="34" t="e">
        <f>#REF!</f>
        <v>#REF!</v>
      </c>
      <c r="BH84" s="34" t="str">
        <f>IF(AH84="","",IF(#REF!="W","Y",IF(#REF!="L","N","")))</f>
        <v/>
      </c>
      <c r="BI84" s="34" t="e">
        <f>#REF!</f>
        <v>#REF!</v>
      </c>
      <c r="BJ84" s="34" t="e">
        <f>#REF!</f>
        <v>#REF!</v>
      </c>
      <c r="BK84" s="35" t="e">
        <f>#REF!</f>
        <v>#REF!</v>
      </c>
      <c r="BL84" s="53"/>
      <c r="BM84" s="53"/>
      <c r="BN84" s="33" t="e">
        <f>#REF!</f>
        <v>#REF!</v>
      </c>
      <c r="BO84" s="34" t="e">
        <f>#REF!</f>
        <v>#REF!</v>
      </c>
      <c r="BP84" s="34" t="e">
        <f>#REF!</f>
        <v>#REF!</v>
      </c>
      <c r="BQ84" s="34" t="e">
        <f>#REF!</f>
        <v>#REF!</v>
      </c>
      <c r="BR84" s="34" t="str">
        <f>IF(AH84="","",IF(#REF!="W","Y",IF(#REF!="L","N","")))</f>
        <v/>
      </c>
      <c r="BS84" s="34" t="e">
        <f>#REF!</f>
        <v>#REF!</v>
      </c>
      <c r="BT84" s="34" t="e">
        <f>#REF!</f>
        <v>#REF!</v>
      </c>
      <c r="BU84" s="35" t="e">
        <f>#REF!</f>
        <v>#REF!</v>
      </c>
      <c r="BV84" s="53"/>
      <c r="BW84" s="53"/>
      <c r="BX84" s="38" t="e">
        <f>#REF!</f>
        <v>#REF!</v>
      </c>
      <c r="BY84" s="39" t="e">
        <f>#REF!</f>
        <v>#REF!</v>
      </c>
      <c r="BZ84" s="39" t="e">
        <f>#REF!</f>
        <v>#REF!</v>
      </c>
      <c r="CA84" s="39" t="e">
        <f>#REF!</f>
        <v>#REF!</v>
      </c>
      <c r="CB84" s="39" t="str">
        <f>IF(AH84="","",IF(#REF!="W","Y",IF(#REF!="L","N","")))</f>
        <v/>
      </c>
      <c r="CC84" s="39" t="e">
        <f>#REF!</f>
        <v>#REF!</v>
      </c>
      <c r="CD84" s="39" t="e">
        <f>#REF!</f>
        <v>#REF!</v>
      </c>
      <c r="CE84" s="40" t="e">
        <f>#REF!</f>
        <v>#REF!</v>
      </c>
      <c r="CF84" s="53"/>
      <c r="CG84" s="53"/>
      <c r="CH84" s="1" t="e">
        <f>IF(AN84="",0,IFERROR(VLOOKUP(AN79&amp;AN80&amp;AN81&amp;AN82&amp;AN83&amp;AN84,General!I:J,2,FALSE),0))+AO83</f>
        <v>#VALUE!</v>
      </c>
      <c r="CI84" s="1">
        <v>-100</v>
      </c>
      <c r="CJ84" s="1" t="e">
        <f t="shared" si="45"/>
        <v>#REF!</v>
      </c>
      <c r="CK84" s="1">
        <v>-100</v>
      </c>
      <c r="CL84" s="1">
        <v>-100</v>
      </c>
      <c r="CM84" s="1">
        <v>-100</v>
      </c>
      <c r="CN84" s="1">
        <v>-100</v>
      </c>
      <c r="CP84" s="1" t="str">
        <f>IF(AH84="","",INDEX($CI$4:$CO$4,MATCH(MAX(CI84:CO84),CI84:CO84,0)))</f>
        <v/>
      </c>
      <c r="CQ84" s="1">
        <v>84</v>
      </c>
      <c r="CR84" s="1">
        <f t="shared" si="59"/>
        <v>79</v>
      </c>
      <c r="CS84" s="4" t="str" cm="1">
        <f t="array" ref="CS84">IFERROR(INDEX($CI$4:$CO$4,_xlfn.AGGREGATE(15,6,COLUMN($CI$4:$CO$4)-COLUMN($CH$1)/($CI$84:$CO$84=MAX($CI$84:$CO$84)),COLUMNS($CO$4:CO4))),"")</f>
        <v/>
      </c>
      <c r="CT84" s="4" t="str" cm="1">
        <f t="array" ref="CT84">IFERROR(INDEX($CI$4:$CO$4,_xlfn.AGGREGATE(15,6,COLUMN($CI$4:$CO$4)-COLUMN($CH$1)/($CI$84:$CO$84=MAX($CI$84:$CO$84)),COLUMNS($CO$4:CP4))),"")</f>
        <v/>
      </c>
      <c r="CU84" s="4" t="str" cm="1">
        <f t="array" ref="CU84">IFERROR(INDEX($CI$4:$CO$4,_xlfn.AGGREGATE(15,6,COLUMN($CI$4:$CO$4)-COLUMN($CH$1)/($CI$84:$CO$84=MAX($CI$84:$CO$84)),COLUMNS($CO$4:CQ4))),"")</f>
        <v/>
      </c>
      <c r="CV84" s="4" t="str" cm="1">
        <f t="array" ref="CV84">IFERROR(INDEX($CI$4:$CO$4,_xlfn.AGGREGATE(15,6,COLUMN($CI$4:$CO$4)-COLUMN($CH$1)/($CI$84:$CO$84=MAX($CI$84:$CO$84)),COLUMNS($CO$4:CR4))),"")</f>
        <v/>
      </c>
      <c r="CW84" s="1" t="str">
        <f t="shared" ca="1" si="52"/>
        <v/>
      </c>
      <c r="DA84" s="1" t="str">
        <f t="shared" ca="1" si="53"/>
        <v>R</v>
      </c>
      <c r="DB84" s="1" t="str">
        <f t="shared" ca="1" si="57"/>
        <v/>
      </c>
      <c r="DD84" s="4" t="str">
        <f>IFERROR(VLOOKUP(CS84,General!R:S,2,FALSE),"")</f>
        <v/>
      </c>
      <c r="DE84" s="4" t="str">
        <f>IFERROR(VLOOKUP(CT84,General!R:S,2,FALSE),"")</f>
        <v/>
      </c>
      <c r="DF84" s="4" t="str">
        <f>IFERROR(VLOOKUP(CU84,General!R:S,2,FALSE),"")</f>
        <v/>
      </c>
      <c r="DG84" s="4" t="str">
        <f>IFERROR(VLOOKUP(CV84,General!R:S,2,FALSE),"")</f>
        <v/>
      </c>
      <c r="DH84" s="4">
        <f ca="1">IF(CS84="",-1,COUNTIF(INDIRECT(DD84&amp;$CQ$10):INDIRECT(DD84&amp;CQ84),"Y"))</f>
        <v>-1</v>
      </c>
      <c r="DI84" s="4">
        <f ca="1">IF(CT84="",-1,COUNTIF(INDIRECT(DE84&amp;$CQ$10):INDIRECT(DE84&amp;CQ84),"Y"))</f>
        <v>-1</v>
      </c>
      <c r="DJ84" s="4">
        <f ca="1">IF(CU84="",-1,COUNTIF(INDIRECT(DF84&amp;$CQ$10):INDIRECT(DF84&amp;CQ84),"Y"))</f>
        <v>-1</v>
      </c>
      <c r="DK84" s="4">
        <f ca="1">IF(CV84="",-1,COUNTIF(INDIRECT(DG84&amp;$CQ$10):INDIRECT(DG84&amp;CQ84),"Y"))</f>
        <v>-1</v>
      </c>
      <c r="DL84" s="4" t="str" cm="1">
        <f t="array" aca="1" ref="DL84" ca="1">IFERROR(INDEX($CS$84:$CV$84,_xlfn.AGGREGATE(15,6,COLUMN($CS$84:$CV$84)-COLUMN($CR$84)/($DH$84:$DK$84=MAX($DH$84:$DK$84)),COLUMNS($CS$84:CS84))),"")</f>
        <v/>
      </c>
      <c r="DM84" s="4" t="str" cm="1">
        <f t="array" aca="1" ref="DM84" ca="1">IFERROR(INDEX($CS$84:$CV$84,_xlfn.AGGREGATE(15,6,COLUMN($CS$84:$CV$84)-COLUMN($CR$84)/($DH$84:$DK$84=MAX($DH$84:$DK$84)),COLUMNS($CS$84:CT84))),"")</f>
        <v/>
      </c>
      <c r="DN84" s="4" t="str" cm="1">
        <f t="array" aca="1" ref="DN84" ca="1">IFERROR(INDEX($CS$84:$CV$84,_xlfn.AGGREGATE(15,6,COLUMN($CS$84:$CV$84)-COLUMN($CR$84)/($DH$84:$DK$84=MAX($DH$84:$DK$84)),COLUMNS($CS$84:CU84))),"")</f>
        <v/>
      </c>
      <c r="DO84" s="4" t="str" cm="1">
        <f t="array" aca="1" ref="DO84" ca="1">IFERROR(INDEX($CS$84:$CV$84,_xlfn.AGGREGATE(15,6,COLUMN($CS$84:$CV$84)-COLUMN($CR$84)/($DH$84:$DK$84=MAX($DH$84:$DK$84)),COLUMNS($CS$84:CV84))),"")</f>
        <v/>
      </c>
      <c r="DP84" s="1">
        <f t="shared" ca="1" si="54"/>
        <v>4</v>
      </c>
      <c r="DQ84" s="73">
        <f t="shared" ca="1" si="55"/>
        <v>0</v>
      </c>
      <c r="DR84" s="4" t="str">
        <f t="shared" ca="1" si="56"/>
        <v/>
      </c>
      <c r="DS84" s="1" t="str">
        <f t="shared" si="49"/>
        <v>F84</v>
      </c>
      <c r="DV84" s="170" t="str">
        <f>'Hedge-All-18'!B84</f>
        <v/>
      </c>
      <c r="DW84" s="171" t="str">
        <f>'Hedge-All-18'!C84</f>
        <v/>
      </c>
      <c r="DX84" s="172" t="str">
        <f>'Hedge-All-18'!D84</f>
        <v/>
      </c>
      <c r="DY84" s="173" t="str">
        <f>'Hedge-All-18'!E84</f>
        <v/>
      </c>
      <c r="DZ84" s="174" t="str">
        <f>'Hedge-All-18'!F84</f>
        <v/>
      </c>
      <c r="EA84" s="139"/>
      <c r="EB84" s="175" t="str">
        <f>'Hedge-All-18'!H84</f>
        <v/>
      </c>
      <c r="EC84" s="172" t="str">
        <f>'Hedge-All-18'!I84</f>
        <v/>
      </c>
      <c r="ED84" s="173" t="str">
        <f>'Hedge-All-18'!J84</f>
        <v/>
      </c>
      <c r="EE84" s="174" t="str">
        <f>'Hedge-All-18'!K84</f>
        <v/>
      </c>
      <c r="EF84" s="139"/>
      <c r="EG84" s="139"/>
      <c r="EH84" s="139"/>
      <c r="EI84" s="170" t="str">
        <f>'Hedge-All-18'!O84</f>
        <v/>
      </c>
      <c r="EJ84" s="172" t="str">
        <f>'Hedge-All-18'!P84</f>
        <v/>
      </c>
      <c r="EK84" s="173" t="str">
        <f>'Hedge-All-18'!Q84</f>
        <v/>
      </c>
      <c r="EL84" s="176" t="str">
        <f>'Hedge-All-18'!R84</f>
        <v/>
      </c>
      <c r="EM84" s="176" t="str">
        <f>'Hedge-All-18'!S84</f>
        <v/>
      </c>
      <c r="EN84" s="177" t="str">
        <f>'Hedge-All-18'!T84</f>
        <v/>
      </c>
      <c r="EO84" s="176" t="str">
        <f>'Hedge-All-18'!U84</f>
        <v/>
      </c>
      <c r="EP84" s="178" t="str">
        <f>'Hedge-All-18'!V84</f>
        <v/>
      </c>
      <c r="EQ84" s="1" t="str">
        <f t="shared" si="50"/>
        <v>N</v>
      </c>
    </row>
    <row r="85" spans="1:147" ht="26.25" customHeight="1" thickBot="1">
      <c r="A85" s="1">
        <v>76</v>
      </c>
      <c r="B85" s="33" t="e">
        <f>#REF!</f>
        <v>#REF!</v>
      </c>
      <c r="C85" s="34" t="e">
        <f>#REF!</f>
        <v>#REF!</v>
      </c>
      <c r="D85" s="34" t="e">
        <f>#REF!</f>
        <v>#REF!</v>
      </c>
      <c r="E85" s="34" t="e">
        <f>#REF!</f>
        <v>#REF!</v>
      </c>
      <c r="F85" s="34" t="str">
        <f>IF(AH85="","",IF(#REF!="W","Y",IF(#REF!="L","N","")))</f>
        <v/>
      </c>
      <c r="G85" s="34" t="e">
        <f>#REF!</f>
        <v>#REF!</v>
      </c>
      <c r="H85" s="34" t="e">
        <f>#REF!</f>
        <v>#REF!</v>
      </c>
      <c r="I85" s="35" t="e">
        <f>#REF!</f>
        <v>#REF!</v>
      </c>
      <c r="J85" s="53"/>
      <c r="K85" s="53"/>
      <c r="L85" s="33" t="e">
        <f>#REF!</f>
        <v>#REF!</v>
      </c>
      <c r="M85" s="34" t="e">
        <f>#REF!</f>
        <v>#REF!</v>
      </c>
      <c r="N85" s="34" t="e">
        <f>#REF!</f>
        <v>#REF!</v>
      </c>
      <c r="O85" s="34" t="e">
        <f>#REF!</f>
        <v>#REF!</v>
      </c>
      <c r="P85" s="34" t="str">
        <f>IF(AH85="","",IF(#REF!="W","Y",IF(#REF!="L","N","")))</f>
        <v/>
      </c>
      <c r="Q85" s="34" t="e">
        <f>#REF!</f>
        <v>#REF!</v>
      </c>
      <c r="R85" s="34" t="e">
        <f>#REF!</f>
        <v>#REF!</v>
      </c>
      <c r="S85" s="35" t="e">
        <f>#REF!</f>
        <v>#REF!</v>
      </c>
      <c r="T85" s="53"/>
      <c r="U85" s="185"/>
      <c r="V85" s="184" t="str">
        <f>'Hedge-All-18'!B85</f>
        <v/>
      </c>
      <c r="W85" s="34" t="str">
        <f>'Hedge-All-18'!C85</f>
        <v/>
      </c>
      <c r="X85" s="34" t="str">
        <f>'Hedge-All-18'!H85</f>
        <v/>
      </c>
      <c r="Y85" s="34" t="str">
        <f>'Hedge-All-18'!O85</f>
        <v/>
      </c>
      <c r="Z85" s="34" t="str">
        <f>IF(AH85="","",IF('Hedge-All-18'!X85="W","Y",IF('Hedge-All-18'!X85="L","N","")))</f>
        <v/>
      </c>
      <c r="AA85" s="34" t="str">
        <f>'Hedge-All-18'!AM85</f>
        <v/>
      </c>
      <c r="AB85" s="34" t="str">
        <f>'Hedge-All-18'!S85</f>
        <v/>
      </c>
      <c r="AC85" s="35" t="str">
        <f>'Hedge-All-18'!U85</f>
        <v/>
      </c>
      <c r="AD85" s="53"/>
      <c r="AE85" s="53"/>
      <c r="AF85" s="53"/>
      <c r="AG85" s="53"/>
      <c r="AH85" s="123"/>
      <c r="AI85" s="105"/>
      <c r="AJ85" s="107" t="str" cm="1">
        <f t="array" aca="1" ref="AJ85" ca="1">IF(AH84="","",INDIRECT(VLOOKUP(DB85,General!X:Y,2,FALSE)&amp;CQ85))</f>
        <v/>
      </c>
      <c r="AK85" s="63" t="str">
        <f t="shared" si="46"/>
        <v/>
      </c>
      <c r="AL85" s="63" t="str">
        <f>IF(AH84="","",VLOOKUP(DB85,General!U:V,2,FALSE))</f>
        <v/>
      </c>
      <c r="AM85" s="64" t="str" cm="1">
        <f t="array" aca="1" ref="AM85" ca="1">IF(AH84="","",INDIRECT(DB85&amp;CQ85))</f>
        <v/>
      </c>
      <c r="AN85" s="34" t="str">
        <f t="shared" si="43"/>
        <v/>
      </c>
      <c r="AO85" s="34" t="str">
        <f t="shared" si="47"/>
        <v/>
      </c>
      <c r="AP85" s="35" t="str">
        <f t="shared" si="44"/>
        <v/>
      </c>
      <c r="AQ85" s="53"/>
      <c r="AR85" s="53"/>
      <c r="AS85" s="53"/>
      <c r="AT85" s="33" t="e">
        <f>#REF!</f>
        <v>#REF!</v>
      </c>
      <c r="AU85" s="34" t="e">
        <f>#REF!</f>
        <v>#REF!</v>
      </c>
      <c r="AV85" s="34" t="e">
        <f>#REF!</f>
        <v>#REF!</v>
      </c>
      <c r="AW85" s="34" t="e">
        <f>#REF!</f>
        <v>#REF!</v>
      </c>
      <c r="AX85" s="34" t="str">
        <f>IF(AH85="","",IF(#REF!="W","Y",IF(#REF!="L","N","")))</f>
        <v/>
      </c>
      <c r="AY85" s="34" t="e">
        <f>#REF!</f>
        <v>#REF!</v>
      </c>
      <c r="AZ85" s="34" t="e">
        <f>#REF!</f>
        <v>#REF!</v>
      </c>
      <c r="BA85" s="35" t="e">
        <f>#REF!</f>
        <v>#REF!</v>
      </c>
      <c r="BB85" s="53"/>
      <c r="BC85" s="53"/>
      <c r="BD85" s="33" t="e">
        <f>#REF!</f>
        <v>#REF!</v>
      </c>
      <c r="BE85" s="34" t="e">
        <f>#REF!</f>
        <v>#REF!</v>
      </c>
      <c r="BF85" s="34" t="e">
        <f>#REF!</f>
        <v>#REF!</v>
      </c>
      <c r="BG85" s="34" t="e">
        <f>#REF!</f>
        <v>#REF!</v>
      </c>
      <c r="BH85" s="34" t="str">
        <f>IF(AH85="","",IF(#REF!="W","Y",IF(#REF!="L","N","")))</f>
        <v/>
      </c>
      <c r="BI85" s="34" t="e">
        <f>#REF!</f>
        <v>#REF!</v>
      </c>
      <c r="BJ85" s="34" t="e">
        <f>#REF!</f>
        <v>#REF!</v>
      </c>
      <c r="BK85" s="35" t="e">
        <f>#REF!</f>
        <v>#REF!</v>
      </c>
      <c r="BL85" s="53"/>
      <c r="BM85" s="53"/>
      <c r="BN85" s="33" t="e">
        <f>#REF!</f>
        <v>#REF!</v>
      </c>
      <c r="BO85" s="34" t="e">
        <f>#REF!</f>
        <v>#REF!</v>
      </c>
      <c r="BP85" s="34" t="e">
        <f>#REF!</f>
        <v>#REF!</v>
      </c>
      <c r="BQ85" s="34" t="e">
        <f>#REF!</f>
        <v>#REF!</v>
      </c>
      <c r="BR85" s="34" t="str">
        <f>IF(AH85="","",IF(#REF!="W","Y",IF(#REF!="L","N","")))</f>
        <v/>
      </c>
      <c r="BS85" s="34" t="e">
        <f>#REF!</f>
        <v>#REF!</v>
      </c>
      <c r="BT85" s="34" t="e">
        <f>#REF!</f>
        <v>#REF!</v>
      </c>
      <c r="BU85" s="35" t="e">
        <f>#REF!</f>
        <v>#REF!</v>
      </c>
      <c r="BV85" s="53"/>
      <c r="BW85" s="53"/>
      <c r="BX85" s="33" t="e">
        <f>#REF!</f>
        <v>#REF!</v>
      </c>
      <c r="BY85" s="34" t="e">
        <f>#REF!</f>
        <v>#REF!</v>
      </c>
      <c r="BZ85" s="34" t="e">
        <f>#REF!</f>
        <v>#REF!</v>
      </c>
      <c r="CA85" s="34" t="e">
        <f>#REF!</f>
        <v>#REF!</v>
      </c>
      <c r="CB85" s="34" t="str">
        <f>IF(AH85="","",IF(#REF!="W","Y",IF(#REF!="L","N","")))</f>
        <v/>
      </c>
      <c r="CC85" s="34" t="e">
        <f>#REF!</f>
        <v>#REF!</v>
      </c>
      <c r="CD85" s="34" t="e">
        <f>#REF!</f>
        <v>#REF!</v>
      </c>
      <c r="CE85" s="35" t="e">
        <f>#REF!</f>
        <v>#REF!</v>
      </c>
      <c r="CF85" s="53"/>
      <c r="CG85" s="53"/>
      <c r="CH85" s="1" t="e">
        <f>IF(AN85="",0,IFERROR(VLOOKUP(AN80&amp;AN81&amp;AN82&amp;AN83&amp;AN84&amp;AN85,General!I:J,2,FALSE),0))+AO84</f>
        <v>#VALUE!</v>
      </c>
      <c r="CI85" s="1">
        <v>-100</v>
      </c>
      <c r="CJ85" s="1" t="e">
        <f t="shared" si="45"/>
        <v>#REF!</v>
      </c>
      <c r="CK85" s="1">
        <v>-100</v>
      </c>
      <c r="CL85" s="1">
        <v>-100</v>
      </c>
      <c r="CM85" s="1">
        <v>-100</v>
      </c>
      <c r="CN85" s="1">
        <v>-100</v>
      </c>
      <c r="CP85" s="1" t="str">
        <f t="shared" ref="CP85" ca="1" si="61">CW84</f>
        <v/>
      </c>
      <c r="CQ85" s="1">
        <v>85</v>
      </c>
      <c r="CR85" s="1">
        <f t="shared" si="59"/>
        <v>80</v>
      </c>
      <c r="CS85" s="4" t="str" cm="1">
        <f t="array" ref="CS85">IFERROR(INDEX($CI$4:$CO$4,_xlfn.AGGREGATE(15,6,COLUMN($CI$4:$CO$4)-COLUMN($CH$1)/($CI$85:$CO$85=MAX($CI$85:$CO$85)),COLUMNS($CO$4:CO4))),"")</f>
        <v/>
      </c>
      <c r="CT85" s="4" t="str" cm="1">
        <f t="array" ref="CT85">IFERROR(INDEX($CI$4:$CO$4,_xlfn.AGGREGATE(15,6,COLUMN($CI$4:$CO$4)-COLUMN($CH$1)/($CI$85:$CO$85=MAX($CI$85:$CO$85)),COLUMNS($CO$4:CP4))),"")</f>
        <v/>
      </c>
      <c r="CU85" s="4" t="str" cm="1">
        <f t="array" ref="CU85">IFERROR(INDEX($CI$4:$CO$4,_xlfn.AGGREGATE(15,6,COLUMN($CI$4:$CO$4)-COLUMN($CH$1)/($CI$85:$CO$85=MAX($CI$85:$CO$85)),COLUMNS($CO$4:CQ4))),"")</f>
        <v/>
      </c>
      <c r="CV85" s="4" t="str" cm="1">
        <f t="array" ref="CV85">IFERROR(INDEX($CI$4:$CO$4,_xlfn.AGGREGATE(15,6,COLUMN($CI$4:$CO$4)-COLUMN($CH$1)/($CI$85:$CO$85=MAX($CI$85:$CO$85)),COLUMNS($CO$4:CR4))),"")</f>
        <v/>
      </c>
      <c r="CW85" s="1" t="str">
        <f t="shared" ca="1" si="52"/>
        <v/>
      </c>
      <c r="DA85" s="1" t="str">
        <f t="shared" ca="1" si="53"/>
        <v>R</v>
      </c>
      <c r="DB85" s="1" t="str">
        <f t="shared" ca="1" si="57"/>
        <v/>
      </c>
      <c r="DD85" s="4" t="str">
        <f>IFERROR(VLOOKUP(CS85,General!R:S,2,FALSE),"")</f>
        <v/>
      </c>
      <c r="DE85" s="4" t="str">
        <f>IFERROR(VLOOKUP(CT85,General!R:S,2,FALSE),"")</f>
        <v/>
      </c>
      <c r="DF85" s="4" t="str">
        <f>IFERROR(VLOOKUP(CU85,General!R:S,2,FALSE),"")</f>
        <v/>
      </c>
      <c r="DG85" s="4" t="str">
        <f>IFERROR(VLOOKUP(CV85,General!R:S,2,FALSE),"")</f>
        <v/>
      </c>
      <c r="DH85" s="4">
        <f ca="1">IF(CS85="",-1,COUNTIF(INDIRECT(DD85&amp;$CQ$10):INDIRECT(DD85&amp;CQ85),"Y"))</f>
        <v>-1</v>
      </c>
      <c r="DI85" s="4">
        <f ca="1">IF(CT85="",-1,COUNTIF(INDIRECT(DE85&amp;$CQ$10):INDIRECT(DE85&amp;CQ85),"Y"))</f>
        <v>-1</v>
      </c>
      <c r="DJ85" s="4">
        <f ca="1">IF(CU85="",-1,COUNTIF(INDIRECT(DF85&amp;$CQ$10):INDIRECT(DF85&amp;CQ85),"Y"))</f>
        <v>-1</v>
      </c>
      <c r="DK85" s="4">
        <f ca="1">IF(CV85="",-1,COUNTIF(INDIRECT(DG85&amp;$CQ$10):INDIRECT(DG85&amp;CQ85),"Y"))</f>
        <v>-1</v>
      </c>
      <c r="DL85" s="4" t="str" cm="1">
        <f t="array" aca="1" ref="DL85" ca="1">IFERROR(INDEX($CS$85:$CV$85,_xlfn.AGGREGATE(15,6,COLUMN($CS$85:$CV$85)-COLUMN($CR$85)/($DH$85:$DK$85=MAX($DH$85:$DK$85)),COLUMNS($CS$85:CS85))),"")</f>
        <v/>
      </c>
      <c r="DM85" s="4" t="str" cm="1">
        <f t="array" aca="1" ref="DM85" ca="1">IFERROR(INDEX($CS$85:$CV$85,_xlfn.AGGREGATE(15,6,COLUMN($CS$85:$CV$85)-COLUMN($CR$85)/($DH$85:$DK$85=MAX($DH$85:$DK$85)),COLUMNS($CS$85:CT85))),"")</f>
        <v/>
      </c>
      <c r="DN85" s="4" t="str" cm="1">
        <f t="array" aca="1" ref="DN85" ca="1">IFERROR(INDEX($CS$85:$CV$85,_xlfn.AGGREGATE(15,6,COLUMN($CS$85:$CV$85)-COLUMN($CR$85)/($DH$85:$DK$85=MAX($DH$85:$DK$85)),COLUMNS($CS$85:CU85))),"")</f>
        <v/>
      </c>
      <c r="DO85" s="4" t="str" cm="1">
        <f t="array" aca="1" ref="DO85" ca="1">IFERROR(INDEX($CS$85:$CV$85,_xlfn.AGGREGATE(15,6,COLUMN($CS$85:$CV$85)-COLUMN($CR$85)/($DH$85:$DK$85=MAX($DH$85:$DK$85)),COLUMNS($CS$85:CV85))),"")</f>
        <v/>
      </c>
      <c r="DP85" s="1">
        <f t="shared" ca="1" si="54"/>
        <v>4</v>
      </c>
      <c r="DQ85" s="73">
        <f t="shared" ca="1" si="55"/>
        <v>0</v>
      </c>
      <c r="DR85" s="4" t="str">
        <f t="shared" ca="1" si="56"/>
        <v/>
      </c>
      <c r="DS85" s="1" t="str">
        <f t="shared" si="49"/>
        <v>F85</v>
      </c>
      <c r="DV85" s="152" t="str">
        <f>'Hedge-All-18'!B85</f>
        <v/>
      </c>
      <c r="DW85" s="153" t="str">
        <f>'Hedge-All-18'!C85</f>
        <v/>
      </c>
      <c r="DX85" s="154" t="str">
        <f>'Hedge-All-18'!D85</f>
        <v/>
      </c>
      <c r="DY85" s="155" t="str">
        <f>'Hedge-All-18'!E85</f>
        <v/>
      </c>
      <c r="DZ85" s="156" t="str">
        <f>'Hedge-All-18'!F85</f>
        <v/>
      </c>
      <c r="EA85" s="139"/>
      <c r="EB85" s="157" t="str">
        <f>'Hedge-All-18'!H85</f>
        <v/>
      </c>
      <c r="EC85" s="154" t="str">
        <f>'Hedge-All-18'!I85</f>
        <v/>
      </c>
      <c r="ED85" s="155" t="str">
        <f>'Hedge-All-18'!J85</f>
        <v/>
      </c>
      <c r="EE85" s="156" t="str">
        <f>'Hedge-All-18'!K85</f>
        <v/>
      </c>
      <c r="EF85" s="139"/>
      <c r="EG85" s="139"/>
      <c r="EH85" s="139"/>
      <c r="EI85" s="152" t="str">
        <f>'Hedge-All-18'!O85</f>
        <v/>
      </c>
      <c r="EJ85" s="154" t="str">
        <f>'Hedge-All-18'!P85</f>
        <v/>
      </c>
      <c r="EK85" s="155" t="str">
        <f>'Hedge-All-18'!Q85</f>
        <v/>
      </c>
      <c r="EL85" s="158" t="str">
        <f>'Hedge-All-18'!R85</f>
        <v/>
      </c>
      <c r="EM85" s="158" t="str">
        <f>'Hedge-All-18'!S85</f>
        <v/>
      </c>
      <c r="EN85" s="159" t="str">
        <f>'Hedge-All-18'!T85</f>
        <v/>
      </c>
      <c r="EO85" s="158" t="str">
        <f>'Hedge-All-18'!U85</f>
        <v/>
      </c>
      <c r="EP85" s="160" t="str">
        <f>'Hedge-All-18'!V85</f>
        <v/>
      </c>
      <c r="EQ85" s="1" t="str">
        <f t="shared" si="50"/>
        <v>N</v>
      </c>
    </row>
    <row r="86" spans="1:147" ht="26.25" customHeight="1" thickBot="1">
      <c r="A86" s="1">
        <v>77</v>
      </c>
      <c r="B86" s="36" t="e">
        <f>#REF!</f>
        <v>#REF!</v>
      </c>
      <c r="C86" s="23" t="e">
        <f>#REF!</f>
        <v>#REF!</v>
      </c>
      <c r="D86" s="23" t="e">
        <f>#REF!</f>
        <v>#REF!</v>
      </c>
      <c r="E86" s="23" t="e">
        <f>#REF!</f>
        <v>#REF!</v>
      </c>
      <c r="F86" s="23" t="str">
        <f>IF(AH86="","",IF(#REF!="W","Y",IF(#REF!="L","N","")))</f>
        <v/>
      </c>
      <c r="G86" s="23" t="e">
        <f>#REF!</f>
        <v>#REF!</v>
      </c>
      <c r="H86" s="23" t="e">
        <f>#REF!</f>
        <v>#REF!</v>
      </c>
      <c r="I86" s="37" t="e">
        <f>#REF!</f>
        <v>#REF!</v>
      </c>
      <c r="J86" s="53"/>
      <c r="K86" s="53"/>
      <c r="L86" s="36" t="e">
        <f>#REF!</f>
        <v>#REF!</v>
      </c>
      <c r="M86" s="23" t="e">
        <f>#REF!</f>
        <v>#REF!</v>
      </c>
      <c r="N86" s="23" t="e">
        <f>#REF!</f>
        <v>#REF!</v>
      </c>
      <c r="O86" s="23" t="e">
        <f>#REF!</f>
        <v>#REF!</v>
      </c>
      <c r="P86" s="23" t="str">
        <f>IF(AH86="","",IF(#REF!="W","Y",IF(#REF!="L","N","")))</f>
        <v/>
      </c>
      <c r="Q86" s="23" t="e">
        <f>#REF!</f>
        <v>#REF!</v>
      </c>
      <c r="R86" s="23" t="e">
        <f>#REF!</f>
        <v>#REF!</v>
      </c>
      <c r="S86" s="37" t="e">
        <f>#REF!</f>
        <v>#REF!</v>
      </c>
      <c r="T86" s="53"/>
      <c r="U86" s="185"/>
      <c r="V86" s="285" t="str">
        <f>'Hedge-All-18'!B86</f>
        <v/>
      </c>
      <c r="W86" s="23" t="str">
        <f>'Hedge-All-18'!C86</f>
        <v/>
      </c>
      <c r="X86" s="23" t="str">
        <f>'Hedge-All-18'!H86</f>
        <v/>
      </c>
      <c r="Y86" s="23" t="str">
        <f>'Hedge-All-18'!O86</f>
        <v/>
      </c>
      <c r="Z86" s="23" t="str">
        <f>IF(AH86="","",IF('Hedge-All-18'!X86="W","Y",IF('Hedge-All-18'!X86="L","N","")))</f>
        <v/>
      </c>
      <c r="AA86" s="23" t="str">
        <f>'Hedge-All-18'!AM86</f>
        <v/>
      </c>
      <c r="AB86" s="23" t="str">
        <f>'Hedge-All-18'!S86</f>
        <v/>
      </c>
      <c r="AC86" s="37" t="str">
        <f>'Hedge-All-18'!U86</f>
        <v/>
      </c>
      <c r="AD86" s="53"/>
      <c r="AE86" s="53"/>
      <c r="AF86" s="53"/>
      <c r="AG86" s="53"/>
      <c r="AH86" s="124"/>
      <c r="AI86" s="105"/>
      <c r="AJ86" s="102" t="str" cm="1">
        <f t="array" aca="1" ref="AJ86" ca="1">IF(AH85="","",INDIRECT(VLOOKUP(DB86,General!X:Y,2,FALSE)&amp;CQ86))</f>
        <v/>
      </c>
      <c r="AK86" s="68" t="str">
        <f t="shared" si="46"/>
        <v/>
      </c>
      <c r="AL86" s="68" t="str">
        <f>IF(AH85="","",VLOOKUP(DB86,General!U:V,2,FALSE))</f>
        <v/>
      </c>
      <c r="AM86" s="62" t="str" cm="1">
        <f t="array" aca="1" ref="AM86" ca="1">IF(AH85="","",INDIRECT(DB86&amp;CQ86))</f>
        <v/>
      </c>
      <c r="AN86" s="23" t="str">
        <f t="shared" si="43"/>
        <v/>
      </c>
      <c r="AO86" s="23" t="str">
        <f t="shared" si="47"/>
        <v/>
      </c>
      <c r="AP86" s="37" t="str">
        <f t="shared" si="44"/>
        <v/>
      </c>
      <c r="AQ86" s="53"/>
      <c r="AR86" s="53"/>
      <c r="AS86" s="53"/>
      <c r="AT86" s="33" t="e">
        <f>#REF!</f>
        <v>#REF!</v>
      </c>
      <c r="AU86" s="34" t="e">
        <f>#REF!</f>
        <v>#REF!</v>
      </c>
      <c r="AV86" s="34" t="e">
        <f>#REF!</f>
        <v>#REF!</v>
      </c>
      <c r="AW86" s="34" t="e">
        <f>#REF!</f>
        <v>#REF!</v>
      </c>
      <c r="AX86" s="34" t="str">
        <f>IF(AH86="","",IF(#REF!="W","Y",IF(#REF!="L","N","")))</f>
        <v/>
      </c>
      <c r="AY86" s="34" t="e">
        <f>#REF!</f>
        <v>#REF!</v>
      </c>
      <c r="AZ86" s="34" t="e">
        <f>#REF!</f>
        <v>#REF!</v>
      </c>
      <c r="BA86" s="35" t="e">
        <f>#REF!</f>
        <v>#REF!</v>
      </c>
      <c r="BB86" s="53"/>
      <c r="BC86" s="53"/>
      <c r="BD86" s="33" t="e">
        <f>#REF!</f>
        <v>#REF!</v>
      </c>
      <c r="BE86" s="34" t="e">
        <f>#REF!</f>
        <v>#REF!</v>
      </c>
      <c r="BF86" s="34" t="e">
        <f>#REF!</f>
        <v>#REF!</v>
      </c>
      <c r="BG86" s="34" t="e">
        <f>#REF!</f>
        <v>#REF!</v>
      </c>
      <c r="BH86" s="34" t="str">
        <f>IF(AH86="","",IF(#REF!="W","Y",IF(#REF!="L","N","")))</f>
        <v/>
      </c>
      <c r="BI86" s="34" t="e">
        <f>#REF!</f>
        <v>#REF!</v>
      </c>
      <c r="BJ86" s="34" t="e">
        <f>#REF!</f>
        <v>#REF!</v>
      </c>
      <c r="BK86" s="35" t="e">
        <f>#REF!</f>
        <v>#REF!</v>
      </c>
      <c r="BL86" s="53"/>
      <c r="BM86" s="53"/>
      <c r="BN86" s="33" t="e">
        <f>#REF!</f>
        <v>#REF!</v>
      </c>
      <c r="BO86" s="34" t="e">
        <f>#REF!</f>
        <v>#REF!</v>
      </c>
      <c r="BP86" s="34" t="e">
        <f>#REF!</f>
        <v>#REF!</v>
      </c>
      <c r="BQ86" s="34" t="e">
        <f>#REF!</f>
        <v>#REF!</v>
      </c>
      <c r="BR86" s="34" t="str">
        <f>IF(AH86="","",IF(#REF!="W","Y",IF(#REF!="L","N","")))</f>
        <v/>
      </c>
      <c r="BS86" s="34" t="e">
        <f>#REF!</f>
        <v>#REF!</v>
      </c>
      <c r="BT86" s="34" t="e">
        <f>#REF!</f>
        <v>#REF!</v>
      </c>
      <c r="BU86" s="35" t="e">
        <f>#REF!</f>
        <v>#REF!</v>
      </c>
      <c r="BV86" s="53"/>
      <c r="BW86" s="53"/>
      <c r="BX86" s="36" t="e">
        <f>#REF!</f>
        <v>#REF!</v>
      </c>
      <c r="BY86" s="23" t="e">
        <f>#REF!</f>
        <v>#REF!</v>
      </c>
      <c r="BZ86" s="23" t="e">
        <f>#REF!</f>
        <v>#REF!</v>
      </c>
      <c r="CA86" s="23" t="e">
        <f>#REF!</f>
        <v>#REF!</v>
      </c>
      <c r="CB86" s="23" t="str">
        <f>IF(AH86="","",IF(#REF!="W","Y",IF(#REF!="L","N","")))</f>
        <v/>
      </c>
      <c r="CC86" s="23" t="e">
        <f>#REF!</f>
        <v>#REF!</v>
      </c>
      <c r="CD86" s="23" t="e">
        <f>#REF!</f>
        <v>#REF!</v>
      </c>
      <c r="CE86" s="37" t="e">
        <f>#REF!</f>
        <v>#REF!</v>
      </c>
      <c r="CF86" s="53"/>
      <c r="CG86" s="53"/>
      <c r="CH86" s="1" t="e">
        <f>IF(AN86="",0,IFERROR(VLOOKUP(AN81&amp;AN82&amp;AN83&amp;AN84&amp;AN85&amp;AN86,General!I:J,2,FALSE),0))+AO85</f>
        <v>#VALUE!</v>
      </c>
      <c r="CI86" s="1">
        <v>-100</v>
      </c>
      <c r="CJ86" s="1" t="e">
        <f t="shared" si="45"/>
        <v>#REF!</v>
      </c>
      <c r="CK86" s="1">
        <v>-100</v>
      </c>
      <c r="CL86" s="1">
        <v>-100</v>
      </c>
      <c r="CM86" s="1">
        <v>-100</v>
      </c>
      <c r="CN86" s="1">
        <v>-100</v>
      </c>
      <c r="CP86" s="1" t="str">
        <f t="shared" ref="CP86:CP88" ca="1" si="62">CP85</f>
        <v/>
      </c>
      <c r="CQ86" s="1">
        <v>86</v>
      </c>
      <c r="CR86" s="1">
        <f t="shared" si="59"/>
        <v>81</v>
      </c>
      <c r="CS86" s="4" t="str" cm="1">
        <f t="array" ref="CS86">IFERROR(INDEX($CI$4:$CO$4,_xlfn.AGGREGATE(15,6,COLUMN($CI$4:$CO$4)-COLUMN($CH$1)/($CI$86:$CO$86=MAX($CI$86:$CO$86)),COLUMNS($CO$4:CO4))),"")</f>
        <v/>
      </c>
      <c r="CT86" s="4" t="str" cm="1">
        <f t="array" ref="CT86">IFERROR(INDEX($CI$4:$CO$4,_xlfn.AGGREGATE(15,6,COLUMN($CI$4:$CO$4)-COLUMN($CH$1)/($CI$86:$CO$86=MAX($CI$86:$CO$86)),COLUMNS($CO$4:CP4))),"")</f>
        <v/>
      </c>
      <c r="CU86" s="4" t="str" cm="1">
        <f t="array" ref="CU86">IFERROR(INDEX($CI$4:$CO$4,_xlfn.AGGREGATE(15,6,COLUMN($CI$4:$CO$4)-COLUMN($CH$1)/($CI$86:$CO$86=MAX($CI$86:$CO$86)),COLUMNS($CO$4:CQ4))),"")</f>
        <v/>
      </c>
      <c r="CV86" s="4" t="str" cm="1">
        <f t="array" ref="CV86">IFERROR(INDEX($CI$4:$CO$4,_xlfn.AGGREGATE(15,6,COLUMN($CI$4:$CO$4)-COLUMN($CH$1)/($CI$86:$CO$86=MAX($CI$86:$CO$86)),COLUMNS($CO$4:CR4))),"")</f>
        <v/>
      </c>
      <c r="CW86" s="1" t="str">
        <f t="shared" ca="1" si="52"/>
        <v/>
      </c>
      <c r="DA86" s="1" t="str">
        <f t="shared" ca="1" si="53"/>
        <v>R</v>
      </c>
      <c r="DB86" s="1" t="str">
        <f t="shared" ca="1" si="57"/>
        <v/>
      </c>
      <c r="DC86" s="1">
        <f>IF(DC81=4,1,DC81+1)</f>
        <v>4</v>
      </c>
      <c r="DD86" s="4" t="str">
        <f>IFERROR(VLOOKUP(CS86,General!R:S,2,FALSE),"")</f>
        <v/>
      </c>
      <c r="DE86" s="4" t="str">
        <f>IFERROR(VLOOKUP(CT86,General!R:S,2,FALSE),"")</f>
        <v/>
      </c>
      <c r="DF86" s="4" t="str">
        <f>IFERROR(VLOOKUP(CU86,General!R:S,2,FALSE),"")</f>
        <v/>
      </c>
      <c r="DG86" s="4" t="str">
        <f>IFERROR(VLOOKUP(CV86,General!R:S,2,FALSE),"")</f>
        <v/>
      </c>
      <c r="DH86" s="4">
        <f ca="1">IF(CS86="",-1,COUNTIF(INDIRECT(DD86&amp;$CQ$10):INDIRECT(DD86&amp;CQ86),"Y"))</f>
        <v>-1</v>
      </c>
      <c r="DI86" s="4">
        <f ca="1">IF(CT86="",-1,COUNTIF(INDIRECT(DE86&amp;$CQ$10):INDIRECT(DE86&amp;CQ86),"Y"))</f>
        <v>-1</v>
      </c>
      <c r="DJ86" s="4">
        <f ca="1">IF(CU86="",-1,COUNTIF(INDIRECT(DF86&amp;$CQ$10):INDIRECT(DF86&amp;CQ86),"Y"))</f>
        <v>-1</v>
      </c>
      <c r="DK86" s="4">
        <f ca="1">IF(CV86="",-1,COUNTIF(INDIRECT(DG86&amp;$CQ$10):INDIRECT(DG86&amp;CQ86),"Y"))</f>
        <v>-1</v>
      </c>
      <c r="DL86" s="4" t="str" cm="1">
        <f t="array" aca="1" ref="DL86" ca="1">IFERROR(INDEX($CS$86:$CV$86,_xlfn.AGGREGATE(15,6,COLUMN($CS$86:$CV$86)-COLUMN($CR$86)/($DH$86:$DK$86=MAX($DH$86:$DK$86)),COLUMNS($CS$86:CS86))),"")</f>
        <v/>
      </c>
      <c r="DM86" s="4" t="str" cm="1">
        <f t="array" aca="1" ref="DM86" ca="1">IFERROR(INDEX($CS$86:$CV$86,_xlfn.AGGREGATE(15,6,COLUMN($CS$86:$CV$86)-COLUMN($CR$86)/($DH$86:$DK$86=MAX($DH$86:$DK$86)),COLUMNS($CS$86:CT86))),"")</f>
        <v/>
      </c>
      <c r="DN86" s="4" t="str" cm="1">
        <f t="array" aca="1" ref="DN86" ca="1">IFERROR(INDEX($CS$86:$CV$86,_xlfn.AGGREGATE(15,6,COLUMN($CS$86:$CV$86)-COLUMN($CR$86)/($DH$86:$DK$86=MAX($DH$86:$DK$86)),COLUMNS($CS$86:CU86))),"")</f>
        <v/>
      </c>
      <c r="DO86" s="4" t="str" cm="1">
        <f t="array" aca="1" ref="DO86" ca="1">IFERROR(INDEX($CS$86:$CV$86,_xlfn.AGGREGATE(15,6,COLUMN($CS$86:$CV$86)-COLUMN($CR$86)/($DH$86:$DK$86=MAX($DH$86:$DK$86)),COLUMNS($CS$86:CV86))),"")</f>
        <v/>
      </c>
      <c r="DP86" s="1">
        <f t="shared" ca="1" si="54"/>
        <v>4</v>
      </c>
      <c r="DQ86" s="73">
        <f t="shared" ca="1" si="55"/>
        <v>4</v>
      </c>
      <c r="DR86" s="4" t="str">
        <f t="shared" ca="1" si="56"/>
        <v/>
      </c>
      <c r="DS86" s="1" t="str">
        <f t="shared" si="49"/>
        <v>F86</v>
      </c>
      <c r="DV86" s="161" t="str">
        <f>'Hedge-All-18'!B86</f>
        <v/>
      </c>
      <c r="DW86" s="162" t="str">
        <f>'Hedge-All-18'!C86</f>
        <v/>
      </c>
      <c r="DX86" s="163" t="str">
        <f>'Hedge-All-18'!D86</f>
        <v/>
      </c>
      <c r="DY86" s="164" t="str">
        <f>'Hedge-All-18'!E86</f>
        <v/>
      </c>
      <c r="DZ86" s="165" t="str">
        <f>'Hedge-All-18'!F86</f>
        <v/>
      </c>
      <c r="EA86" s="139"/>
      <c r="EB86" s="166" t="str">
        <f>'Hedge-All-18'!H86</f>
        <v/>
      </c>
      <c r="EC86" s="163" t="str">
        <f>'Hedge-All-18'!I86</f>
        <v/>
      </c>
      <c r="ED86" s="164" t="str">
        <f>'Hedge-All-18'!J86</f>
        <v/>
      </c>
      <c r="EE86" s="165" t="str">
        <f>'Hedge-All-18'!K86</f>
        <v/>
      </c>
      <c r="EF86" s="139"/>
      <c r="EG86" s="139"/>
      <c r="EH86" s="139"/>
      <c r="EI86" s="161" t="str">
        <f>'Hedge-All-18'!O86</f>
        <v/>
      </c>
      <c r="EJ86" s="163" t="str">
        <f>'Hedge-All-18'!P86</f>
        <v/>
      </c>
      <c r="EK86" s="164" t="str">
        <f>'Hedge-All-18'!Q86</f>
        <v/>
      </c>
      <c r="EL86" s="167" t="str">
        <f>'Hedge-All-18'!R86</f>
        <v/>
      </c>
      <c r="EM86" s="167" t="str">
        <f>'Hedge-All-18'!S86</f>
        <v/>
      </c>
      <c r="EN86" s="168" t="str">
        <f>'Hedge-All-18'!T86</f>
        <v/>
      </c>
      <c r="EO86" s="167" t="str">
        <f>'Hedge-All-18'!U86</f>
        <v/>
      </c>
      <c r="EP86" s="169" t="str">
        <f>'Hedge-All-18'!V86</f>
        <v/>
      </c>
      <c r="EQ86" s="1" t="str">
        <f t="shared" si="50"/>
        <v>N</v>
      </c>
    </row>
    <row r="87" spans="1:147" ht="26.25" customHeight="1" thickBot="1">
      <c r="A87" s="1">
        <v>78</v>
      </c>
      <c r="B87" s="36" t="e">
        <f>#REF!</f>
        <v>#REF!</v>
      </c>
      <c r="C87" s="23" t="e">
        <f>#REF!</f>
        <v>#REF!</v>
      </c>
      <c r="D87" s="23" t="e">
        <f>#REF!</f>
        <v>#REF!</v>
      </c>
      <c r="E87" s="23" t="e">
        <f>#REF!</f>
        <v>#REF!</v>
      </c>
      <c r="F87" s="23" t="str">
        <f>IF(AH87="","",IF(#REF!="W","Y",IF(#REF!="L","N","")))</f>
        <v/>
      </c>
      <c r="G87" s="23" t="e">
        <f>#REF!</f>
        <v>#REF!</v>
      </c>
      <c r="H87" s="23" t="e">
        <f>#REF!</f>
        <v>#REF!</v>
      </c>
      <c r="I87" s="37" t="e">
        <f>#REF!</f>
        <v>#REF!</v>
      </c>
      <c r="J87" s="53"/>
      <c r="K87" s="53"/>
      <c r="L87" s="36" t="e">
        <f>#REF!</f>
        <v>#REF!</v>
      </c>
      <c r="M87" s="23" t="e">
        <f>#REF!</f>
        <v>#REF!</v>
      </c>
      <c r="N87" s="23" t="e">
        <f>#REF!</f>
        <v>#REF!</v>
      </c>
      <c r="O87" s="23" t="e">
        <f>#REF!</f>
        <v>#REF!</v>
      </c>
      <c r="P87" s="23" t="str">
        <f>IF(AH87="","",IF(#REF!="W","Y",IF(#REF!="L","N","")))</f>
        <v/>
      </c>
      <c r="Q87" s="23" t="e">
        <f>#REF!</f>
        <v>#REF!</v>
      </c>
      <c r="R87" s="23" t="e">
        <f>#REF!</f>
        <v>#REF!</v>
      </c>
      <c r="S87" s="37" t="e">
        <f>#REF!</f>
        <v>#REF!</v>
      </c>
      <c r="T87" s="53"/>
      <c r="U87" s="185"/>
      <c r="V87" s="285" t="str">
        <f>'Hedge-All-18'!B87</f>
        <v/>
      </c>
      <c r="W87" s="23" t="str">
        <f>'Hedge-All-18'!C87</f>
        <v/>
      </c>
      <c r="X87" s="23" t="str">
        <f>'Hedge-All-18'!H87</f>
        <v/>
      </c>
      <c r="Y87" s="23" t="str">
        <f>'Hedge-All-18'!O87</f>
        <v/>
      </c>
      <c r="Z87" s="23" t="str">
        <f>IF(AH87="","",IF('Hedge-All-18'!X87="W","Y",IF('Hedge-All-18'!X87="L","N","")))</f>
        <v/>
      </c>
      <c r="AA87" s="23" t="str">
        <f>'Hedge-All-18'!AM87</f>
        <v/>
      </c>
      <c r="AB87" s="23" t="str">
        <f>'Hedge-All-18'!S87</f>
        <v/>
      </c>
      <c r="AC87" s="37" t="str">
        <f>'Hedge-All-18'!U87</f>
        <v/>
      </c>
      <c r="AD87" s="53"/>
      <c r="AE87" s="53"/>
      <c r="AF87" s="53"/>
      <c r="AG87" s="53"/>
      <c r="AH87" s="124"/>
      <c r="AI87" s="105"/>
      <c r="AJ87" s="102" t="str" cm="1">
        <f t="array" aca="1" ref="AJ87" ca="1">IF(AH86="","",INDIRECT(VLOOKUP(DB87,General!X:Y,2,FALSE)&amp;CQ87))</f>
        <v/>
      </c>
      <c r="AK87" s="68" t="str">
        <f t="shared" si="46"/>
        <v/>
      </c>
      <c r="AL87" s="68" t="str">
        <f>IF(AH86="","",VLOOKUP(DB87,General!U:V,2,FALSE))</f>
        <v/>
      </c>
      <c r="AM87" s="62" t="str" cm="1">
        <f t="array" aca="1" ref="AM87" ca="1">IF(AH86="","",INDIRECT(DB87&amp;CQ87))</f>
        <v/>
      </c>
      <c r="AN87" s="23" t="str">
        <f t="shared" si="43"/>
        <v/>
      </c>
      <c r="AO87" s="23" t="str">
        <f t="shared" si="47"/>
        <v/>
      </c>
      <c r="AP87" s="37" t="str">
        <f t="shared" si="44"/>
        <v/>
      </c>
      <c r="AQ87" s="53"/>
      <c r="AR87" s="53"/>
      <c r="AS87" s="53"/>
      <c r="AT87" s="33" t="e">
        <f>#REF!</f>
        <v>#REF!</v>
      </c>
      <c r="AU87" s="34" t="e">
        <f>#REF!</f>
        <v>#REF!</v>
      </c>
      <c r="AV87" s="34" t="e">
        <f>#REF!</f>
        <v>#REF!</v>
      </c>
      <c r="AW87" s="34" t="e">
        <f>#REF!</f>
        <v>#REF!</v>
      </c>
      <c r="AX87" s="34" t="str">
        <f>IF(AH87="","",IF(#REF!="W","Y",IF(#REF!="L","N","")))</f>
        <v/>
      </c>
      <c r="AY87" s="34" t="e">
        <f>#REF!</f>
        <v>#REF!</v>
      </c>
      <c r="AZ87" s="34" t="e">
        <f>#REF!</f>
        <v>#REF!</v>
      </c>
      <c r="BA87" s="35" t="e">
        <f>#REF!</f>
        <v>#REF!</v>
      </c>
      <c r="BB87" s="53"/>
      <c r="BC87" s="53"/>
      <c r="BD87" s="33" t="e">
        <f>#REF!</f>
        <v>#REF!</v>
      </c>
      <c r="BE87" s="34" t="e">
        <f>#REF!</f>
        <v>#REF!</v>
      </c>
      <c r="BF87" s="34" t="e">
        <f>#REF!</f>
        <v>#REF!</v>
      </c>
      <c r="BG87" s="34" t="e">
        <f>#REF!</f>
        <v>#REF!</v>
      </c>
      <c r="BH87" s="34" t="str">
        <f>IF(AH87="","",IF(#REF!="W","Y",IF(#REF!="L","N","")))</f>
        <v/>
      </c>
      <c r="BI87" s="34" t="e">
        <f>#REF!</f>
        <v>#REF!</v>
      </c>
      <c r="BJ87" s="34" t="e">
        <f>#REF!</f>
        <v>#REF!</v>
      </c>
      <c r="BK87" s="35" t="e">
        <f>#REF!</f>
        <v>#REF!</v>
      </c>
      <c r="BL87" s="53"/>
      <c r="BM87" s="53"/>
      <c r="BN87" s="33" t="e">
        <f>#REF!</f>
        <v>#REF!</v>
      </c>
      <c r="BO87" s="34" t="e">
        <f>#REF!</f>
        <v>#REF!</v>
      </c>
      <c r="BP87" s="34" t="e">
        <f>#REF!</f>
        <v>#REF!</v>
      </c>
      <c r="BQ87" s="34" t="e">
        <f>#REF!</f>
        <v>#REF!</v>
      </c>
      <c r="BR87" s="34" t="str">
        <f>IF(AH87="","",IF(#REF!="W","Y",IF(#REF!="L","N","")))</f>
        <v/>
      </c>
      <c r="BS87" s="34" t="e">
        <f>#REF!</f>
        <v>#REF!</v>
      </c>
      <c r="BT87" s="34" t="e">
        <f>#REF!</f>
        <v>#REF!</v>
      </c>
      <c r="BU87" s="35" t="e">
        <f>#REF!</f>
        <v>#REF!</v>
      </c>
      <c r="BV87" s="53"/>
      <c r="BW87" s="53"/>
      <c r="BX87" s="36" t="e">
        <f>#REF!</f>
        <v>#REF!</v>
      </c>
      <c r="BY87" s="23" t="e">
        <f>#REF!</f>
        <v>#REF!</v>
      </c>
      <c r="BZ87" s="23" t="e">
        <f>#REF!</f>
        <v>#REF!</v>
      </c>
      <c r="CA87" s="23" t="e">
        <f>#REF!</f>
        <v>#REF!</v>
      </c>
      <c r="CB87" s="23" t="str">
        <f>IF(AH87="","",IF(#REF!="W","Y",IF(#REF!="L","N","")))</f>
        <v/>
      </c>
      <c r="CC87" s="23" t="e">
        <f>#REF!</f>
        <v>#REF!</v>
      </c>
      <c r="CD87" s="23" t="e">
        <f>#REF!</f>
        <v>#REF!</v>
      </c>
      <c r="CE87" s="37" t="e">
        <f>#REF!</f>
        <v>#REF!</v>
      </c>
      <c r="CF87" s="53"/>
      <c r="CG87" s="53"/>
      <c r="CH87" s="1" t="e">
        <f>IF(AN87="",0,IFERROR(VLOOKUP(AN82&amp;AN83&amp;AN84&amp;AN85&amp;AN86&amp;AN87,General!I:J,2,FALSE),0))+AO86</f>
        <v>#VALUE!</v>
      </c>
      <c r="CI87" s="1">
        <v>-100</v>
      </c>
      <c r="CJ87" s="1" t="e">
        <f t="shared" si="45"/>
        <v>#REF!</v>
      </c>
      <c r="CK87" s="1">
        <v>-100</v>
      </c>
      <c r="CL87" s="1">
        <v>-100</v>
      </c>
      <c r="CM87" s="1">
        <v>-100</v>
      </c>
      <c r="CN87" s="1">
        <v>-100</v>
      </c>
      <c r="CP87" s="1" t="str">
        <f t="shared" ca="1" si="62"/>
        <v/>
      </c>
      <c r="CQ87" s="1">
        <v>87</v>
      </c>
      <c r="CR87" s="1">
        <f t="shared" si="59"/>
        <v>82</v>
      </c>
      <c r="CS87" s="4" t="str" cm="1">
        <f t="array" ref="CS87">IFERROR(INDEX($CI$4:$CO$4,_xlfn.AGGREGATE(15,6,COLUMN($CI$4:$CO$4)-COLUMN($CH$1)/($CI$87:$CO$87=MAX($CI$87:$CO$87)),COLUMNS($CO$4:CO4))),"")</f>
        <v/>
      </c>
      <c r="CT87" s="4" t="str" cm="1">
        <f t="array" ref="CT87">IFERROR(INDEX($CI$4:$CO$4,_xlfn.AGGREGATE(15,6,COLUMN($CI$4:$CO$4)-COLUMN($CH$1)/($CI$87:$CO$87=MAX($CI$87:$CO$87)),COLUMNS($CO$4:CP4))),"")</f>
        <v/>
      </c>
      <c r="CU87" s="4" t="str" cm="1">
        <f t="array" ref="CU87">IFERROR(INDEX($CI$4:$CO$4,_xlfn.AGGREGATE(15,6,COLUMN($CI$4:$CO$4)-COLUMN($CH$1)/($CI$87:$CO$87=MAX($CI$87:$CO$87)),COLUMNS($CO$4:CQ4))),"")</f>
        <v/>
      </c>
      <c r="CV87" s="4" t="str" cm="1">
        <f t="array" ref="CV87">IFERROR(INDEX($CI$4:$CO$4,_xlfn.AGGREGATE(15,6,COLUMN($CI$4:$CO$4)-COLUMN($CH$1)/($CI$87:$CO$87=MAX($CI$87:$CO$87)),COLUMNS($CO$4:CR4))),"")</f>
        <v/>
      </c>
      <c r="CW87" s="1" t="str">
        <f t="shared" ca="1" si="52"/>
        <v/>
      </c>
      <c r="DA87" s="1" t="str">
        <f t="shared" ca="1" si="53"/>
        <v>R</v>
      </c>
      <c r="DB87" s="1" t="str">
        <f t="shared" ca="1" si="57"/>
        <v/>
      </c>
      <c r="DD87" s="4" t="str">
        <f>IFERROR(VLOOKUP(CS87,General!R:S,2,FALSE),"")</f>
        <v/>
      </c>
      <c r="DE87" s="4" t="str">
        <f>IFERROR(VLOOKUP(CT87,General!R:S,2,FALSE),"")</f>
        <v/>
      </c>
      <c r="DF87" s="4" t="str">
        <f>IFERROR(VLOOKUP(CU87,General!R:S,2,FALSE),"")</f>
        <v/>
      </c>
      <c r="DG87" s="4" t="str">
        <f>IFERROR(VLOOKUP(CV87,General!R:S,2,FALSE),"")</f>
        <v/>
      </c>
      <c r="DH87" s="4">
        <f ca="1">IF(CS87="",-1,COUNTIF(INDIRECT(DD87&amp;$CQ$10):INDIRECT(DD87&amp;CQ87),"Y"))</f>
        <v>-1</v>
      </c>
      <c r="DI87" s="4">
        <f ca="1">IF(CT87="",-1,COUNTIF(INDIRECT(DE87&amp;$CQ$10):INDIRECT(DE87&amp;CQ87),"Y"))</f>
        <v>-1</v>
      </c>
      <c r="DJ87" s="4">
        <f ca="1">IF(CU87="",-1,COUNTIF(INDIRECT(DF87&amp;$CQ$10):INDIRECT(DF87&amp;CQ87),"Y"))</f>
        <v>-1</v>
      </c>
      <c r="DK87" s="4">
        <f ca="1">IF(CV87="",-1,COUNTIF(INDIRECT(DG87&amp;$CQ$10):INDIRECT(DG87&amp;CQ87),"Y"))</f>
        <v>-1</v>
      </c>
      <c r="DL87" s="4" t="str" cm="1">
        <f t="array" aca="1" ref="DL87" ca="1">IFERROR(INDEX($CS$87:$CV$87,_xlfn.AGGREGATE(15,6,COLUMN($CS$87:$CV$87)-COLUMN($CR$87)/($DH$87:$DK$87=MAX($DH$87:$DK$87)),COLUMNS($CS$87:CS87))),"")</f>
        <v/>
      </c>
      <c r="DM87" s="4" t="str" cm="1">
        <f t="array" aca="1" ref="DM87" ca="1">IFERROR(INDEX($CS$87:$CV$87,_xlfn.AGGREGATE(15,6,COLUMN($CS$87:$CV$87)-COLUMN($CR$87)/($DH$87:$DK$87=MAX($DH$87:$DK$87)),COLUMNS($CS$87:CT87))),"")</f>
        <v/>
      </c>
      <c r="DN87" s="4" t="str" cm="1">
        <f t="array" aca="1" ref="DN87" ca="1">IFERROR(INDEX($CS$87:$CV$87,_xlfn.AGGREGATE(15,6,COLUMN($CS$87:$CV$87)-COLUMN($CR$87)/($DH$87:$DK$87=MAX($DH$87:$DK$87)),COLUMNS($CS$87:CU87))),"")</f>
        <v/>
      </c>
      <c r="DO87" s="4" t="str" cm="1">
        <f t="array" aca="1" ref="DO87" ca="1">IFERROR(INDEX($CS$87:$CV$87,_xlfn.AGGREGATE(15,6,COLUMN($CS$87:$CV$87)-COLUMN($CR$87)/($DH$87:$DK$87=MAX($DH$87:$DK$87)),COLUMNS($CS$87:CV87))),"")</f>
        <v/>
      </c>
      <c r="DP87" s="1">
        <f t="shared" ca="1" si="54"/>
        <v>4</v>
      </c>
      <c r="DQ87" s="73">
        <f t="shared" ca="1" si="55"/>
        <v>0</v>
      </c>
      <c r="DR87" s="4" t="str">
        <f t="shared" ca="1" si="56"/>
        <v/>
      </c>
      <c r="DS87" s="1" t="str">
        <f t="shared" si="49"/>
        <v>F87</v>
      </c>
      <c r="DV87" s="161" t="str">
        <f>'Hedge-All-18'!B87</f>
        <v/>
      </c>
      <c r="DW87" s="162" t="str">
        <f>'Hedge-All-18'!C87</f>
        <v/>
      </c>
      <c r="DX87" s="163" t="str">
        <f>'Hedge-All-18'!D87</f>
        <v/>
      </c>
      <c r="DY87" s="164" t="str">
        <f>'Hedge-All-18'!E87</f>
        <v/>
      </c>
      <c r="DZ87" s="165" t="str">
        <f>'Hedge-All-18'!F87</f>
        <v/>
      </c>
      <c r="EA87" s="139"/>
      <c r="EB87" s="166" t="str">
        <f>'Hedge-All-18'!H87</f>
        <v/>
      </c>
      <c r="EC87" s="163" t="str">
        <f>'Hedge-All-18'!I87</f>
        <v/>
      </c>
      <c r="ED87" s="164" t="str">
        <f>'Hedge-All-18'!J87</f>
        <v/>
      </c>
      <c r="EE87" s="165" t="str">
        <f>'Hedge-All-18'!K87</f>
        <v/>
      </c>
      <c r="EF87" s="139"/>
      <c r="EG87" s="139"/>
      <c r="EH87" s="139"/>
      <c r="EI87" s="161" t="str">
        <f>'Hedge-All-18'!O87</f>
        <v/>
      </c>
      <c r="EJ87" s="163" t="str">
        <f>'Hedge-All-18'!P87</f>
        <v/>
      </c>
      <c r="EK87" s="164" t="str">
        <f>'Hedge-All-18'!Q87</f>
        <v/>
      </c>
      <c r="EL87" s="167" t="str">
        <f>'Hedge-All-18'!R87</f>
        <v/>
      </c>
      <c r="EM87" s="167" t="str">
        <f>'Hedge-All-18'!S87</f>
        <v/>
      </c>
      <c r="EN87" s="168" t="str">
        <f>'Hedge-All-18'!T87</f>
        <v/>
      </c>
      <c r="EO87" s="167" t="str">
        <f>'Hedge-All-18'!U87</f>
        <v/>
      </c>
      <c r="EP87" s="169" t="str">
        <f>'Hedge-All-18'!V87</f>
        <v/>
      </c>
      <c r="EQ87" s="1" t="str">
        <f t="shared" si="50"/>
        <v>N</v>
      </c>
    </row>
    <row r="88" spans="1:147" ht="26.25" customHeight="1" thickBot="1">
      <c r="A88" s="1">
        <v>79</v>
      </c>
      <c r="B88" s="36" t="e">
        <f>#REF!</f>
        <v>#REF!</v>
      </c>
      <c r="C88" s="23" t="e">
        <f>#REF!</f>
        <v>#REF!</v>
      </c>
      <c r="D88" s="23" t="e">
        <f>#REF!</f>
        <v>#REF!</v>
      </c>
      <c r="E88" s="23" t="e">
        <f>#REF!</f>
        <v>#REF!</v>
      </c>
      <c r="F88" s="23" t="str">
        <f>IF(AH88="","",IF(#REF!="W","Y",IF(#REF!="L","N","")))</f>
        <v/>
      </c>
      <c r="G88" s="23" t="e">
        <f>#REF!</f>
        <v>#REF!</v>
      </c>
      <c r="H88" s="23" t="e">
        <f>#REF!</f>
        <v>#REF!</v>
      </c>
      <c r="I88" s="37" t="e">
        <f>#REF!</f>
        <v>#REF!</v>
      </c>
      <c r="J88" s="53"/>
      <c r="K88" s="53"/>
      <c r="L88" s="36" t="e">
        <f>#REF!</f>
        <v>#REF!</v>
      </c>
      <c r="M88" s="23" t="e">
        <f>#REF!</f>
        <v>#REF!</v>
      </c>
      <c r="N88" s="23" t="e">
        <f>#REF!</f>
        <v>#REF!</v>
      </c>
      <c r="O88" s="23" t="e">
        <f>#REF!</f>
        <v>#REF!</v>
      </c>
      <c r="P88" s="23" t="str">
        <f>IF(AH88="","",IF(#REF!="W","Y",IF(#REF!="L","N","")))</f>
        <v/>
      </c>
      <c r="Q88" s="23" t="e">
        <f>#REF!</f>
        <v>#REF!</v>
      </c>
      <c r="R88" s="23" t="e">
        <f>#REF!</f>
        <v>#REF!</v>
      </c>
      <c r="S88" s="37" t="e">
        <f>#REF!</f>
        <v>#REF!</v>
      </c>
      <c r="T88" s="53"/>
      <c r="U88" s="185"/>
      <c r="V88" s="285" t="str">
        <f>'Hedge-All-18'!B88</f>
        <v/>
      </c>
      <c r="W88" s="23" t="str">
        <f>'Hedge-All-18'!C88</f>
        <v/>
      </c>
      <c r="X88" s="23" t="str">
        <f>'Hedge-All-18'!H88</f>
        <v/>
      </c>
      <c r="Y88" s="23" t="str">
        <f>'Hedge-All-18'!O88</f>
        <v/>
      </c>
      <c r="Z88" s="23" t="str">
        <f>IF(AH88="","",IF('Hedge-All-18'!X88="W","Y",IF('Hedge-All-18'!X88="L","N","")))</f>
        <v/>
      </c>
      <c r="AA88" s="23" t="str">
        <f>'Hedge-All-18'!AM88</f>
        <v/>
      </c>
      <c r="AB88" s="23" t="str">
        <f>'Hedge-All-18'!S88</f>
        <v/>
      </c>
      <c r="AC88" s="37" t="str">
        <f>'Hedge-All-18'!U88</f>
        <v/>
      </c>
      <c r="AD88" s="53"/>
      <c r="AE88" s="53"/>
      <c r="AF88" s="53"/>
      <c r="AG88" s="53"/>
      <c r="AH88" s="124"/>
      <c r="AI88" s="105"/>
      <c r="AJ88" s="102" t="str" cm="1">
        <f t="array" aca="1" ref="AJ88" ca="1">IF(AH87="","",INDIRECT(VLOOKUP(DB88,General!X:Y,2,FALSE)&amp;CQ88))</f>
        <v/>
      </c>
      <c r="AK88" s="68" t="str">
        <f t="shared" si="46"/>
        <v/>
      </c>
      <c r="AL88" s="68" t="str">
        <f>IF(AH87="","",VLOOKUP(DB88,General!U:V,2,FALSE))</f>
        <v/>
      </c>
      <c r="AM88" s="62" t="str" cm="1">
        <f t="array" aca="1" ref="AM88" ca="1">IF(AH87="","",INDIRECT(DB88&amp;CQ88))</f>
        <v/>
      </c>
      <c r="AN88" s="23" t="str">
        <f t="shared" si="43"/>
        <v/>
      </c>
      <c r="AO88" s="23" t="str">
        <f t="shared" si="47"/>
        <v/>
      </c>
      <c r="AP88" s="37" t="str">
        <f t="shared" si="44"/>
        <v/>
      </c>
      <c r="AQ88" s="53"/>
      <c r="AR88" s="53"/>
      <c r="AS88" s="53"/>
      <c r="AT88" s="33" t="e">
        <f>#REF!</f>
        <v>#REF!</v>
      </c>
      <c r="AU88" s="34" t="e">
        <f>#REF!</f>
        <v>#REF!</v>
      </c>
      <c r="AV88" s="34" t="e">
        <f>#REF!</f>
        <v>#REF!</v>
      </c>
      <c r="AW88" s="34" t="e">
        <f>#REF!</f>
        <v>#REF!</v>
      </c>
      <c r="AX88" s="34" t="str">
        <f>IF(AH88="","",IF(#REF!="W","Y",IF(#REF!="L","N","")))</f>
        <v/>
      </c>
      <c r="AY88" s="34" t="e">
        <f>#REF!</f>
        <v>#REF!</v>
      </c>
      <c r="AZ88" s="34" t="e">
        <f>#REF!</f>
        <v>#REF!</v>
      </c>
      <c r="BA88" s="35" t="e">
        <f>#REF!</f>
        <v>#REF!</v>
      </c>
      <c r="BB88" s="53"/>
      <c r="BC88" s="53"/>
      <c r="BD88" s="33" t="e">
        <f>#REF!</f>
        <v>#REF!</v>
      </c>
      <c r="BE88" s="34" t="e">
        <f>#REF!</f>
        <v>#REF!</v>
      </c>
      <c r="BF88" s="34" t="e">
        <f>#REF!</f>
        <v>#REF!</v>
      </c>
      <c r="BG88" s="34" t="e">
        <f>#REF!</f>
        <v>#REF!</v>
      </c>
      <c r="BH88" s="34" t="str">
        <f>IF(AH88="","",IF(#REF!="W","Y",IF(#REF!="L","N","")))</f>
        <v/>
      </c>
      <c r="BI88" s="34" t="e">
        <f>#REF!</f>
        <v>#REF!</v>
      </c>
      <c r="BJ88" s="34" t="e">
        <f>#REF!</f>
        <v>#REF!</v>
      </c>
      <c r="BK88" s="35" t="e">
        <f>#REF!</f>
        <v>#REF!</v>
      </c>
      <c r="BL88" s="53"/>
      <c r="BM88" s="53"/>
      <c r="BN88" s="33" t="e">
        <f>#REF!</f>
        <v>#REF!</v>
      </c>
      <c r="BO88" s="34" t="e">
        <f>#REF!</f>
        <v>#REF!</v>
      </c>
      <c r="BP88" s="34" t="e">
        <f>#REF!</f>
        <v>#REF!</v>
      </c>
      <c r="BQ88" s="34" t="e">
        <f>#REF!</f>
        <v>#REF!</v>
      </c>
      <c r="BR88" s="34" t="str">
        <f>IF(AH88="","",IF(#REF!="W","Y",IF(#REF!="L","N","")))</f>
        <v/>
      </c>
      <c r="BS88" s="34" t="e">
        <f>#REF!</f>
        <v>#REF!</v>
      </c>
      <c r="BT88" s="34" t="e">
        <f>#REF!</f>
        <v>#REF!</v>
      </c>
      <c r="BU88" s="35" t="e">
        <f>#REF!</f>
        <v>#REF!</v>
      </c>
      <c r="BV88" s="53"/>
      <c r="BW88" s="53"/>
      <c r="BX88" s="36" t="e">
        <f>#REF!</f>
        <v>#REF!</v>
      </c>
      <c r="BY88" s="23" t="e">
        <f>#REF!</f>
        <v>#REF!</v>
      </c>
      <c r="BZ88" s="23" t="e">
        <f>#REF!</f>
        <v>#REF!</v>
      </c>
      <c r="CA88" s="23" t="e">
        <f>#REF!</f>
        <v>#REF!</v>
      </c>
      <c r="CB88" s="23" t="str">
        <f>IF(AH88="","",IF(#REF!="W","Y",IF(#REF!="L","N","")))</f>
        <v/>
      </c>
      <c r="CC88" s="23" t="e">
        <f>#REF!</f>
        <v>#REF!</v>
      </c>
      <c r="CD88" s="23" t="e">
        <f>#REF!</f>
        <v>#REF!</v>
      </c>
      <c r="CE88" s="37" t="e">
        <f>#REF!</f>
        <v>#REF!</v>
      </c>
      <c r="CF88" s="53"/>
      <c r="CG88" s="53"/>
      <c r="CH88" s="1" t="e">
        <f>IF(AN88="",0,IFERROR(VLOOKUP(AN83&amp;AN84&amp;AN85&amp;AN86&amp;AN87&amp;AN88,General!I:J,2,FALSE),0))+AO87</f>
        <v>#VALUE!</v>
      </c>
      <c r="CI88" s="1">
        <v>-100</v>
      </c>
      <c r="CJ88" s="1" t="e">
        <f t="shared" si="45"/>
        <v>#REF!</v>
      </c>
      <c r="CK88" s="1">
        <v>-100</v>
      </c>
      <c r="CL88" s="1">
        <v>-100</v>
      </c>
      <c r="CM88" s="1">
        <v>-100</v>
      </c>
      <c r="CN88" s="1">
        <v>-100</v>
      </c>
      <c r="CP88" s="1" t="str">
        <f t="shared" ca="1" si="62"/>
        <v/>
      </c>
      <c r="CQ88" s="1">
        <v>88</v>
      </c>
      <c r="CR88" s="1">
        <f t="shared" si="59"/>
        <v>83</v>
      </c>
      <c r="CS88" s="4" t="str" cm="1">
        <f t="array" ref="CS88">IFERROR(INDEX($CI$4:$CO$4,_xlfn.AGGREGATE(15,6,COLUMN($CI$4:$CO$4)-COLUMN($CH$1)/($CI$88:$CO$88=MAX($CI$88:$CO$88)),COLUMNS($CO$4:CO4))),"")</f>
        <v/>
      </c>
      <c r="CT88" s="4" t="str" cm="1">
        <f t="array" ref="CT88">IFERROR(INDEX($CI$4:$CO$4,_xlfn.AGGREGATE(15,6,COLUMN($CI$4:$CO$4)-COLUMN($CH$1)/($CI$88:$CO$88=MAX($CI$88:$CO$88)),COLUMNS($CO$4:CP4))),"")</f>
        <v/>
      </c>
      <c r="CU88" s="4" t="str" cm="1">
        <f t="array" ref="CU88">IFERROR(INDEX($CI$4:$CO$4,_xlfn.AGGREGATE(15,6,COLUMN($CI$4:$CO$4)-COLUMN($CH$1)/($CI$88:$CO$88=MAX($CI$88:$CO$88)),COLUMNS($CO$4:CQ4))),"")</f>
        <v/>
      </c>
      <c r="CV88" s="4" t="str" cm="1">
        <f t="array" ref="CV88">IFERROR(INDEX($CI$4:$CO$4,_xlfn.AGGREGATE(15,6,COLUMN($CI$4:$CO$4)-COLUMN($CH$1)/($CI$88:$CO$88=MAX($CI$88:$CO$88)),COLUMNS($CO$4:CR4))),"")</f>
        <v/>
      </c>
      <c r="CW88" s="1" t="str">
        <f t="shared" ca="1" si="52"/>
        <v/>
      </c>
      <c r="CX88" s="1" t="str" cm="1">
        <f t="array" ref="CX88">IFERROR(INDEX($CS$89:$CV$89,_xlfn.AGGREGATE(15,6,COLUMN($CS$89:$CV$89)-COLUMN($CR$89)/($CS$88:$CV$88=MAX($CS$88:$CV$88)),COLUMNS($CS$89:CT89
))),"")</f>
        <v/>
      </c>
      <c r="CY88" s="1" t="str" cm="1">
        <f t="array" ref="CY88">IFERROR(INDEX($CS$89:$CV$89,_xlfn.AGGREGATE(15,6,COLUMN($CS$89:$CV$89)-COLUMN($CR$89)/($CS$88:$CV$88=MAX($CS$88:$CV$88)),COLUMNS($CS$89:CU89
))),"")</f>
        <v/>
      </c>
      <c r="CZ88" s="1" t="str" cm="1">
        <f t="array" ref="CZ88">IFERROR(INDEX($CS$89:$CV$89,_xlfn.AGGREGATE(15,6,COLUMN($CS$89:$CV$89)-COLUMN($CR$89)/($CS$88:$CV$88=MAX($CS$88:$CV$88)),COLUMNS($CS$89:CV89
))),"")</f>
        <v/>
      </c>
      <c r="DA88" s="1" t="str">
        <f t="shared" ca="1" si="53"/>
        <v>R</v>
      </c>
      <c r="DB88" s="1" t="str">
        <f t="shared" ca="1" si="57"/>
        <v/>
      </c>
      <c r="DD88" s="4" t="str">
        <f>IFERROR(VLOOKUP(CS88,General!R:S,2,FALSE),"")</f>
        <v/>
      </c>
      <c r="DE88" s="4" t="str">
        <f>IFERROR(VLOOKUP(CT88,General!R:S,2,FALSE),"")</f>
        <v/>
      </c>
      <c r="DF88" s="4" t="str">
        <f>IFERROR(VLOOKUP(CU88,General!R:S,2,FALSE),"")</f>
        <v/>
      </c>
      <c r="DG88" s="4" t="str">
        <f>IFERROR(VLOOKUP(CV88,General!R:S,2,FALSE),"")</f>
        <v/>
      </c>
      <c r="DH88" s="4">
        <f ca="1">IF(CS88="",-1,COUNTIF(INDIRECT(DD88&amp;$CQ$10):INDIRECT(DD88&amp;CQ88),"Y"))</f>
        <v>-1</v>
      </c>
      <c r="DI88" s="4">
        <f ca="1">IF(CT88="",-1,COUNTIF(INDIRECT(DE88&amp;$CQ$10):INDIRECT(DE88&amp;CQ88),"Y"))</f>
        <v>-1</v>
      </c>
      <c r="DJ88" s="4">
        <f ca="1">IF(CU88="",-1,COUNTIF(INDIRECT(DF88&amp;$CQ$10):INDIRECT(DF88&amp;CQ88),"Y"))</f>
        <v>-1</v>
      </c>
      <c r="DK88" s="4">
        <f ca="1">IF(CV88="",-1,COUNTIF(INDIRECT(DG88&amp;$CQ$10):INDIRECT(DG88&amp;CQ88),"Y"))</f>
        <v>-1</v>
      </c>
      <c r="DL88" s="4" t="str" cm="1">
        <f t="array" aca="1" ref="DL88" ca="1">IFERROR(INDEX($CS$88:$CV$88,_xlfn.AGGREGATE(15,6,COLUMN($CS$88:$CV$88)-COLUMN($CR$88)/($DH$88:$DK$88=MAX($DH$88:$DK$88)),COLUMNS($CS$88:CS88))),"")</f>
        <v/>
      </c>
      <c r="DM88" s="4" t="str" cm="1">
        <f t="array" aca="1" ref="DM88" ca="1">IFERROR(INDEX($CS$88:$CV$88,_xlfn.AGGREGATE(15,6,COLUMN($CS$88:$CV$88)-COLUMN($CR$88)/($DH$88:$DK$88=MAX($DH$88:$DK$88)),COLUMNS($CS$88:CT88))),"")</f>
        <v/>
      </c>
      <c r="DN88" s="4" t="str" cm="1">
        <f t="array" aca="1" ref="DN88" ca="1">IFERROR(INDEX($CS$88:$CV$88,_xlfn.AGGREGATE(15,6,COLUMN($CS$88:$CV$88)-COLUMN($CR$88)/($DH$88:$DK$88=MAX($DH$88:$DK$88)),COLUMNS($CS$88:CU88))),"")</f>
        <v/>
      </c>
      <c r="DO88" s="4" t="str" cm="1">
        <f t="array" aca="1" ref="DO88" ca="1">IFERROR(INDEX($CS$88:$CV$88,_xlfn.AGGREGATE(15,6,COLUMN($CS$88:$CV$88)-COLUMN($CR$88)/($DH$88:$DK$88=MAX($DH$88:$DK$88)),COLUMNS($CS$88:CV88))),"")</f>
        <v/>
      </c>
      <c r="DP88" s="1">
        <f t="shared" ca="1" si="54"/>
        <v>4</v>
      </c>
      <c r="DQ88" s="73">
        <f t="shared" ca="1" si="55"/>
        <v>0</v>
      </c>
      <c r="DR88" s="4" t="str">
        <f t="shared" ca="1" si="56"/>
        <v/>
      </c>
      <c r="DS88" s="1" t="str">
        <f t="shared" si="49"/>
        <v>F88</v>
      </c>
      <c r="DV88" s="161" t="str">
        <f>'Hedge-All-18'!B88</f>
        <v/>
      </c>
      <c r="DW88" s="162" t="str">
        <f>'Hedge-All-18'!C88</f>
        <v/>
      </c>
      <c r="DX88" s="163" t="str">
        <f>'Hedge-All-18'!D88</f>
        <v/>
      </c>
      <c r="DY88" s="164" t="str">
        <f>'Hedge-All-18'!E88</f>
        <v/>
      </c>
      <c r="DZ88" s="165" t="str">
        <f>'Hedge-All-18'!F88</f>
        <v/>
      </c>
      <c r="EA88" s="139"/>
      <c r="EB88" s="166" t="str">
        <f>'Hedge-All-18'!H88</f>
        <v/>
      </c>
      <c r="EC88" s="163" t="str">
        <f>'Hedge-All-18'!I88</f>
        <v/>
      </c>
      <c r="ED88" s="164" t="str">
        <f>'Hedge-All-18'!J88</f>
        <v/>
      </c>
      <c r="EE88" s="165" t="str">
        <f>'Hedge-All-18'!K88</f>
        <v/>
      </c>
      <c r="EF88" s="139"/>
      <c r="EG88" s="139"/>
      <c r="EH88" s="139"/>
      <c r="EI88" s="161" t="str">
        <f>'Hedge-All-18'!O88</f>
        <v/>
      </c>
      <c r="EJ88" s="163" t="str">
        <f>'Hedge-All-18'!P88</f>
        <v/>
      </c>
      <c r="EK88" s="164" t="str">
        <f>'Hedge-All-18'!Q88</f>
        <v/>
      </c>
      <c r="EL88" s="167" t="str">
        <f>'Hedge-All-18'!R88</f>
        <v/>
      </c>
      <c r="EM88" s="167" t="str">
        <f>'Hedge-All-18'!S88</f>
        <v/>
      </c>
      <c r="EN88" s="168" t="str">
        <f>'Hedge-All-18'!T88</f>
        <v/>
      </c>
      <c r="EO88" s="167" t="str">
        <f>'Hedge-All-18'!U88</f>
        <v/>
      </c>
      <c r="EP88" s="169" t="str">
        <f>'Hedge-All-18'!V88</f>
        <v/>
      </c>
      <c r="EQ88" s="1" t="str">
        <f t="shared" si="50"/>
        <v>N</v>
      </c>
    </row>
    <row r="89" spans="1:147" ht="26.25" customHeight="1" thickBot="1">
      <c r="A89" s="1">
        <v>80</v>
      </c>
      <c r="B89" s="38" t="e">
        <f>#REF!</f>
        <v>#REF!</v>
      </c>
      <c r="C89" s="39" t="e">
        <f>#REF!</f>
        <v>#REF!</v>
      </c>
      <c r="D89" s="39" t="e">
        <f>#REF!</f>
        <v>#REF!</v>
      </c>
      <c r="E89" s="39" t="e">
        <f>#REF!</f>
        <v>#REF!</v>
      </c>
      <c r="F89" s="39" t="str">
        <f>IF(AH89="","",IF(#REF!="W","Y",IF(#REF!="L","N","")))</f>
        <v/>
      </c>
      <c r="G89" s="39" t="e">
        <f>#REF!</f>
        <v>#REF!</v>
      </c>
      <c r="H89" s="39" t="e">
        <f>#REF!</f>
        <v>#REF!</v>
      </c>
      <c r="I89" s="40" t="e">
        <f>#REF!</f>
        <v>#REF!</v>
      </c>
      <c r="J89" s="53"/>
      <c r="K89" s="53"/>
      <c r="L89" s="38" t="e">
        <f>#REF!</f>
        <v>#REF!</v>
      </c>
      <c r="M89" s="39" t="e">
        <f>#REF!</f>
        <v>#REF!</v>
      </c>
      <c r="N89" s="39" t="e">
        <f>#REF!</f>
        <v>#REF!</v>
      </c>
      <c r="O89" s="39" t="e">
        <f>#REF!</f>
        <v>#REF!</v>
      </c>
      <c r="P89" s="39" t="str">
        <f>IF(AH89="","",IF(#REF!="W","Y",IF(#REF!="L","N","")))</f>
        <v/>
      </c>
      <c r="Q89" s="39" t="e">
        <f>#REF!</f>
        <v>#REF!</v>
      </c>
      <c r="R89" s="39" t="e">
        <f>#REF!</f>
        <v>#REF!</v>
      </c>
      <c r="S89" s="40" t="e">
        <f>#REF!</f>
        <v>#REF!</v>
      </c>
      <c r="T89" s="53"/>
      <c r="U89" s="185"/>
      <c r="V89" s="286" t="str">
        <f>'Hedge-All-18'!B89</f>
        <v/>
      </c>
      <c r="W89" s="39" t="str">
        <f>'Hedge-All-18'!C89</f>
        <v/>
      </c>
      <c r="X89" s="39" t="str">
        <f>'Hedge-All-18'!H89</f>
        <v/>
      </c>
      <c r="Y89" s="39" t="str">
        <f>'Hedge-All-18'!O89</f>
        <v/>
      </c>
      <c r="Z89" s="39" t="str">
        <f>IF(AH89="","",IF('Hedge-All-18'!X89="W","Y",IF('Hedge-All-18'!X89="L","N","")))</f>
        <v/>
      </c>
      <c r="AA89" s="39" t="str">
        <f>'Hedge-All-18'!AM89</f>
        <v/>
      </c>
      <c r="AB89" s="39" t="str">
        <f>'Hedge-All-18'!S89</f>
        <v/>
      </c>
      <c r="AC89" s="40" t="str">
        <f>'Hedge-All-18'!U89</f>
        <v/>
      </c>
      <c r="AD89" s="53"/>
      <c r="AE89" s="53"/>
      <c r="AF89" s="53"/>
      <c r="AG89" s="53"/>
      <c r="AH89" s="125"/>
      <c r="AI89" s="105"/>
      <c r="AJ89" s="103" t="str" cm="1">
        <f t="array" aca="1" ref="AJ89" ca="1">IF(AH88="","",INDIRECT(VLOOKUP(DB89,General!X:Y,2,FALSE)&amp;CQ89))</f>
        <v/>
      </c>
      <c r="AK89" s="69" t="str">
        <f t="shared" si="46"/>
        <v/>
      </c>
      <c r="AL89" s="69" t="str">
        <f>IF(AH88="","",VLOOKUP(DB89,General!U:V,2,FALSE))</f>
        <v/>
      </c>
      <c r="AM89" s="65" t="str" cm="1">
        <f t="array" aca="1" ref="AM89" ca="1">IF(AH88="","",INDIRECT(DB89&amp;CQ89))</f>
        <v/>
      </c>
      <c r="AN89" s="39" t="str">
        <f t="shared" si="43"/>
        <v/>
      </c>
      <c r="AO89" s="39" t="str">
        <f t="shared" si="47"/>
        <v/>
      </c>
      <c r="AP89" s="40" t="str">
        <f t="shared" si="44"/>
        <v/>
      </c>
      <c r="AQ89" s="53"/>
      <c r="AR89" s="53"/>
      <c r="AS89" s="53"/>
      <c r="AT89" s="33" t="e">
        <f>#REF!</f>
        <v>#REF!</v>
      </c>
      <c r="AU89" s="34" t="e">
        <f>#REF!</f>
        <v>#REF!</v>
      </c>
      <c r="AV89" s="34" t="e">
        <f>#REF!</f>
        <v>#REF!</v>
      </c>
      <c r="AW89" s="34" t="e">
        <f>#REF!</f>
        <v>#REF!</v>
      </c>
      <c r="AX89" s="34" t="str">
        <f>IF(AH89="","",IF(#REF!="W","Y",IF(#REF!="L","N","")))</f>
        <v/>
      </c>
      <c r="AY89" s="34" t="e">
        <f>#REF!</f>
        <v>#REF!</v>
      </c>
      <c r="AZ89" s="34" t="e">
        <f>#REF!</f>
        <v>#REF!</v>
      </c>
      <c r="BA89" s="35" t="e">
        <f>#REF!</f>
        <v>#REF!</v>
      </c>
      <c r="BB89" s="53"/>
      <c r="BC89" s="53"/>
      <c r="BD89" s="33" t="e">
        <f>#REF!</f>
        <v>#REF!</v>
      </c>
      <c r="BE89" s="34" t="e">
        <f>#REF!</f>
        <v>#REF!</v>
      </c>
      <c r="BF89" s="34" t="e">
        <f>#REF!</f>
        <v>#REF!</v>
      </c>
      <c r="BG89" s="34" t="e">
        <f>#REF!</f>
        <v>#REF!</v>
      </c>
      <c r="BH89" s="34" t="str">
        <f>IF(AH89="","",IF(#REF!="W","Y",IF(#REF!="L","N","")))</f>
        <v/>
      </c>
      <c r="BI89" s="34" t="e">
        <f>#REF!</f>
        <v>#REF!</v>
      </c>
      <c r="BJ89" s="34" t="e">
        <f>#REF!</f>
        <v>#REF!</v>
      </c>
      <c r="BK89" s="35" t="e">
        <f>#REF!</f>
        <v>#REF!</v>
      </c>
      <c r="BL89" s="53"/>
      <c r="BM89" s="53"/>
      <c r="BN89" s="33" t="e">
        <f>#REF!</f>
        <v>#REF!</v>
      </c>
      <c r="BO89" s="34" t="e">
        <f>#REF!</f>
        <v>#REF!</v>
      </c>
      <c r="BP89" s="34" t="e">
        <f>#REF!</f>
        <v>#REF!</v>
      </c>
      <c r="BQ89" s="34" t="e">
        <f>#REF!</f>
        <v>#REF!</v>
      </c>
      <c r="BR89" s="34" t="str">
        <f>IF(AH89="","",IF(#REF!="W","Y",IF(#REF!="L","N","")))</f>
        <v/>
      </c>
      <c r="BS89" s="34" t="e">
        <f>#REF!</f>
        <v>#REF!</v>
      </c>
      <c r="BT89" s="34" t="e">
        <f>#REF!</f>
        <v>#REF!</v>
      </c>
      <c r="BU89" s="35" t="e">
        <f>#REF!</f>
        <v>#REF!</v>
      </c>
      <c r="BV89" s="53"/>
      <c r="BW89" s="53"/>
      <c r="BX89" s="38" t="e">
        <f>#REF!</f>
        <v>#REF!</v>
      </c>
      <c r="BY89" s="39" t="e">
        <f>#REF!</f>
        <v>#REF!</v>
      </c>
      <c r="BZ89" s="39" t="e">
        <f>#REF!</f>
        <v>#REF!</v>
      </c>
      <c r="CA89" s="39" t="e">
        <f>#REF!</f>
        <v>#REF!</v>
      </c>
      <c r="CB89" s="39" t="str">
        <f>IF(AH89="","",IF(#REF!="W","Y",IF(#REF!="L","N","")))</f>
        <v/>
      </c>
      <c r="CC89" s="39" t="e">
        <f>#REF!</f>
        <v>#REF!</v>
      </c>
      <c r="CD89" s="39" t="e">
        <f>#REF!</f>
        <v>#REF!</v>
      </c>
      <c r="CE89" s="40" t="e">
        <f>#REF!</f>
        <v>#REF!</v>
      </c>
      <c r="CF89" s="53"/>
      <c r="CG89" s="53"/>
      <c r="CH89" s="1" t="e">
        <f>IF(AN89="",0,IFERROR(VLOOKUP(AN84&amp;AN85&amp;AN86&amp;AN87&amp;AN88&amp;AN89,General!I:J,2,FALSE),0))+AO88</f>
        <v>#VALUE!</v>
      </c>
      <c r="CI89" s="1">
        <v>-100</v>
      </c>
      <c r="CJ89" s="1" t="e">
        <f t="shared" si="45"/>
        <v>#REF!</v>
      </c>
      <c r="CK89" s="1">
        <v>-100</v>
      </c>
      <c r="CL89" s="1">
        <v>-100</v>
      </c>
      <c r="CM89" s="1">
        <v>-100</v>
      </c>
      <c r="CN89" s="1">
        <v>-100</v>
      </c>
      <c r="CP89" s="1" t="str">
        <f>IF(AH89="","",INDEX($CI$4:$CO$4,MATCH(MAX(CI89:CO89),CI89:CO89,0)))</f>
        <v/>
      </c>
      <c r="CQ89" s="1">
        <v>89</v>
      </c>
      <c r="CR89" s="1">
        <f t="shared" si="59"/>
        <v>84</v>
      </c>
      <c r="CS89" s="4" t="str" cm="1">
        <f t="array" ref="CS89">IFERROR(INDEX($CI$4:$CO$4,_xlfn.AGGREGATE(15,6,COLUMN($CI$4:$CO$4)-COLUMN($CH$1)/($CI$89:$CO$89=MAX($CI$89:$CO$89)),COLUMNS($CO$4:CO4))),"")</f>
        <v/>
      </c>
      <c r="CT89" s="4" t="str" cm="1">
        <f t="array" ref="CT89">IFERROR(INDEX($CI$4:$CO$4,_xlfn.AGGREGATE(15,6,COLUMN($CI$4:$CO$4)-COLUMN($CH$1)/($CI$89:$CO$89=MAX($CI$89:$CO$89)),COLUMNS($CO$4:CP4))),"")</f>
        <v/>
      </c>
      <c r="CU89" s="4" t="str" cm="1">
        <f t="array" ref="CU89">IFERROR(INDEX($CI$4:$CO$4,_xlfn.AGGREGATE(15,6,COLUMN($CI$4:$CO$4)-COLUMN($CH$1)/($CI$89:$CO$89=MAX($CI$89:$CO$89)),COLUMNS($CO$4:CQ4))),"")</f>
        <v/>
      </c>
      <c r="CV89" s="4" t="str" cm="1">
        <f t="array" ref="CV89">IFERROR(INDEX($CI$4:$CO$4,_xlfn.AGGREGATE(15,6,COLUMN($CI$4:$CO$4)-COLUMN($CH$1)/($CI$89:$CO$89=MAX($CI$89:$CO$89)),COLUMNS($CO$4:CR4))),"")</f>
        <v/>
      </c>
      <c r="CW89" s="1" t="str">
        <f t="shared" ca="1" si="52"/>
        <v/>
      </c>
      <c r="DA89" s="1" t="str">
        <f t="shared" ca="1" si="53"/>
        <v>R</v>
      </c>
      <c r="DB89" s="1" t="str">
        <f t="shared" ca="1" si="57"/>
        <v/>
      </c>
      <c r="DD89" s="4" t="str">
        <f>IFERROR(VLOOKUP(CS89,General!R:S,2,FALSE),"")</f>
        <v/>
      </c>
      <c r="DE89" s="4" t="str">
        <f>IFERROR(VLOOKUP(CT89,General!R:S,2,FALSE),"")</f>
        <v/>
      </c>
      <c r="DF89" s="4" t="str">
        <f>IFERROR(VLOOKUP(CU89,General!R:S,2,FALSE),"")</f>
        <v/>
      </c>
      <c r="DG89" s="4" t="str">
        <f>IFERROR(VLOOKUP(CV89,General!R:S,2,FALSE),"")</f>
        <v/>
      </c>
      <c r="DH89" s="4">
        <f ca="1">IF(CS89="",-1,COUNTIF(INDIRECT(DD89&amp;$CQ$10):INDIRECT(DD89&amp;CQ89),"Y"))</f>
        <v>-1</v>
      </c>
      <c r="DI89" s="4">
        <f ca="1">IF(CT89="",-1,COUNTIF(INDIRECT(DE89&amp;$CQ$10):INDIRECT(DE89&amp;CQ89),"Y"))</f>
        <v>-1</v>
      </c>
      <c r="DJ89" s="4">
        <f ca="1">IF(CU89="",-1,COUNTIF(INDIRECT(DF89&amp;$CQ$10):INDIRECT(DF89&amp;CQ89),"Y"))</f>
        <v>-1</v>
      </c>
      <c r="DK89" s="4">
        <f ca="1">IF(CV89="",-1,COUNTIF(INDIRECT(DG89&amp;$CQ$10):INDIRECT(DG89&amp;CQ89),"Y"))</f>
        <v>-1</v>
      </c>
      <c r="DL89" s="4" t="str" cm="1">
        <f t="array" aca="1" ref="DL89" ca="1">IFERROR(INDEX($CS$89:$CV$89,_xlfn.AGGREGATE(15,6,COLUMN($CS$89:$CV$89)-COLUMN($CR$89)/($DH$89:$DK$89=MAX($DH$89:$DK$89)),COLUMNS($CS$89:CS89))),"")</f>
        <v/>
      </c>
      <c r="DM89" s="4" t="str" cm="1">
        <f t="array" aca="1" ref="DM89" ca="1">IFERROR(INDEX($CS$89:$CV$89,_xlfn.AGGREGATE(15,6,COLUMN($CS$89:$CV$89)-COLUMN($CR$89)/($DH$89:$DK$89=MAX($DH$89:$DK$89)),COLUMNS($CS$89:CT89))),"")</f>
        <v/>
      </c>
      <c r="DN89" s="4" t="str" cm="1">
        <f t="array" aca="1" ref="DN89" ca="1">IFERROR(INDEX($CS$89:$CV$89,_xlfn.AGGREGATE(15,6,COLUMN($CS$89:$CV$89)-COLUMN($CR$89)/($DH$89:$DK$89=MAX($DH$89:$DK$89)),COLUMNS($CS$89:CU89))),"")</f>
        <v/>
      </c>
      <c r="DO89" s="4" t="str" cm="1">
        <f t="array" aca="1" ref="DO89" ca="1">IFERROR(INDEX($CS$89:$CV$89,_xlfn.AGGREGATE(15,6,COLUMN($CS$89:$CV$89)-COLUMN($CR$89)/($DH$89:$DK$89=MAX($DH$89:$DK$89)),COLUMNS($CS$89:CV89))),"")</f>
        <v/>
      </c>
      <c r="DP89" s="1">
        <f t="shared" ca="1" si="54"/>
        <v>4</v>
      </c>
      <c r="DQ89" s="73">
        <f t="shared" ca="1" si="55"/>
        <v>0</v>
      </c>
      <c r="DR89" s="4" t="str">
        <f t="shared" ca="1" si="56"/>
        <v/>
      </c>
      <c r="DS89" s="1" t="str">
        <f t="shared" si="49"/>
        <v>F89</v>
      </c>
      <c r="DV89" s="170" t="str">
        <f>'Hedge-All-18'!B89</f>
        <v/>
      </c>
      <c r="DW89" s="171" t="str">
        <f>'Hedge-All-18'!C89</f>
        <v/>
      </c>
      <c r="DX89" s="172" t="str">
        <f>'Hedge-All-18'!D89</f>
        <v/>
      </c>
      <c r="DY89" s="173" t="str">
        <f>'Hedge-All-18'!E89</f>
        <v/>
      </c>
      <c r="DZ89" s="174" t="str">
        <f>'Hedge-All-18'!F89</f>
        <v/>
      </c>
      <c r="EA89" s="139"/>
      <c r="EB89" s="175" t="str">
        <f>'Hedge-All-18'!H89</f>
        <v/>
      </c>
      <c r="EC89" s="172" t="str">
        <f>'Hedge-All-18'!I89</f>
        <v/>
      </c>
      <c r="ED89" s="173" t="str">
        <f>'Hedge-All-18'!J89</f>
        <v/>
      </c>
      <c r="EE89" s="174" t="str">
        <f>'Hedge-All-18'!K89</f>
        <v/>
      </c>
      <c r="EF89" s="139"/>
      <c r="EG89" s="139"/>
      <c r="EH89" s="139"/>
      <c r="EI89" s="170" t="str">
        <f>'Hedge-All-18'!O89</f>
        <v/>
      </c>
      <c r="EJ89" s="172" t="str">
        <f>'Hedge-All-18'!P89</f>
        <v/>
      </c>
      <c r="EK89" s="173" t="str">
        <f>'Hedge-All-18'!Q89</f>
        <v/>
      </c>
      <c r="EL89" s="176" t="str">
        <f>'Hedge-All-18'!R89</f>
        <v/>
      </c>
      <c r="EM89" s="176" t="str">
        <f>'Hedge-All-18'!S89</f>
        <v/>
      </c>
      <c r="EN89" s="177" t="str">
        <f>'Hedge-All-18'!T89</f>
        <v/>
      </c>
      <c r="EO89" s="176" t="str">
        <f>'Hedge-All-18'!U89</f>
        <v/>
      </c>
      <c r="EP89" s="178" t="str">
        <f>'Hedge-All-18'!V89</f>
        <v/>
      </c>
      <c r="EQ89" s="1" t="str">
        <f t="shared" si="50"/>
        <v>N</v>
      </c>
    </row>
    <row r="90" spans="1:147" ht="26.25" customHeight="1" thickBot="1">
      <c r="A90" s="1">
        <v>81</v>
      </c>
      <c r="B90" s="33" t="e">
        <f>#REF!</f>
        <v>#REF!</v>
      </c>
      <c r="C90" s="34" t="e">
        <f>#REF!</f>
        <v>#REF!</v>
      </c>
      <c r="D90" s="34" t="e">
        <f>#REF!</f>
        <v>#REF!</v>
      </c>
      <c r="E90" s="34" t="e">
        <f>#REF!</f>
        <v>#REF!</v>
      </c>
      <c r="F90" s="34" t="str">
        <f>IF(AH90="","",IF(#REF!="W","Y",IF(#REF!="L","N","")))</f>
        <v/>
      </c>
      <c r="G90" s="34" t="e">
        <f>#REF!</f>
        <v>#REF!</v>
      </c>
      <c r="H90" s="34" t="e">
        <f>#REF!</f>
        <v>#REF!</v>
      </c>
      <c r="I90" s="35" t="e">
        <f>#REF!</f>
        <v>#REF!</v>
      </c>
      <c r="J90" s="53"/>
      <c r="K90" s="53"/>
      <c r="L90" s="33" t="e">
        <f>#REF!</f>
        <v>#REF!</v>
      </c>
      <c r="M90" s="34" t="e">
        <f>#REF!</f>
        <v>#REF!</v>
      </c>
      <c r="N90" s="34" t="e">
        <f>#REF!</f>
        <v>#REF!</v>
      </c>
      <c r="O90" s="34" t="e">
        <f>#REF!</f>
        <v>#REF!</v>
      </c>
      <c r="P90" s="34" t="str">
        <f>IF(AH90="","",IF(#REF!="W","Y",IF(#REF!="L","N","")))</f>
        <v/>
      </c>
      <c r="Q90" s="34" t="e">
        <f>#REF!</f>
        <v>#REF!</v>
      </c>
      <c r="R90" s="34" t="e">
        <f>#REF!</f>
        <v>#REF!</v>
      </c>
      <c r="S90" s="35" t="e">
        <f>#REF!</f>
        <v>#REF!</v>
      </c>
      <c r="T90" s="53"/>
      <c r="U90" s="185"/>
      <c r="V90" s="184" t="str">
        <f>'Hedge-All-18'!B90</f>
        <v/>
      </c>
      <c r="W90" s="34" t="str">
        <f>'Hedge-All-18'!C90</f>
        <v/>
      </c>
      <c r="X90" s="34" t="str">
        <f>'Hedge-All-18'!H90</f>
        <v/>
      </c>
      <c r="Y90" s="34" t="str">
        <f>'Hedge-All-18'!O90</f>
        <v/>
      </c>
      <c r="Z90" s="34" t="str">
        <f>IF(AH90="","",IF('Hedge-All-18'!X90="W","Y",IF('Hedge-All-18'!X90="L","N","")))</f>
        <v/>
      </c>
      <c r="AA90" s="34" t="str">
        <f>'Hedge-All-18'!AM90</f>
        <v/>
      </c>
      <c r="AB90" s="34" t="str">
        <f>'Hedge-All-18'!S90</f>
        <v/>
      </c>
      <c r="AC90" s="35" t="str">
        <f>'Hedge-All-18'!U90</f>
        <v/>
      </c>
      <c r="AD90" s="53"/>
      <c r="AE90" s="53"/>
      <c r="AF90" s="53"/>
      <c r="AG90" s="53"/>
      <c r="AH90" s="123"/>
      <c r="AI90" s="105"/>
      <c r="AJ90" s="107" t="str" cm="1">
        <f t="array" aca="1" ref="AJ90" ca="1">IF(AH89="","",INDIRECT(VLOOKUP(DB90,General!X:Y,2,FALSE)&amp;CQ90))</f>
        <v/>
      </c>
      <c r="AK90" s="63" t="str">
        <f t="shared" si="46"/>
        <v/>
      </c>
      <c r="AL90" s="63" t="str">
        <f>IF(AH89="","",VLOOKUP(DB90,General!U:V,2,FALSE))</f>
        <v/>
      </c>
      <c r="AM90" s="64" t="str" cm="1">
        <f t="array" aca="1" ref="AM90" ca="1">IF(AH89="","",INDIRECT(DB90&amp;CQ90))</f>
        <v/>
      </c>
      <c r="AN90" s="34" t="str">
        <f t="shared" si="43"/>
        <v/>
      </c>
      <c r="AO90" s="34" t="str">
        <f t="shared" si="47"/>
        <v/>
      </c>
      <c r="AP90" s="35" t="str">
        <f t="shared" si="44"/>
        <v/>
      </c>
      <c r="AQ90" s="53"/>
      <c r="AR90" s="53"/>
      <c r="AS90" s="53"/>
      <c r="AT90" s="33" t="e">
        <f>#REF!</f>
        <v>#REF!</v>
      </c>
      <c r="AU90" s="34" t="e">
        <f>#REF!</f>
        <v>#REF!</v>
      </c>
      <c r="AV90" s="34" t="e">
        <f>#REF!</f>
        <v>#REF!</v>
      </c>
      <c r="AW90" s="34" t="e">
        <f>#REF!</f>
        <v>#REF!</v>
      </c>
      <c r="AX90" s="34" t="str">
        <f>IF(AH90="","",IF(#REF!="W","Y",IF(#REF!="L","N","")))</f>
        <v/>
      </c>
      <c r="AY90" s="34" t="e">
        <f>#REF!</f>
        <v>#REF!</v>
      </c>
      <c r="AZ90" s="34" t="e">
        <f>#REF!</f>
        <v>#REF!</v>
      </c>
      <c r="BA90" s="35" t="e">
        <f>#REF!</f>
        <v>#REF!</v>
      </c>
      <c r="BB90" s="53"/>
      <c r="BC90" s="53"/>
      <c r="BD90" s="33" t="e">
        <f>#REF!</f>
        <v>#REF!</v>
      </c>
      <c r="BE90" s="34" t="e">
        <f>#REF!</f>
        <v>#REF!</v>
      </c>
      <c r="BF90" s="34" t="e">
        <f>#REF!</f>
        <v>#REF!</v>
      </c>
      <c r="BG90" s="34" t="e">
        <f>#REF!</f>
        <v>#REF!</v>
      </c>
      <c r="BH90" s="34" t="str">
        <f>IF(AH90="","",IF(#REF!="W","Y",IF(#REF!="L","N","")))</f>
        <v/>
      </c>
      <c r="BI90" s="34" t="e">
        <f>#REF!</f>
        <v>#REF!</v>
      </c>
      <c r="BJ90" s="34" t="e">
        <f>#REF!</f>
        <v>#REF!</v>
      </c>
      <c r="BK90" s="35" t="e">
        <f>#REF!</f>
        <v>#REF!</v>
      </c>
      <c r="BL90" s="53"/>
      <c r="BM90" s="53"/>
      <c r="BN90" s="33" t="e">
        <f>#REF!</f>
        <v>#REF!</v>
      </c>
      <c r="BO90" s="34" t="e">
        <f>#REF!</f>
        <v>#REF!</v>
      </c>
      <c r="BP90" s="34" t="e">
        <f>#REF!</f>
        <v>#REF!</v>
      </c>
      <c r="BQ90" s="34" t="e">
        <f>#REF!</f>
        <v>#REF!</v>
      </c>
      <c r="BR90" s="34" t="str">
        <f>IF(AH90="","",IF(#REF!="W","Y",IF(#REF!="L","N","")))</f>
        <v/>
      </c>
      <c r="BS90" s="34" t="e">
        <f>#REF!</f>
        <v>#REF!</v>
      </c>
      <c r="BT90" s="34" t="e">
        <f>#REF!</f>
        <v>#REF!</v>
      </c>
      <c r="BU90" s="35" t="e">
        <f>#REF!</f>
        <v>#REF!</v>
      </c>
      <c r="BV90" s="53"/>
      <c r="BW90" s="53"/>
      <c r="BX90" s="33" t="e">
        <f>#REF!</f>
        <v>#REF!</v>
      </c>
      <c r="BY90" s="34" t="e">
        <f>#REF!</f>
        <v>#REF!</v>
      </c>
      <c r="BZ90" s="34" t="e">
        <f>#REF!</f>
        <v>#REF!</v>
      </c>
      <c r="CA90" s="34" t="e">
        <f>#REF!</f>
        <v>#REF!</v>
      </c>
      <c r="CB90" s="34" t="str">
        <f>IF(AH90="","",IF(#REF!="W","Y",IF(#REF!="L","N","")))</f>
        <v/>
      </c>
      <c r="CC90" s="34" t="e">
        <f>#REF!</f>
        <v>#REF!</v>
      </c>
      <c r="CD90" s="34" t="e">
        <f>#REF!</f>
        <v>#REF!</v>
      </c>
      <c r="CE90" s="35" t="e">
        <f>#REF!</f>
        <v>#REF!</v>
      </c>
      <c r="CF90" s="53"/>
      <c r="CG90" s="53"/>
      <c r="CH90" s="1" t="e">
        <f>IF(AN90="",0,IFERROR(VLOOKUP(AN85&amp;AN86&amp;AN87&amp;AN88&amp;AN89&amp;AN90,General!I:J,2,FALSE),0))+AO89</f>
        <v>#VALUE!</v>
      </c>
      <c r="CI90" s="1">
        <v>-100</v>
      </c>
      <c r="CJ90" s="1" t="e">
        <f t="shared" si="45"/>
        <v>#REF!</v>
      </c>
      <c r="CK90" s="1">
        <v>-100</v>
      </c>
      <c r="CL90" s="1">
        <v>-100</v>
      </c>
      <c r="CM90" s="1">
        <v>-100</v>
      </c>
      <c r="CN90" s="1">
        <v>-100</v>
      </c>
      <c r="CP90" s="1" t="str">
        <f t="shared" ref="CP90" ca="1" si="63">CW89</f>
        <v/>
      </c>
      <c r="CQ90" s="1">
        <v>90</v>
      </c>
      <c r="CR90" s="1">
        <f t="shared" si="59"/>
        <v>85</v>
      </c>
      <c r="CS90" s="4" t="str" cm="1">
        <f t="array" ref="CS90">IFERROR(INDEX($CI$4:$CO$4,_xlfn.AGGREGATE(15,6,COLUMN($CI$4:$CO$4)-COLUMN($CH$1)/($CI$90:$CO$90=MAX($CI$90:$CO$90)),COLUMNS($CO$4:CO4))),"")</f>
        <v/>
      </c>
      <c r="CT90" s="4" t="str" cm="1">
        <f t="array" ref="CT90">IFERROR(INDEX($CI$4:$CO$4,_xlfn.AGGREGATE(15,6,COLUMN($CI$4:$CO$4)-COLUMN($CH$1)/($CI$90:$CO$90=MAX($CI$90:$CO$90)),COLUMNS($CO$4:CP4))),"")</f>
        <v/>
      </c>
      <c r="CU90" s="4" t="str" cm="1">
        <f t="array" ref="CU90">IFERROR(INDEX($CI$4:$CO$4,_xlfn.AGGREGATE(15,6,COLUMN($CI$4:$CO$4)-COLUMN($CH$1)/($CI$90:$CO$90=MAX($CI$90:$CO$90)),COLUMNS($CO$4:CQ4))),"")</f>
        <v/>
      </c>
      <c r="CV90" s="4" t="str" cm="1">
        <f t="array" ref="CV90">IFERROR(INDEX($CI$4:$CO$4,_xlfn.AGGREGATE(15,6,COLUMN($CI$4:$CO$4)-COLUMN($CH$1)/($CI$90:$CO$90=MAX($CI$90:$CO$90)),COLUMNS($CO$4:CR4))),"")</f>
        <v/>
      </c>
      <c r="CW90" s="1" t="str">
        <f t="shared" ca="1" si="52"/>
        <v/>
      </c>
      <c r="DA90" s="1" t="str">
        <f t="shared" ca="1" si="53"/>
        <v>R</v>
      </c>
      <c r="DB90" s="1" t="str">
        <f t="shared" ca="1" si="57"/>
        <v/>
      </c>
      <c r="DD90" s="4" t="str">
        <f>IFERROR(VLOOKUP(CS90,General!R:S,2,FALSE),"")</f>
        <v/>
      </c>
      <c r="DE90" s="4" t="str">
        <f>IFERROR(VLOOKUP(CT90,General!R:S,2,FALSE),"")</f>
        <v/>
      </c>
      <c r="DF90" s="4" t="str">
        <f>IFERROR(VLOOKUP(CU90,General!R:S,2,FALSE),"")</f>
        <v/>
      </c>
      <c r="DG90" s="4" t="str">
        <f>IFERROR(VLOOKUP(CV90,General!R:S,2,FALSE),"")</f>
        <v/>
      </c>
      <c r="DH90" s="4">
        <f ca="1">IF(CS90="",-1,COUNTIF(INDIRECT(DD90&amp;$CQ$10):INDIRECT(DD90&amp;CQ90),"Y"))</f>
        <v>-1</v>
      </c>
      <c r="DI90" s="4">
        <f ca="1">IF(CT90="",-1,COUNTIF(INDIRECT(DE90&amp;$CQ$10):INDIRECT(DE90&amp;CQ90),"Y"))</f>
        <v>-1</v>
      </c>
      <c r="DJ90" s="4">
        <f ca="1">IF(CU90="",-1,COUNTIF(INDIRECT(DF90&amp;$CQ$10):INDIRECT(DF90&amp;CQ90),"Y"))</f>
        <v>-1</v>
      </c>
      <c r="DK90" s="4">
        <f ca="1">IF(CV90="",-1,COUNTIF(INDIRECT(DG90&amp;$CQ$10):INDIRECT(DG90&amp;CQ90),"Y"))</f>
        <v>-1</v>
      </c>
      <c r="DL90" s="4" t="str" cm="1">
        <f t="array" aca="1" ref="DL90" ca="1">IFERROR(INDEX($CS$90:$CV$90,_xlfn.AGGREGATE(15,6,COLUMN($CS$90:$CV$90)-COLUMN($CR$90)/($DH$90:$DK$90=MAX($DH$90:$DK$90)),COLUMNS($CS$90:CS90))),"")</f>
        <v/>
      </c>
      <c r="DM90" s="4" t="str" cm="1">
        <f t="array" aca="1" ref="DM90" ca="1">IFERROR(INDEX($CS$90:$CV$90,_xlfn.AGGREGATE(15,6,COLUMN($CS$90:$CV$90)-COLUMN($CR$90)/($DH$90:$DK$90=MAX($DH$90:$DK$90)),COLUMNS($CS$90:CT90))),"")</f>
        <v/>
      </c>
      <c r="DN90" s="4" t="str" cm="1">
        <f t="array" aca="1" ref="DN90" ca="1">IFERROR(INDEX($CS$90:$CV$90,_xlfn.AGGREGATE(15,6,COLUMN($CS$90:$CV$90)-COLUMN($CR$90)/($DH$90:$DK$90=MAX($DH$90:$DK$90)),COLUMNS($CS$90:CU90))),"")</f>
        <v/>
      </c>
      <c r="DO90" s="4" t="str" cm="1">
        <f t="array" aca="1" ref="DO90" ca="1">IFERROR(INDEX($CS$90:$CV$90,_xlfn.AGGREGATE(15,6,COLUMN($CS$90:$CV$90)-COLUMN($CR$90)/($DH$90:$DK$90=MAX($DH$90:$DK$90)),COLUMNS($CS$90:CV90))),"")</f>
        <v/>
      </c>
      <c r="DP90" s="1">
        <f t="shared" ca="1" si="54"/>
        <v>4</v>
      </c>
      <c r="DQ90" s="73">
        <f t="shared" ca="1" si="55"/>
        <v>0</v>
      </c>
      <c r="DR90" s="4" t="str">
        <f t="shared" ca="1" si="56"/>
        <v/>
      </c>
      <c r="DS90" s="1" t="str">
        <f t="shared" si="49"/>
        <v>F90</v>
      </c>
      <c r="DV90" s="152" t="str">
        <f>'Hedge-All-18'!B90</f>
        <v/>
      </c>
      <c r="DW90" s="153" t="str">
        <f>'Hedge-All-18'!C90</f>
        <v/>
      </c>
      <c r="DX90" s="154" t="str">
        <f>'Hedge-All-18'!D90</f>
        <v/>
      </c>
      <c r="DY90" s="155" t="str">
        <f>'Hedge-All-18'!E90</f>
        <v/>
      </c>
      <c r="DZ90" s="156" t="str">
        <f>'Hedge-All-18'!F90</f>
        <v/>
      </c>
      <c r="EA90" s="139"/>
      <c r="EB90" s="157" t="str">
        <f>'Hedge-All-18'!H90</f>
        <v/>
      </c>
      <c r="EC90" s="154" t="str">
        <f>'Hedge-All-18'!I90</f>
        <v/>
      </c>
      <c r="ED90" s="155" t="str">
        <f>'Hedge-All-18'!J90</f>
        <v/>
      </c>
      <c r="EE90" s="156" t="str">
        <f>'Hedge-All-18'!K90</f>
        <v/>
      </c>
      <c r="EF90" s="139"/>
      <c r="EG90" s="139"/>
      <c r="EH90" s="139"/>
      <c r="EI90" s="152" t="str">
        <f>'Hedge-All-18'!O90</f>
        <v/>
      </c>
      <c r="EJ90" s="154" t="str">
        <f>'Hedge-All-18'!P90</f>
        <v/>
      </c>
      <c r="EK90" s="155" t="str">
        <f>'Hedge-All-18'!Q90</f>
        <v/>
      </c>
      <c r="EL90" s="158" t="str">
        <f>'Hedge-All-18'!R90</f>
        <v/>
      </c>
      <c r="EM90" s="158" t="str">
        <f>'Hedge-All-18'!S90</f>
        <v/>
      </c>
      <c r="EN90" s="159" t="str">
        <f>'Hedge-All-18'!T90</f>
        <v/>
      </c>
      <c r="EO90" s="158" t="str">
        <f>'Hedge-All-18'!U90</f>
        <v/>
      </c>
      <c r="EP90" s="160" t="str">
        <f>'Hedge-All-18'!V90</f>
        <v/>
      </c>
      <c r="EQ90" s="1" t="str">
        <f t="shared" si="50"/>
        <v>N</v>
      </c>
    </row>
    <row r="91" spans="1:147" ht="26.25" customHeight="1" thickBot="1">
      <c r="A91" s="1">
        <v>82</v>
      </c>
      <c r="B91" s="36" t="e">
        <f>#REF!</f>
        <v>#REF!</v>
      </c>
      <c r="C91" s="23" t="e">
        <f>#REF!</f>
        <v>#REF!</v>
      </c>
      <c r="D91" s="23" t="e">
        <f>#REF!</f>
        <v>#REF!</v>
      </c>
      <c r="E91" s="23" t="e">
        <f>#REF!</f>
        <v>#REF!</v>
      </c>
      <c r="F91" s="23" t="str">
        <f>IF(AH91="","",IF(#REF!="W","Y",IF(#REF!="L","N","")))</f>
        <v/>
      </c>
      <c r="G91" s="23" t="e">
        <f>#REF!</f>
        <v>#REF!</v>
      </c>
      <c r="H91" s="23" t="e">
        <f>#REF!</f>
        <v>#REF!</v>
      </c>
      <c r="I91" s="37" t="e">
        <f>#REF!</f>
        <v>#REF!</v>
      </c>
      <c r="J91" s="53"/>
      <c r="K91" s="53"/>
      <c r="L91" s="36" t="e">
        <f>#REF!</f>
        <v>#REF!</v>
      </c>
      <c r="M91" s="23" t="e">
        <f>#REF!</f>
        <v>#REF!</v>
      </c>
      <c r="N91" s="23" t="e">
        <f>#REF!</f>
        <v>#REF!</v>
      </c>
      <c r="O91" s="23" t="e">
        <f>#REF!</f>
        <v>#REF!</v>
      </c>
      <c r="P91" s="23" t="str">
        <f>IF(AH91="","",IF(#REF!="W","Y",IF(#REF!="L","N","")))</f>
        <v/>
      </c>
      <c r="Q91" s="23" t="e">
        <f>#REF!</f>
        <v>#REF!</v>
      </c>
      <c r="R91" s="23" t="e">
        <f>#REF!</f>
        <v>#REF!</v>
      </c>
      <c r="S91" s="37" t="e">
        <f>#REF!</f>
        <v>#REF!</v>
      </c>
      <c r="T91" s="53"/>
      <c r="U91" s="185"/>
      <c r="V91" s="285" t="str">
        <f>'Hedge-All-18'!B91</f>
        <v/>
      </c>
      <c r="W91" s="23" t="str">
        <f>'Hedge-All-18'!C91</f>
        <v/>
      </c>
      <c r="X91" s="23" t="str">
        <f>'Hedge-All-18'!H91</f>
        <v/>
      </c>
      <c r="Y91" s="23" t="str">
        <f>'Hedge-All-18'!O91</f>
        <v/>
      </c>
      <c r="Z91" s="23" t="str">
        <f>IF(AH91="","",IF('Hedge-All-18'!X91="W","Y",IF('Hedge-All-18'!X91="L","N","")))</f>
        <v/>
      </c>
      <c r="AA91" s="23" t="str">
        <f>'Hedge-All-18'!AM91</f>
        <v/>
      </c>
      <c r="AB91" s="23" t="str">
        <f>'Hedge-All-18'!S91</f>
        <v/>
      </c>
      <c r="AC91" s="37" t="str">
        <f>'Hedge-All-18'!U91</f>
        <v/>
      </c>
      <c r="AD91" s="53"/>
      <c r="AE91" s="53"/>
      <c r="AF91" s="53"/>
      <c r="AG91" s="53"/>
      <c r="AH91" s="124"/>
      <c r="AI91" s="105"/>
      <c r="AJ91" s="102" t="str" cm="1">
        <f t="array" aca="1" ref="AJ91" ca="1">IF(AH90="","",INDIRECT(VLOOKUP(DB91,General!X:Y,2,FALSE)&amp;CQ91))</f>
        <v/>
      </c>
      <c r="AK91" s="68" t="str">
        <f t="shared" si="46"/>
        <v/>
      </c>
      <c r="AL91" s="68" t="str">
        <f>IF(AH90="","",VLOOKUP(DB91,General!U:V,2,FALSE))</f>
        <v/>
      </c>
      <c r="AM91" s="62" t="str" cm="1">
        <f t="array" aca="1" ref="AM91" ca="1">IF(AH90="","",INDIRECT(DB91&amp;CQ91))</f>
        <v/>
      </c>
      <c r="AN91" s="23" t="str">
        <f t="shared" si="43"/>
        <v/>
      </c>
      <c r="AO91" s="23" t="str">
        <f t="shared" si="47"/>
        <v/>
      </c>
      <c r="AP91" s="37" t="str">
        <f t="shared" si="44"/>
        <v/>
      </c>
      <c r="AQ91" s="53"/>
      <c r="AR91" s="53"/>
      <c r="AS91" s="53"/>
      <c r="AT91" s="33" t="e">
        <f>#REF!</f>
        <v>#REF!</v>
      </c>
      <c r="AU91" s="34" t="e">
        <f>#REF!</f>
        <v>#REF!</v>
      </c>
      <c r="AV91" s="34" t="e">
        <f>#REF!</f>
        <v>#REF!</v>
      </c>
      <c r="AW91" s="34" t="e">
        <f>#REF!</f>
        <v>#REF!</v>
      </c>
      <c r="AX91" s="34" t="str">
        <f>IF(AH91="","",IF(#REF!="W","Y",IF(#REF!="L","N","")))</f>
        <v/>
      </c>
      <c r="AY91" s="34" t="e">
        <f>#REF!</f>
        <v>#REF!</v>
      </c>
      <c r="AZ91" s="34" t="e">
        <f>#REF!</f>
        <v>#REF!</v>
      </c>
      <c r="BA91" s="35" t="e">
        <f>#REF!</f>
        <v>#REF!</v>
      </c>
      <c r="BB91" s="53"/>
      <c r="BC91" s="53"/>
      <c r="BD91" s="33" t="e">
        <f>#REF!</f>
        <v>#REF!</v>
      </c>
      <c r="BE91" s="34" t="e">
        <f>#REF!</f>
        <v>#REF!</v>
      </c>
      <c r="BF91" s="34" t="e">
        <f>#REF!</f>
        <v>#REF!</v>
      </c>
      <c r="BG91" s="34" t="e">
        <f>#REF!</f>
        <v>#REF!</v>
      </c>
      <c r="BH91" s="34" t="str">
        <f>IF(AH91="","",IF(#REF!="W","Y",IF(#REF!="L","N","")))</f>
        <v/>
      </c>
      <c r="BI91" s="34" t="e">
        <f>#REF!</f>
        <v>#REF!</v>
      </c>
      <c r="BJ91" s="34" t="e">
        <f>#REF!</f>
        <v>#REF!</v>
      </c>
      <c r="BK91" s="35" t="e">
        <f>#REF!</f>
        <v>#REF!</v>
      </c>
      <c r="BL91" s="53"/>
      <c r="BM91" s="53"/>
      <c r="BN91" s="33" t="e">
        <f>#REF!</f>
        <v>#REF!</v>
      </c>
      <c r="BO91" s="34" t="e">
        <f>#REF!</f>
        <v>#REF!</v>
      </c>
      <c r="BP91" s="34" t="e">
        <f>#REF!</f>
        <v>#REF!</v>
      </c>
      <c r="BQ91" s="34" t="e">
        <f>#REF!</f>
        <v>#REF!</v>
      </c>
      <c r="BR91" s="34" t="str">
        <f>IF(AH91="","",IF(#REF!="W","Y",IF(#REF!="L","N","")))</f>
        <v/>
      </c>
      <c r="BS91" s="34" t="e">
        <f>#REF!</f>
        <v>#REF!</v>
      </c>
      <c r="BT91" s="34" t="e">
        <f>#REF!</f>
        <v>#REF!</v>
      </c>
      <c r="BU91" s="35" t="e">
        <f>#REF!</f>
        <v>#REF!</v>
      </c>
      <c r="BV91" s="53"/>
      <c r="BW91" s="53"/>
      <c r="BX91" s="36" t="e">
        <f>#REF!</f>
        <v>#REF!</v>
      </c>
      <c r="BY91" s="23" t="e">
        <f>#REF!</f>
        <v>#REF!</v>
      </c>
      <c r="BZ91" s="23" t="e">
        <f>#REF!</f>
        <v>#REF!</v>
      </c>
      <c r="CA91" s="23" t="e">
        <f>#REF!</f>
        <v>#REF!</v>
      </c>
      <c r="CB91" s="23" t="str">
        <f>IF(AH91="","",IF(#REF!="W","Y",IF(#REF!="L","N","")))</f>
        <v/>
      </c>
      <c r="CC91" s="23" t="e">
        <f>#REF!</f>
        <v>#REF!</v>
      </c>
      <c r="CD91" s="23" t="e">
        <f>#REF!</f>
        <v>#REF!</v>
      </c>
      <c r="CE91" s="37" t="e">
        <f>#REF!</f>
        <v>#REF!</v>
      </c>
      <c r="CF91" s="53"/>
      <c r="CG91" s="53"/>
      <c r="CH91" s="1" t="e">
        <f>IF(AN91="",0,IFERROR(VLOOKUP(AN86&amp;AN87&amp;AN88&amp;AN89&amp;AN90&amp;AN91,General!I:J,2,FALSE),0))+AO90</f>
        <v>#VALUE!</v>
      </c>
      <c r="CI91" s="1">
        <v>-100</v>
      </c>
      <c r="CJ91" s="1" t="e">
        <f t="shared" si="45"/>
        <v>#REF!</v>
      </c>
      <c r="CK91" s="1">
        <v>-100</v>
      </c>
      <c r="CL91" s="1">
        <v>-100</v>
      </c>
      <c r="CM91" s="1">
        <v>-100</v>
      </c>
      <c r="CN91" s="1">
        <v>-100</v>
      </c>
      <c r="CP91" s="1" t="str">
        <f t="shared" ref="CP91:CP93" ca="1" si="64">CP90</f>
        <v/>
      </c>
      <c r="CQ91" s="1">
        <v>91</v>
      </c>
      <c r="CR91" s="1">
        <f t="shared" si="59"/>
        <v>86</v>
      </c>
      <c r="CS91" s="4" t="str" cm="1">
        <f t="array" ref="CS91">IFERROR(INDEX($CI$4:$CO$4,_xlfn.AGGREGATE(15,6,COLUMN($CI$4:$CO$4)-COLUMN($CH$1)/($CI$91:$CO$91=MAX($CI$91:$CO$91)),COLUMNS($CO$4:CO4))),"")</f>
        <v/>
      </c>
      <c r="CT91" s="4" t="str" cm="1">
        <f t="array" ref="CT91">IFERROR(INDEX($CI$4:$CO$4,_xlfn.AGGREGATE(15,6,COLUMN($CI$4:$CO$4)-COLUMN($CH$1)/($CI$91:$CO$91=MAX($CI$91:$CO$91)),COLUMNS($CO$4:CP4))),"")</f>
        <v/>
      </c>
      <c r="CU91" s="4" t="str" cm="1">
        <f t="array" ref="CU91">IFERROR(INDEX($CI$4:$CO$4,_xlfn.AGGREGATE(15,6,COLUMN($CI$4:$CO$4)-COLUMN($CH$1)/($CI$91:$CO$91=MAX($CI$91:$CO$91)),COLUMNS($CO$4:CQ4))),"")</f>
        <v/>
      </c>
      <c r="CV91" s="4" t="str" cm="1">
        <f t="array" ref="CV91">IFERROR(INDEX($CI$4:$CO$4,_xlfn.AGGREGATE(15,6,COLUMN($CI$4:$CO$4)-COLUMN($CH$1)/($CI$91:$CO$91=MAX($CI$91:$CO$91)),COLUMNS($CO$4:CR4))),"")</f>
        <v/>
      </c>
      <c r="CW91" s="1" t="str">
        <f t="shared" ca="1" si="52"/>
        <v/>
      </c>
      <c r="DA91" s="1" t="str">
        <f t="shared" ca="1" si="53"/>
        <v>R</v>
      </c>
      <c r="DB91" s="1" t="str">
        <f t="shared" ca="1" si="57"/>
        <v/>
      </c>
      <c r="DC91" s="1">
        <f>IF(DC86=4,1,DC86+1)</f>
        <v>1</v>
      </c>
      <c r="DD91" s="4" t="str">
        <f>IFERROR(VLOOKUP(CS91,General!R:S,2,FALSE),"")</f>
        <v/>
      </c>
      <c r="DE91" s="4" t="str">
        <f>IFERROR(VLOOKUP(CT91,General!R:S,2,FALSE),"")</f>
        <v/>
      </c>
      <c r="DF91" s="4" t="str">
        <f>IFERROR(VLOOKUP(CU91,General!R:S,2,FALSE),"")</f>
        <v/>
      </c>
      <c r="DG91" s="4" t="str">
        <f>IFERROR(VLOOKUP(CV91,General!R:S,2,FALSE),"")</f>
        <v/>
      </c>
      <c r="DH91" s="4">
        <f ca="1">IF(CS91="",-1,COUNTIF(INDIRECT(DD91&amp;$CQ$10):INDIRECT(DD91&amp;CQ91),"Y"))</f>
        <v>-1</v>
      </c>
      <c r="DI91" s="4">
        <f ca="1">IF(CT91="",-1,COUNTIF(INDIRECT(DE91&amp;$CQ$10):INDIRECT(DE91&amp;CQ91),"Y"))</f>
        <v>-1</v>
      </c>
      <c r="DJ91" s="4">
        <f ca="1">IF(CU91="",-1,COUNTIF(INDIRECT(DF91&amp;$CQ$10):INDIRECT(DF91&amp;CQ91),"Y"))</f>
        <v>-1</v>
      </c>
      <c r="DK91" s="4">
        <f ca="1">IF(CV91="",-1,COUNTIF(INDIRECT(DG91&amp;$CQ$10):INDIRECT(DG91&amp;CQ91),"Y"))</f>
        <v>-1</v>
      </c>
      <c r="DL91" s="4" t="str" cm="1">
        <f t="array" aca="1" ref="DL91" ca="1">IFERROR(INDEX($CS$91:$CV$91,_xlfn.AGGREGATE(15,6,COLUMN($CS$91:$CV$91)-COLUMN($CR$91)/($DH$91:$DK$91=MAX($DH$91:$DK$91)),COLUMNS($CS$91:CS91))),"")</f>
        <v/>
      </c>
      <c r="DM91" s="4" t="str" cm="1">
        <f t="array" aca="1" ref="DM91" ca="1">IFERROR(INDEX($CS$91:$CV$91,_xlfn.AGGREGATE(15,6,COLUMN($CS$91:$CV$91)-COLUMN($CR$91)/($DH$91:$DK$91=MAX($DH$91:$DK$91)),COLUMNS($CS$91:CT91))),"")</f>
        <v/>
      </c>
      <c r="DN91" s="4" t="str" cm="1">
        <f t="array" aca="1" ref="DN91" ca="1">IFERROR(INDEX($CS$91:$CV$91,_xlfn.AGGREGATE(15,6,COLUMN($CS$91:$CV$91)-COLUMN($CR$91)/($DH$91:$DK$91=MAX($DH$91:$DK$91)),COLUMNS($CS$91:CU91))),"")</f>
        <v/>
      </c>
      <c r="DO91" s="4" t="str" cm="1">
        <f t="array" aca="1" ref="DO91" ca="1">IFERROR(INDEX($CS$91:$CV$91,_xlfn.AGGREGATE(15,6,COLUMN($CS$91:$CV$91)-COLUMN($CR$91)/($DH$91:$DK$91=MAX($DH$91:$DK$91)),COLUMNS($CS$91:CV91))),"")</f>
        <v/>
      </c>
      <c r="DP91" s="1">
        <f t="shared" ca="1" si="54"/>
        <v>4</v>
      </c>
      <c r="DQ91" s="73">
        <f t="shared" ca="1" si="55"/>
        <v>1</v>
      </c>
      <c r="DR91" s="4" t="str">
        <f t="shared" ca="1" si="56"/>
        <v/>
      </c>
      <c r="DS91" s="1" t="str">
        <f t="shared" si="49"/>
        <v>F91</v>
      </c>
      <c r="DV91" s="161" t="str">
        <f>'Hedge-All-18'!B91</f>
        <v/>
      </c>
      <c r="DW91" s="162" t="str">
        <f>'Hedge-All-18'!C91</f>
        <v/>
      </c>
      <c r="DX91" s="163" t="str">
        <f>'Hedge-All-18'!D91</f>
        <v/>
      </c>
      <c r="DY91" s="164" t="str">
        <f>'Hedge-All-18'!E91</f>
        <v/>
      </c>
      <c r="DZ91" s="165" t="str">
        <f>'Hedge-All-18'!F91</f>
        <v/>
      </c>
      <c r="EA91" s="139"/>
      <c r="EB91" s="166" t="str">
        <f>'Hedge-All-18'!H91</f>
        <v/>
      </c>
      <c r="EC91" s="163" t="str">
        <f>'Hedge-All-18'!I91</f>
        <v/>
      </c>
      <c r="ED91" s="164" t="str">
        <f>'Hedge-All-18'!J91</f>
        <v/>
      </c>
      <c r="EE91" s="165" t="str">
        <f>'Hedge-All-18'!K91</f>
        <v/>
      </c>
      <c r="EF91" s="139"/>
      <c r="EG91" s="139"/>
      <c r="EH91" s="139"/>
      <c r="EI91" s="161" t="str">
        <f>'Hedge-All-18'!O91</f>
        <v/>
      </c>
      <c r="EJ91" s="163" t="str">
        <f>'Hedge-All-18'!P91</f>
        <v/>
      </c>
      <c r="EK91" s="164" t="str">
        <f>'Hedge-All-18'!Q91</f>
        <v/>
      </c>
      <c r="EL91" s="167" t="str">
        <f>'Hedge-All-18'!R91</f>
        <v/>
      </c>
      <c r="EM91" s="167" t="str">
        <f>'Hedge-All-18'!S91</f>
        <v/>
      </c>
      <c r="EN91" s="168" t="str">
        <f>'Hedge-All-18'!T91</f>
        <v/>
      </c>
      <c r="EO91" s="167" t="str">
        <f>'Hedge-All-18'!U91</f>
        <v/>
      </c>
      <c r="EP91" s="169" t="str">
        <f>'Hedge-All-18'!V91</f>
        <v/>
      </c>
      <c r="EQ91" s="1" t="str">
        <f t="shared" si="50"/>
        <v>N</v>
      </c>
    </row>
    <row r="92" spans="1:147" ht="26.25" customHeight="1" thickBot="1">
      <c r="A92" s="1">
        <v>83</v>
      </c>
      <c r="B92" s="36" t="e">
        <f>#REF!</f>
        <v>#REF!</v>
      </c>
      <c r="C92" s="23" t="e">
        <f>#REF!</f>
        <v>#REF!</v>
      </c>
      <c r="D92" s="23" t="e">
        <f>#REF!</f>
        <v>#REF!</v>
      </c>
      <c r="E92" s="23" t="e">
        <f>#REF!</f>
        <v>#REF!</v>
      </c>
      <c r="F92" s="23" t="str">
        <f>IF(AH92="","",IF(#REF!="W","Y",IF(#REF!="L","N","")))</f>
        <v/>
      </c>
      <c r="G92" s="23" t="e">
        <f>#REF!</f>
        <v>#REF!</v>
      </c>
      <c r="H92" s="23" t="e">
        <f>#REF!</f>
        <v>#REF!</v>
      </c>
      <c r="I92" s="37" t="e">
        <f>#REF!</f>
        <v>#REF!</v>
      </c>
      <c r="J92" s="53"/>
      <c r="K92" s="53"/>
      <c r="L92" s="36" t="e">
        <f>#REF!</f>
        <v>#REF!</v>
      </c>
      <c r="M92" s="23" t="e">
        <f>#REF!</f>
        <v>#REF!</v>
      </c>
      <c r="N92" s="23" t="e">
        <f>#REF!</f>
        <v>#REF!</v>
      </c>
      <c r="O92" s="23" t="e">
        <f>#REF!</f>
        <v>#REF!</v>
      </c>
      <c r="P92" s="23" t="str">
        <f>IF(AH92="","",IF(#REF!="W","Y",IF(#REF!="L","N","")))</f>
        <v/>
      </c>
      <c r="Q92" s="23" t="e">
        <f>#REF!</f>
        <v>#REF!</v>
      </c>
      <c r="R92" s="23" t="e">
        <f>#REF!</f>
        <v>#REF!</v>
      </c>
      <c r="S92" s="37" t="e">
        <f>#REF!</f>
        <v>#REF!</v>
      </c>
      <c r="T92" s="53"/>
      <c r="U92" s="185"/>
      <c r="V92" s="285" t="str">
        <f>'Hedge-All-18'!B92</f>
        <v/>
      </c>
      <c r="W92" s="23" t="str">
        <f>'Hedge-All-18'!C92</f>
        <v/>
      </c>
      <c r="X92" s="23" t="str">
        <f>'Hedge-All-18'!H92</f>
        <v/>
      </c>
      <c r="Y92" s="23" t="str">
        <f>'Hedge-All-18'!O92</f>
        <v/>
      </c>
      <c r="Z92" s="23" t="str">
        <f>IF(AH92="","",IF('Hedge-All-18'!X92="W","Y",IF('Hedge-All-18'!X92="L","N","")))</f>
        <v/>
      </c>
      <c r="AA92" s="23" t="str">
        <f>'Hedge-All-18'!AM92</f>
        <v/>
      </c>
      <c r="AB92" s="23" t="str">
        <f>'Hedge-All-18'!S92</f>
        <v/>
      </c>
      <c r="AC92" s="37" t="str">
        <f>'Hedge-All-18'!U92</f>
        <v/>
      </c>
      <c r="AD92" s="53"/>
      <c r="AE92" s="53"/>
      <c r="AF92" s="53"/>
      <c r="AG92" s="53"/>
      <c r="AH92" s="124"/>
      <c r="AI92" s="105"/>
      <c r="AJ92" s="102" t="str" cm="1">
        <f t="array" aca="1" ref="AJ92" ca="1">IF(AH91="","",INDIRECT(VLOOKUP(DB92,General!X:Y,2,FALSE)&amp;CQ92))</f>
        <v/>
      </c>
      <c r="AK92" s="68" t="str">
        <f t="shared" si="46"/>
        <v/>
      </c>
      <c r="AL92" s="68" t="str">
        <f>IF(AH91="","",VLOOKUP(DB92,General!U:V,2,FALSE))</f>
        <v/>
      </c>
      <c r="AM92" s="62" t="str" cm="1">
        <f t="array" aca="1" ref="AM92" ca="1">IF(AH91="","",INDIRECT(DB92&amp;CQ92))</f>
        <v/>
      </c>
      <c r="AN92" s="23" t="str">
        <f t="shared" si="43"/>
        <v/>
      </c>
      <c r="AO92" s="23" t="str">
        <f t="shared" si="47"/>
        <v/>
      </c>
      <c r="AP92" s="37" t="str">
        <f t="shared" si="44"/>
        <v/>
      </c>
      <c r="AQ92" s="53"/>
      <c r="AR92" s="53"/>
      <c r="AS92" s="53"/>
      <c r="AT92" s="33" t="e">
        <f>#REF!</f>
        <v>#REF!</v>
      </c>
      <c r="AU92" s="34" t="e">
        <f>#REF!</f>
        <v>#REF!</v>
      </c>
      <c r="AV92" s="34" t="e">
        <f>#REF!</f>
        <v>#REF!</v>
      </c>
      <c r="AW92" s="34" t="e">
        <f>#REF!</f>
        <v>#REF!</v>
      </c>
      <c r="AX92" s="34" t="str">
        <f>IF(AH92="","",IF(#REF!="W","Y",IF(#REF!="L","N","")))</f>
        <v/>
      </c>
      <c r="AY92" s="34" t="e">
        <f>#REF!</f>
        <v>#REF!</v>
      </c>
      <c r="AZ92" s="34" t="e">
        <f>#REF!</f>
        <v>#REF!</v>
      </c>
      <c r="BA92" s="35" t="e">
        <f>#REF!</f>
        <v>#REF!</v>
      </c>
      <c r="BB92" s="53"/>
      <c r="BC92" s="53"/>
      <c r="BD92" s="33" t="e">
        <f>#REF!</f>
        <v>#REF!</v>
      </c>
      <c r="BE92" s="34" t="e">
        <f>#REF!</f>
        <v>#REF!</v>
      </c>
      <c r="BF92" s="34" t="e">
        <f>#REF!</f>
        <v>#REF!</v>
      </c>
      <c r="BG92" s="34" t="e">
        <f>#REF!</f>
        <v>#REF!</v>
      </c>
      <c r="BH92" s="34" t="str">
        <f>IF(AH92="","",IF(#REF!="W","Y",IF(#REF!="L","N","")))</f>
        <v/>
      </c>
      <c r="BI92" s="34" t="e">
        <f>#REF!</f>
        <v>#REF!</v>
      </c>
      <c r="BJ92" s="34" t="e">
        <f>#REF!</f>
        <v>#REF!</v>
      </c>
      <c r="BK92" s="35" t="e">
        <f>#REF!</f>
        <v>#REF!</v>
      </c>
      <c r="BL92" s="53"/>
      <c r="BM92" s="53"/>
      <c r="BN92" s="33" t="e">
        <f>#REF!</f>
        <v>#REF!</v>
      </c>
      <c r="BO92" s="34" t="e">
        <f>#REF!</f>
        <v>#REF!</v>
      </c>
      <c r="BP92" s="34" t="e">
        <f>#REF!</f>
        <v>#REF!</v>
      </c>
      <c r="BQ92" s="34" t="e">
        <f>#REF!</f>
        <v>#REF!</v>
      </c>
      <c r="BR92" s="34" t="str">
        <f>IF(AH92="","",IF(#REF!="W","Y",IF(#REF!="L","N","")))</f>
        <v/>
      </c>
      <c r="BS92" s="34" t="e">
        <f>#REF!</f>
        <v>#REF!</v>
      </c>
      <c r="BT92" s="34" t="e">
        <f>#REF!</f>
        <v>#REF!</v>
      </c>
      <c r="BU92" s="35" t="e">
        <f>#REF!</f>
        <v>#REF!</v>
      </c>
      <c r="BV92" s="53"/>
      <c r="BW92" s="53"/>
      <c r="BX92" s="36" t="e">
        <f>#REF!</f>
        <v>#REF!</v>
      </c>
      <c r="BY92" s="23" t="e">
        <f>#REF!</f>
        <v>#REF!</v>
      </c>
      <c r="BZ92" s="23" t="e">
        <f>#REF!</f>
        <v>#REF!</v>
      </c>
      <c r="CA92" s="23" t="e">
        <f>#REF!</f>
        <v>#REF!</v>
      </c>
      <c r="CB92" s="23" t="str">
        <f>IF(AH92="","",IF(#REF!="W","Y",IF(#REF!="L","N","")))</f>
        <v/>
      </c>
      <c r="CC92" s="23" t="e">
        <f>#REF!</f>
        <v>#REF!</v>
      </c>
      <c r="CD92" s="23" t="e">
        <f>#REF!</f>
        <v>#REF!</v>
      </c>
      <c r="CE92" s="37" t="e">
        <f>#REF!</f>
        <v>#REF!</v>
      </c>
      <c r="CF92" s="53"/>
      <c r="CG92" s="53"/>
      <c r="CH92" s="1" t="e">
        <f>IF(AN92="",0,IFERROR(VLOOKUP(AN87&amp;AN88&amp;AN89&amp;AN90&amp;AN91&amp;AN92,General!I:J,2,FALSE),0))+AO91</f>
        <v>#VALUE!</v>
      </c>
      <c r="CI92" s="1">
        <v>-100</v>
      </c>
      <c r="CJ92" s="1" t="e">
        <f t="shared" si="45"/>
        <v>#REF!</v>
      </c>
      <c r="CK92" s="1">
        <v>-100</v>
      </c>
      <c r="CL92" s="1">
        <v>-100</v>
      </c>
      <c r="CM92" s="1">
        <v>-100</v>
      </c>
      <c r="CN92" s="1">
        <v>-100</v>
      </c>
      <c r="CP92" s="1" t="str">
        <f t="shared" ca="1" si="64"/>
        <v/>
      </c>
      <c r="CQ92" s="1">
        <v>92</v>
      </c>
      <c r="CR92" s="1">
        <f t="shared" si="59"/>
        <v>87</v>
      </c>
      <c r="CS92" s="4" t="str" cm="1">
        <f t="array" ref="CS92">IFERROR(INDEX($CI$4:$CO$4,_xlfn.AGGREGATE(15,6,COLUMN($CI$4:$CO$4)-COLUMN($CH$1)/($CI$92:$CO$92=MAX($CI$92:$CO$92)),COLUMNS($CO$4:CO4))),"")</f>
        <v/>
      </c>
      <c r="CT92" s="4" t="str" cm="1">
        <f t="array" ref="CT92">IFERROR(INDEX($CI$4:$CO$4,_xlfn.AGGREGATE(15,6,COLUMN($CI$4:$CO$4)-COLUMN($CH$1)/($CI$92:$CO$92=MAX($CI$92:$CO$92)),COLUMNS($CO$4:CP4))),"")</f>
        <v/>
      </c>
      <c r="CU92" s="4" t="str" cm="1">
        <f t="array" ref="CU92">IFERROR(INDEX($CI$4:$CO$4,_xlfn.AGGREGATE(15,6,COLUMN($CI$4:$CO$4)-COLUMN($CH$1)/($CI$92:$CO$92=MAX($CI$92:$CO$92)),COLUMNS($CO$4:CQ4))),"")</f>
        <v/>
      </c>
      <c r="CV92" s="4" t="str" cm="1">
        <f t="array" ref="CV92">IFERROR(INDEX($CI$4:$CO$4,_xlfn.AGGREGATE(15,6,COLUMN($CI$4:$CO$4)-COLUMN($CH$1)/($CI$92:$CO$92=MAX($CI$92:$CO$92)),COLUMNS($CO$4:CR4))),"")</f>
        <v/>
      </c>
      <c r="CW92" s="1" t="str">
        <f t="shared" ca="1" si="52"/>
        <v/>
      </c>
      <c r="DA92" s="1" t="str">
        <f t="shared" ca="1" si="53"/>
        <v>R</v>
      </c>
      <c r="DB92" s="1" t="str">
        <f t="shared" ca="1" si="57"/>
        <v/>
      </c>
      <c r="DD92" s="4" t="str">
        <f>IFERROR(VLOOKUP(CS92,General!R:S,2,FALSE),"")</f>
        <v/>
      </c>
      <c r="DE92" s="4" t="str">
        <f>IFERROR(VLOOKUP(CT92,General!R:S,2,FALSE),"")</f>
        <v/>
      </c>
      <c r="DF92" s="4" t="str">
        <f>IFERROR(VLOOKUP(CU92,General!R:S,2,FALSE),"")</f>
        <v/>
      </c>
      <c r="DG92" s="4" t="str">
        <f>IFERROR(VLOOKUP(CV92,General!R:S,2,FALSE),"")</f>
        <v/>
      </c>
      <c r="DH92" s="4">
        <f ca="1">IF(CS92="",-1,COUNTIF(INDIRECT(DD92&amp;$CQ$10):INDIRECT(DD92&amp;CQ92),"Y"))</f>
        <v>-1</v>
      </c>
      <c r="DI92" s="4">
        <f ca="1">IF(CT92="",-1,COUNTIF(INDIRECT(DE92&amp;$CQ$10):INDIRECT(DE92&amp;CQ92),"Y"))</f>
        <v>-1</v>
      </c>
      <c r="DJ92" s="4">
        <f ca="1">IF(CU92="",-1,COUNTIF(INDIRECT(DF92&amp;$CQ$10):INDIRECT(DF92&amp;CQ92),"Y"))</f>
        <v>-1</v>
      </c>
      <c r="DK92" s="4">
        <f ca="1">IF(CV92="",-1,COUNTIF(INDIRECT(DG92&amp;$CQ$10):INDIRECT(DG92&amp;CQ92),"Y"))</f>
        <v>-1</v>
      </c>
      <c r="DL92" s="4" t="str" cm="1">
        <f t="array" aca="1" ref="DL92" ca="1">IFERROR(INDEX($CS$92:$CV$92,_xlfn.AGGREGATE(15,6,COLUMN($CS$92:$CV$92)-COLUMN($CR$92)/($DH$92:$DK$92=MAX($DH$92:$DK$92)),COLUMNS($CS$92:CS92))),"")</f>
        <v/>
      </c>
      <c r="DM92" s="4" t="str" cm="1">
        <f t="array" aca="1" ref="DM92" ca="1">IFERROR(INDEX($CS$92:$CV$92,_xlfn.AGGREGATE(15,6,COLUMN($CS$92:$CV$92)-COLUMN($CR$92)/($DH$92:$DK$92=MAX($DH$92:$DK$92)),COLUMNS($CS$92:CT92))),"")</f>
        <v/>
      </c>
      <c r="DN92" s="4" t="str" cm="1">
        <f t="array" aca="1" ref="DN92" ca="1">IFERROR(INDEX($CS$92:$CV$92,_xlfn.AGGREGATE(15,6,COLUMN($CS$92:$CV$92)-COLUMN($CR$92)/($DH$92:$DK$92=MAX($DH$92:$DK$92)),COLUMNS($CS$92:CU92))),"")</f>
        <v/>
      </c>
      <c r="DO92" s="4" t="str" cm="1">
        <f t="array" aca="1" ref="DO92" ca="1">IFERROR(INDEX($CS$92:$CV$92,_xlfn.AGGREGATE(15,6,COLUMN($CS$92:$CV$92)-COLUMN($CR$92)/($DH$92:$DK$92=MAX($DH$92:$DK$92)),COLUMNS($CS$92:CV92))),"")</f>
        <v/>
      </c>
      <c r="DP92" s="1">
        <f t="shared" ca="1" si="54"/>
        <v>4</v>
      </c>
      <c r="DQ92" s="73">
        <f t="shared" ca="1" si="55"/>
        <v>0</v>
      </c>
      <c r="DR92" s="4" t="str">
        <f t="shared" ca="1" si="56"/>
        <v/>
      </c>
      <c r="DS92" s="1" t="str">
        <f t="shared" si="49"/>
        <v>F92</v>
      </c>
      <c r="DV92" s="161" t="str">
        <f>'Hedge-All-18'!B92</f>
        <v/>
      </c>
      <c r="DW92" s="162" t="str">
        <f>'Hedge-All-18'!C92</f>
        <v/>
      </c>
      <c r="DX92" s="163" t="str">
        <f>'Hedge-All-18'!D92</f>
        <v/>
      </c>
      <c r="DY92" s="164" t="str">
        <f>'Hedge-All-18'!E92</f>
        <v/>
      </c>
      <c r="DZ92" s="165" t="str">
        <f>'Hedge-All-18'!F92</f>
        <v/>
      </c>
      <c r="EA92" s="139"/>
      <c r="EB92" s="166" t="str">
        <f>'Hedge-All-18'!H92</f>
        <v/>
      </c>
      <c r="EC92" s="163" t="str">
        <f>'Hedge-All-18'!I92</f>
        <v/>
      </c>
      <c r="ED92" s="164" t="str">
        <f>'Hedge-All-18'!J92</f>
        <v/>
      </c>
      <c r="EE92" s="165" t="str">
        <f>'Hedge-All-18'!K92</f>
        <v/>
      </c>
      <c r="EF92" s="139"/>
      <c r="EG92" s="139"/>
      <c r="EH92" s="139"/>
      <c r="EI92" s="161" t="str">
        <f>'Hedge-All-18'!O92</f>
        <v/>
      </c>
      <c r="EJ92" s="163" t="str">
        <f>'Hedge-All-18'!P92</f>
        <v/>
      </c>
      <c r="EK92" s="164" t="str">
        <f>'Hedge-All-18'!Q92</f>
        <v/>
      </c>
      <c r="EL92" s="167" t="str">
        <f>'Hedge-All-18'!R92</f>
        <v/>
      </c>
      <c r="EM92" s="167" t="str">
        <f>'Hedge-All-18'!S92</f>
        <v/>
      </c>
      <c r="EN92" s="168" t="str">
        <f>'Hedge-All-18'!T92</f>
        <v/>
      </c>
      <c r="EO92" s="167" t="str">
        <f>'Hedge-All-18'!U92</f>
        <v/>
      </c>
      <c r="EP92" s="169" t="str">
        <f>'Hedge-All-18'!V92</f>
        <v/>
      </c>
      <c r="EQ92" s="1" t="str">
        <f t="shared" si="50"/>
        <v>N</v>
      </c>
    </row>
    <row r="93" spans="1:147" ht="26.25" customHeight="1" thickBot="1">
      <c r="A93" s="1">
        <v>84</v>
      </c>
      <c r="B93" s="36" t="e">
        <f>#REF!</f>
        <v>#REF!</v>
      </c>
      <c r="C93" s="23" t="e">
        <f>#REF!</f>
        <v>#REF!</v>
      </c>
      <c r="D93" s="23" t="e">
        <f>#REF!</f>
        <v>#REF!</v>
      </c>
      <c r="E93" s="23" t="e">
        <f>#REF!</f>
        <v>#REF!</v>
      </c>
      <c r="F93" s="23" t="str">
        <f>IF(AH93="","",IF(#REF!="W","Y",IF(#REF!="L","N","")))</f>
        <v/>
      </c>
      <c r="G93" s="23" t="e">
        <f>#REF!</f>
        <v>#REF!</v>
      </c>
      <c r="H93" s="23" t="e">
        <f>#REF!</f>
        <v>#REF!</v>
      </c>
      <c r="I93" s="37" t="e">
        <f>#REF!</f>
        <v>#REF!</v>
      </c>
      <c r="J93" s="53"/>
      <c r="K93" s="53"/>
      <c r="L93" s="36" t="e">
        <f>#REF!</f>
        <v>#REF!</v>
      </c>
      <c r="M93" s="23" t="e">
        <f>#REF!</f>
        <v>#REF!</v>
      </c>
      <c r="N93" s="23" t="e">
        <f>#REF!</f>
        <v>#REF!</v>
      </c>
      <c r="O93" s="23" t="e">
        <f>#REF!</f>
        <v>#REF!</v>
      </c>
      <c r="P93" s="23" t="str">
        <f>IF(AH93="","",IF(#REF!="W","Y",IF(#REF!="L","N","")))</f>
        <v/>
      </c>
      <c r="Q93" s="23" t="e">
        <f>#REF!</f>
        <v>#REF!</v>
      </c>
      <c r="R93" s="23" t="e">
        <f>#REF!</f>
        <v>#REF!</v>
      </c>
      <c r="S93" s="37" t="e">
        <f>#REF!</f>
        <v>#REF!</v>
      </c>
      <c r="T93" s="53"/>
      <c r="U93" s="185"/>
      <c r="V93" s="285" t="str">
        <f>'Hedge-All-18'!B93</f>
        <v/>
      </c>
      <c r="W93" s="23" t="str">
        <f>'Hedge-All-18'!C93</f>
        <v/>
      </c>
      <c r="X93" s="23" t="str">
        <f>'Hedge-All-18'!H93</f>
        <v/>
      </c>
      <c r="Y93" s="23" t="str">
        <f>'Hedge-All-18'!O93</f>
        <v/>
      </c>
      <c r="Z93" s="23" t="str">
        <f>IF(AH93="","",IF('Hedge-All-18'!X93="W","Y",IF('Hedge-All-18'!X93="L","N","")))</f>
        <v/>
      </c>
      <c r="AA93" s="23" t="str">
        <f>'Hedge-All-18'!AM93</f>
        <v/>
      </c>
      <c r="AB93" s="23" t="str">
        <f>'Hedge-All-18'!S93</f>
        <v/>
      </c>
      <c r="AC93" s="37" t="str">
        <f>'Hedge-All-18'!U93</f>
        <v/>
      </c>
      <c r="AD93" s="53"/>
      <c r="AE93" s="53"/>
      <c r="AF93" s="53"/>
      <c r="AG93" s="53"/>
      <c r="AH93" s="124"/>
      <c r="AI93" s="105"/>
      <c r="AJ93" s="102" t="str" cm="1">
        <f t="array" aca="1" ref="AJ93" ca="1">IF(AH92="","",INDIRECT(VLOOKUP(DB93,General!X:Y,2,FALSE)&amp;CQ93))</f>
        <v/>
      </c>
      <c r="AK93" s="68" t="str">
        <f t="shared" si="46"/>
        <v/>
      </c>
      <c r="AL93" s="68" t="str">
        <f>IF(AH92="","",VLOOKUP(DB93,General!U:V,2,FALSE))</f>
        <v/>
      </c>
      <c r="AM93" s="62" t="str" cm="1">
        <f t="array" aca="1" ref="AM93" ca="1">IF(AH92="","",INDIRECT(DB93&amp;CQ93))</f>
        <v/>
      </c>
      <c r="AN93" s="23" t="str">
        <f t="shared" si="43"/>
        <v/>
      </c>
      <c r="AO93" s="23" t="str">
        <f t="shared" si="47"/>
        <v/>
      </c>
      <c r="AP93" s="37" t="str">
        <f t="shared" si="44"/>
        <v/>
      </c>
      <c r="AQ93" s="53"/>
      <c r="AR93" s="53"/>
      <c r="AS93" s="53"/>
      <c r="AT93" s="33" t="e">
        <f>#REF!</f>
        <v>#REF!</v>
      </c>
      <c r="AU93" s="34" t="e">
        <f>#REF!</f>
        <v>#REF!</v>
      </c>
      <c r="AV93" s="34" t="e">
        <f>#REF!</f>
        <v>#REF!</v>
      </c>
      <c r="AW93" s="34" t="e">
        <f>#REF!</f>
        <v>#REF!</v>
      </c>
      <c r="AX93" s="34" t="str">
        <f>IF(AH93="","",IF(#REF!="W","Y",IF(#REF!="L","N","")))</f>
        <v/>
      </c>
      <c r="AY93" s="34" t="e">
        <f>#REF!</f>
        <v>#REF!</v>
      </c>
      <c r="AZ93" s="34" t="e">
        <f>#REF!</f>
        <v>#REF!</v>
      </c>
      <c r="BA93" s="35" t="e">
        <f>#REF!</f>
        <v>#REF!</v>
      </c>
      <c r="BB93" s="53"/>
      <c r="BC93" s="53"/>
      <c r="BD93" s="33" t="e">
        <f>#REF!</f>
        <v>#REF!</v>
      </c>
      <c r="BE93" s="34" t="e">
        <f>#REF!</f>
        <v>#REF!</v>
      </c>
      <c r="BF93" s="34" t="e">
        <f>#REF!</f>
        <v>#REF!</v>
      </c>
      <c r="BG93" s="34" t="e">
        <f>#REF!</f>
        <v>#REF!</v>
      </c>
      <c r="BH93" s="34" t="str">
        <f>IF(AH93="","",IF(#REF!="W","Y",IF(#REF!="L","N","")))</f>
        <v/>
      </c>
      <c r="BI93" s="34" t="e">
        <f>#REF!</f>
        <v>#REF!</v>
      </c>
      <c r="BJ93" s="34" t="e">
        <f>#REF!</f>
        <v>#REF!</v>
      </c>
      <c r="BK93" s="35" t="e">
        <f>#REF!</f>
        <v>#REF!</v>
      </c>
      <c r="BL93" s="53"/>
      <c r="BM93" s="53"/>
      <c r="BN93" s="33" t="e">
        <f>#REF!</f>
        <v>#REF!</v>
      </c>
      <c r="BO93" s="34" t="e">
        <f>#REF!</f>
        <v>#REF!</v>
      </c>
      <c r="BP93" s="34" t="e">
        <f>#REF!</f>
        <v>#REF!</v>
      </c>
      <c r="BQ93" s="34" t="e">
        <f>#REF!</f>
        <v>#REF!</v>
      </c>
      <c r="BR93" s="34" t="str">
        <f>IF(AH93="","",IF(#REF!="W","Y",IF(#REF!="L","N","")))</f>
        <v/>
      </c>
      <c r="BS93" s="34" t="e">
        <f>#REF!</f>
        <v>#REF!</v>
      </c>
      <c r="BT93" s="34" t="e">
        <f>#REF!</f>
        <v>#REF!</v>
      </c>
      <c r="BU93" s="35" t="e">
        <f>#REF!</f>
        <v>#REF!</v>
      </c>
      <c r="BV93" s="53"/>
      <c r="BW93" s="53"/>
      <c r="BX93" s="36" t="e">
        <f>#REF!</f>
        <v>#REF!</v>
      </c>
      <c r="BY93" s="23" t="e">
        <f>#REF!</f>
        <v>#REF!</v>
      </c>
      <c r="BZ93" s="23" t="e">
        <f>#REF!</f>
        <v>#REF!</v>
      </c>
      <c r="CA93" s="23" t="e">
        <f>#REF!</f>
        <v>#REF!</v>
      </c>
      <c r="CB93" s="23" t="str">
        <f>IF(AH93="","",IF(#REF!="W","Y",IF(#REF!="L","N","")))</f>
        <v/>
      </c>
      <c r="CC93" s="23" t="e">
        <f>#REF!</f>
        <v>#REF!</v>
      </c>
      <c r="CD93" s="23" t="e">
        <f>#REF!</f>
        <v>#REF!</v>
      </c>
      <c r="CE93" s="37" t="e">
        <f>#REF!</f>
        <v>#REF!</v>
      </c>
      <c r="CF93" s="53"/>
      <c r="CG93" s="53"/>
      <c r="CH93" s="1" t="e">
        <f>IF(AN93="",0,IFERROR(VLOOKUP(AN88&amp;AN89&amp;AN90&amp;AN91&amp;AN92&amp;AN93,General!I:J,2,FALSE),0))+AO92</f>
        <v>#VALUE!</v>
      </c>
      <c r="CI93" s="1">
        <v>-100</v>
      </c>
      <c r="CJ93" s="1" t="e">
        <f t="shared" si="45"/>
        <v>#REF!</v>
      </c>
      <c r="CK93" s="1">
        <v>-100</v>
      </c>
      <c r="CL93" s="1">
        <v>-100</v>
      </c>
      <c r="CM93" s="1">
        <v>-100</v>
      </c>
      <c r="CN93" s="1">
        <v>-100</v>
      </c>
      <c r="CP93" s="1" t="str">
        <f t="shared" ca="1" si="64"/>
        <v/>
      </c>
      <c r="CQ93" s="1">
        <v>93</v>
      </c>
      <c r="CR93" s="1">
        <f t="shared" si="59"/>
        <v>88</v>
      </c>
      <c r="CS93" s="4" t="str" cm="1">
        <f t="array" ref="CS93">IFERROR(INDEX($CI$4:$CO$4,_xlfn.AGGREGATE(15,6,COLUMN($CI$4:$CO$4)-COLUMN($CH$1)/($CI$93:$CO$93=MAX($CI$93:$CO$93)),COLUMNS($CO$4:CO4))),"")</f>
        <v/>
      </c>
      <c r="CT93" s="4" t="str" cm="1">
        <f t="array" ref="CT93">IFERROR(INDEX($CI$4:$CO$4,_xlfn.AGGREGATE(15,6,COLUMN($CI$4:$CO$4)-COLUMN($CH$1)/($CI$93:$CO$93=MAX($CI$93:$CO$93)),COLUMNS($CO$4:CP4))),"")</f>
        <v/>
      </c>
      <c r="CU93" s="4" t="str" cm="1">
        <f t="array" ref="CU93">IFERROR(INDEX($CI$4:$CO$4,_xlfn.AGGREGATE(15,6,COLUMN($CI$4:$CO$4)-COLUMN($CH$1)/($CI$93:$CO$93=MAX($CI$93:$CO$93)),COLUMNS($CO$4:CQ4))),"")</f>
        <v/>
      </c>
      <c r="CV93" s="4" t="str" cm="1">
        <f t="array" ref="CV93">IFERROR(INDEX($CI$4:$CO$4,_xlfn.AGGREGATE(15,6,COLUMN($CI$4:$CO$4)-COLUMN($CH$1)/($CI$93:$CO$93=MAX($CI$93:$CO$93)),COLUMNS($CO$4:CR4))),"")</f>
        <v/>
      </c>
      <c r="CW93" s="1" t="str">
        <f t="shared" ca="1" si="52"/>
        <v/>
      </c>
      <c r="CX93" s="1" t="str" cm="1">
        <f t="array" ref="CX93">IFERROR(INDEX($CS$94:$CV$94,_xlfn.AGGREGATE(15,6,COLUMN($CS$94:$CV$94)-COLUMN($CR$94)/($CS$93:$CV$93=MAX($CS$93:$CV$93)),COLUMNS($CS$94:CT94
))),"")</f>
        <v/>
      </c>
      <c r="CY93" s="1" t="str" cm="1">
        <f t="array" ref="CY93">IFERROR(INDEX($CS$94:$CV$94,_xlfn.AGGREGATE(15,6,COLUMN($CS$94:$CV$94)-COLUMN($CR$94)/($CS$93:$CV$93=MAX($CS$93:$CV$93)),COLUMNS($CS$94:CU94
))),"")</f>
        <v/>
      </c>
      <c r="CZ93" s="1" t="str" cm="1">
        <f t="array" ref="CZ93">IFERROR(INDEX($CS$94:$CV$94,_xlfn.AGGREGATE(15,6,COLUMN($CS$94:$CV$94)-COLUMN($CR$94)/($CS$93:$CV$93=MAX($CS$93:$CV$93)),COLUMNS($CS$94:CV94
))),"")</f>
        <v/>
      </c>
      <c r="DA93" s="1" t="str">
        <f t="shared" ca="1" si="53"/>
        <v>R</v>
      </c>
      <c r="DB93" s="1" t="str">
        <f t="shared" ca="1" si="57"/>
        <v/>
      </c>
      <c r="DD93" s="4" t="str">
        <f>IFERROR(VLOOKUP(CS93,General!R:S,2,FALSE),"")</f>
        <v/>
      </c>
      <c r="DE93" s="4" t="str">
        <f>IFERROR(VLOOKUP(CT93,General!R:S,2,FALSE),"")</f>
        <v/>
      </c>
      <c r="DF93" s="4" t="str">
        <f>IFERROR(VLOOKUP(CU93,General!R:S,2,FALSE),"")</f>
        <v/>
      </c>
      <c r="DG93" s="4" t="str">
        <f>IFERROR(VLOOKUP(CV93,General!R:S,2,FALSE),"")</f>
        <v/>
      </c>
      <c r="DH93" s="4">
        <f ca="1">IF(CS93="",-1,COUNTIF(INDIRECT(DD93&amp;$CQ$10):INDIRECT(DD93&amp;CQ93),"Y"))</f>
        <v>-1</v>
      </c>
      <c r="DI93" s="4">
        <f ca="1">IF(CT93="",-1,COUNTIF(INDIRECT(DE93&amp;$CQ$10):INDIRECT(DE93&amp;CQ93),"Y"))</f>
        <v>-1</v>
      </c>
      <c r="DJ93" s="4">
        <f ca="1">IF(CU93="",-1,COUNTIF(INDIRECT(DF93&amp;$CQ$10):INDIRECT(DF93&amp;CQ93),"Y"))</f>
        <v>-1</v>
      </c>
      <c r="DK93" s="4">
        <f ca="1">IF(CV93="",-1,COUNTIF(INDIRECT(DG93&amp;$CQ$10):INDIRECT(DG93&amp;CQ93),"Y"))</f>
        <v>-1</v>
      </c>
      <c r="DL93" s="4" t="str" cm="1">
        <f t="array" aca="1" ref="DL93" ca="1">IFERROR(INDEX($CS$93:$CV$93,_xlfn.AGGREGATE(15,6,COLUMN($CS$93:$CV$93)-COLUMN($CR$93)/($DH$93:$DK$93=MAX($DH$93:$DK$93)),COLUMNS($CS$93:CS93))),"")</f>
        <v/>
      </c>
      <c r="DM93" s="4" t="str" cm="1">
        <f t="array" aca="1" ref="DM93" ca="1">IFERROR(INDEX($CS$93:$CV$93,_xlfn.AGGREGATE(15,6,COLUMN($CS$93:$CV$93)-COLUMN($CR$93)/($DH$93:$DK$93=MAX($DH$93:$DK$93)),COLUMNS($CS$93:CT93))),"")</f>
        <v/>
      </c>
      <c r="DN93" s="4" t="str" cm="1">
        <f t="array" aca="1" ref="DN93" ca="1">IFERROR(INDEX($CS$93:$CV$93,_xlfn.AGGREGATE(15,6,COLUMN($CS$93:$CV$93)-COLUMN($CR$93)/($DH$93:$DK$93=MAX($DH$93:$DK$93)),COLUMNS($CS$93:CU93))),"")</f>
        <v/>
      </c>
      <c r="DO93" s="4" t="str" cm="1">
        <f t="array" aca="1" ref="DO93" ca="1">IFERROR(INDEX($CS$93:$CV$93,_xlfn.AGGREGATE(15,6,COLUMN($CS$93:$CV$93)-COLUMN($CR$93)/($DH$93:$DK$93=MAX($DH$93:$DK$93)),COLUMNS($CS$93:CV93))),"")</f>
        <v/>
      </c>
      <c r="DP93" s="1">
        <f t="shared" ca="1" si="54"/>
        <v>4</v>
      </c>
      <c r="DQ93" s="73">
        <f t="shared" ca="1" si="55"/>
        <v>0</v>
      </c>
      <c r="DR93" s="4" t="str">
        <f t="shared" ca="1" si="56"/>
        <v/>
      </c>
      <c r="DS93" s="1" t="str">
        <f t="shared" si="49"/>
        <v>F93</v>
      </c>
      <c r="DV93" s="161" t="str">
        <f>'Hedge-All-18'!B93</f>
        <v/>
      </c>
      <c r="DW93" s="162" t="str">
        <f>'Hedge-All-18'!C93</f>
        <v/>
      </c>
      <c r="DX93" s="163" t="str">
        <f>'Hedge-All-18'!D93</f>
        <v/>
      </c>
      <c r="DY93" s="164" t="str">
        <f>'Hedge-All-18'!E93</f>
        <v/>
      </c>
      <c r="DZ93" s="165" t="str">
        <f>'Hedge-All-18'!F93</f>
        <v/>
      </c>
      <c r="EA93" s="139"/>
      <c r="EB93" s="166" t="str">
        <f>'Hedge-All-18'!H93</f>
        <v/>
      </c>
      <c r="EC93" s="163" t="str">
        <f>'Hedge-All-18'!I93</f>
        <v/>
      </c>
      <c r="ED93" s="164" t="str">
        <f>'Hedge-All-18'!J93</f>
        <v/>
      </c>
      <c r="EE93" s="165" t="str">
        <f>'Hedge-All-18'!K93</f>
        <v/>
      </c>
      <c r="EF93" s="139"/>
      <c r="EG93" s="139"/>
      <c r="EH93" s="139"/>
      <c r="EI93" s="161" t="str">
        <f>'Hedge-All-18'!O93</f>
        <v/>
      </c>
      <c r="EJ93" s="163" t="str">
        <f>'Hedge-All-18'!P93</f>
        <v/>
      </c>
      <c r="EK93" s="164" t="str">
        <f>'Hedge-All-18'!Q93</f>
        <v/>
      </c>
      <c r="EL93" s="167" t="str">
        <f>'Hedge-All-18'!R93</f>
        <v/>
      </c>
      <c r="EM93" s="167" t="str">
        <f>'Hedge-All-18'!S93</f>
        <v/>
      </c>
      <c r="EN93" s="168" t="str">
        <f>'Hedge-All-18'!T93</f>
        <v/>
      </c>
      <c r="EO93" s="167" t="str">
        <f>'Hedge-All-18'!U93</f>
        <v/>
      </c>
      <c r="EP93" s="169" t="str">
        <f>'Hedge-All-18'!V93</f>
        <v/>
      </c>
      <c r="EQ93" s="1" t="str">
        <f t="shared" si="50"/>
        <v>N</v>
      </c>
    </row>
    <row r="94" spans="1:147" ht="26.25" customHeight="1" thickBot="1">
      <c r="A94" s="1">
        <v>85</v>
      </c>
      <c r="B94" s="38" t="e">
        <f>#REF!</f>
        <v>#REF!</v>
      </c>
      <c r="C94" s="39" t="e">
        <f>#REF!</f>
        <v>#REF!</v>
      </c>
      <c r="D94" s="39" t="e">
        <f>#REF!</f>
        <v>#REF!</v>
      </c>
      <c r="E94" s="39" t="e">
        <f>#REF!</f>
        <v>#REF!</v>
      </c>
      <c r="F94" s="39" t="str">
        <f>IF(AH94="","",IF(#REF!="W","Y",IF(#REF!="L","N","")))</f>
        <v/>
      </c>
      <c r="G94" s="39" t="e">
        <f>#REF!</f>
        <v>#REF!</v>
      </c>
      <c r="H94" s="39" t="e">
        <f>#REF!</f>
        <v>#REF!</v>
      </c>
      <c r="I94" s="40" t="e">
        <f>#REF!</f>
        <v>#REF!</v>
      </c>
      <c r="J94" s="53"/>
      <c r="K94" s="53"/>
      <c r="L94" s="38" t="e">
        <f>#REF!</f>
        <v>#REF!</v>
      </c>
      <c r="M94" s="39" t="e">
        <f>#REF!</f>
        <v>#REF!</v>
      </c>
      <c r="N94" s="39" t="e">
        <f>#REF!</f>
        <v>#REF!</v>
      </c>
      <c r="O94" s="39" t="e">
        <f>#REF!</f>
        <v>#REF!</v>
      </c>
      <c r="P94" s="39" t="str">
        <f>IF(AH94="","",IF(#REF!="W","Y",IF(#REF!="L","N","")))</f>
        <v/>
      </c>
      <c r="Q94" s="39" t="e">
        <f>#REF!</f>
        <v>#REF!</v>
      </c>
      <c r="R94" s="39" t="e">
        <f>#REF!</f>
        <v>#REF!</v>
      </c>
      <c r="S94" s="40" t="e">
        <f>#REF!</f>
        <v>#REF!</v>
      </c>
      <c r="T94" s="53"/>
      <c r="U94" s="185"/>
      <c r="V94" s="286" t="str">
        <f>'Hedge-All-18'!B94</f>
        <v/>
      </c>
      <c r="W94" s="39" t="str">
        <f>'Hedge-All-18'!C94</f>
        <v/>
      </c>
      <c r="X94" s="39" t="str">
        <f>'Hedge-All-18'!H94</f>
        <v/>
      </c>
      <c r="Y94" s="39" t="str">
        <f>'Hedge-All-18'!O94</f>
        <v/>
      </c>
      <c r="Z94" s="39" t="str">
        <f>IF(AH94="","",IF('Hedge-All-18'!X94="W","Y",IF('Hedge-All-18'!X94="L","N","")))</f>
        <v/>
      </c>
      <c r="AA94" s="39" t="str">
        <f>'Hedge-All-18'!AM94</f>
        <v/>
      </c>
      <c r="AB94" s="39" t="str">
        <f>'Hedge-All-18'!S94</f>
        <v/>
      </c>
      <c r="AC94" s="40" t="str">
        <f>'Hedge-All-18'!U94</f>
        <v/>
      </c>
      <c r="AD94" s="53"/>
      <c r="AE94" s="53"/>
      <c r="AF94" s="53"/>
      <c r="AG94" s="53"/>
      <c r="AH94" s="125"/>
      <c r="AI94" s="105"/>
      <c r="AJ94" s="103" t="str" cm="1">
        <f t="array" aca="1" ref="AJ94" ca="1">IF(AH93="","",INDIRECT(VLOOKUP(DB94,General!X:Y,2,FALSE)&amp;CQ94))</f>
        <v/>
      </c>
      <c r="AK94" s="69" t="str">
        <f t="shared" si="46"/>
        <v/>
      </c>
      <c r="AL94" s="69" t="str">
        <f>IF(AH93="","",VLOOKUP(DB94,General!U:V,2,FALSE))</f>
        <v/>
      </c>
      <c r="AM94" s="65" t="str" cm="1">
        <f t="array" aca="1" ref="AM94" ca="1">IF(AH93="","",INDIRECT(DB94&amp;CQ94))</f>
        <v/>
      </c>
      <c r="AN94" s="39" t="str">
        <f t="shared" si="43"/>
        <v/>
      </c>
      <c r="AO94" s="39" t="str">
        <f t="shared" si="47"/>
        <v/>
      </c>
      <c r="AP94" s="40" t="str">
        <f t="shared" si="44"/>
        <v/>
      </c>
      <c r="AQ94" s="53"/>
      <c r="AR94" s="53"/>
      <c r="AS94" s="53"/>
      <c r="AT94" s="33" t="e">
        <f>#REF!</f>
        <v>#REF!</v>
      </c>
      <c r="AU94" s="34" t="e">
        <f>#REF!</f>
        <v>#REF!</v>
      </c>
      <c r="AV94" s="34" t="e">
        <f>#REF!</f>
        <v>#REF!</v>
      </c>
      <c r="AW94" s="34" t="e">
        <f>#REF!</f>
        <v>#REF!</v>
      </c>
      <c r="AX94" s="34" t="str">
        <f>IF(AH94="","",IF(#REF!="W","Y",IF(#REF!="L","N","")))</f>
        <v/>
      </c>
      <c r="AY94" s="34" t="e">
        <f>#REF!</f>
        <v>#REF!</v>
      </c>
      <c r="AZ94" s="34" t="e">
        <f>#REF!</f>
        <v>#REF!</v>
      </c>
      <c r="BA94" s="35" t="e">
        <f>#REF!</f>
        <v>#REF!</v>
      </c>
      <c r="BB94" s="53"/>
      <c r="BC94" s="53"/>
      <c r="BD94" s="33" t="e">
        <f>#REF!</f>
        <v>#REF!</v>
      </c>
      <c r="BE94" s="34" t="e">
        <f>#REF!</f>
        <v>#REF!</v>
      </c>
      <c r="BF94" s="34" t="e">
        <f>#REF!</f>
        <v>#REF!</v>
      </c>
      <c r="BG94" s="34" t="e">
        <f>#REF!</f>
        <v>#REF!</v>
      </c>
      <c r="BH94" s="34" t="str">
        <f>IF(AH94="","",IF(#REF!="W","Y",IF(#REF!="L","N","")))</f>
        <v/>
      </c>
      <c r="BI94" s="34" t="e">
        <f>#REF!</f>
        <v>#REF!</v>
      </c>
      <c r="BJ94" s="34" t="e">
        <f>#REF!</f>
        <v>#REF!</v>
      </c>
      <c r="BK94" s="35" t="e">
        <f>#REF!</f>
        <v>#REF!</v>
      </c>
      <c r="BL94" s="53"/>
      <c r="BM94" s="53"/>
      <c r="BN94" s="33" t="e">
        <f>#REF!</f>
        <v>#REF!</v>
      </c>
      <c r="BO94" s="34" t="e">
        <f>#REF!</f>
        <v>#REF!</v>
      </c>
      <c r="BP94" s="34" t="e">
        <f>#REF!</f>
        <v>#REF!</v>
      </c>
      <c r="BQ94" s="34" t="e">
        <f>#REF!</f>
        <v>#REF!</v>
      </c>
      <c r="BR94" s="34" t="str">
        <f>IF(AH94="","",IF(#REF!="W","Y",IF(#REF!="L","N","")))</f>
        <v/>
      </c>
      <c r="BS94" s="34" t="e">
        <f>#REF!</f>
        <v>#REF!</v>
      </c>
      <c r="BT94" s="34" t="e">
        <f>#REF!</f>
        <v>#REF!</v>
      </c>
      <c r="BU94" s="35" t="e">
        <f>#REF!</f>
        <v>#REF!</v>
      </c>
      <c r="BV94" s="53"/>
      <c r="BW94" s="53"/>
      <c r="BX94" s="38" t="e">
        <f>#REF!</f>
        <v>#REF!</v>
      </c>
      <c r="BY94" s="39" t="e">
        <f>#REF!</f>
        <v>#REF!</v>
      </c>
      <c r="BZ94" s="39" t="e">
        <f>#REF!</f>
        <v>#REF!</v>
      </c>
      <c r="CA94" s="39" t="e">
        <f>#REF!</f>
        <v>#REF!</v>
      </c>
      <c r="CB94" s="39" t="str">
        <f>IF(AH94="","",IF(#REF!="W","Y",IF(#REF!="L","N","")))</f>
        <v/>
      </c>
      <c r="CC94" s="39" t="e">
        <f>#REF!</f>
        <v>#REF!</v>
      </c>
      <c r="CD94" s="39" t="e">
        <f>#REF!</f>
        <v>#REF!</v>
      </c>
      <c r="CE94" s="40" t="e">
        <f>#REF!</f>
        <v>#REF!</v>
      </c>
      <c r="CF94" s="53"/>
      <c r="CG94" s="53"/>
      <c r="CH94" s="1" t="e">
        <f>IF(AN94="",0,IFERROR(VLOOKUP(AN89&amp;AN90&amp;AN91&amp;AN92&amp;AN93&amp;AN94,General!I:J,2,FALSE),0))+AO93</f>
        <v>#VALUE!</v>
      </c>
      <c r="CI94" s="1">
        <v>-100</v>
      </c>
      <c r="CJ94" s="1" t="e">
        <f t="shared" si="45"/>
        <v>#REF!</v>
      </c>
      <c r="CK94" s="1">
        <v>-100</v>
      </c>
      <c r="CL94" s="1">
        <v>-100</v>
      </c>
      <c r="CM94" s="1">
        <v>-100</v>
      </c>
      <c r="CN94" s="1">
        <v>-100</v>
      </c>
      <c r="CP94" s="1" t="str">
        <f>IF(AH94="","",INDEX($CI$4:$CO$4,MATCH(MAX(CI94:CO94),CI94:CO94,0)))</f>
        <v/>
      </c>
      <c r="CQ94" s="1">
        <v>94</v>
      </c>
      <c r="CR94" s="1">
        <f t="shared" si="59"/>
        <v>89</v>
      </c>
      <c r="CS94" s="4" t="str" cm="1">
        <f t="array" ref="CS94">IFERROR(INDEX($CI$4:$CO$4,_xlfn.AGGREGATE(15,6,COLUMN($CI$4:$CO$4)-COLUMN($CH$1)/($CI$94:$CO$94=MAX($CI$94:$CO$94)),COLUMNS($CO$4:CO4))),"")</f>
        <v/>
      </c>
      <c r="CT94" s="4" t="str" cm="1">
        <f t="array" ref="CT94">IFERROR(INDEX($CI$4:$CO$4,_xlfn.AGGREGATE(15,6,COLUMN($CI$4:$CO$4)-COLUMN($CH$1)/($CI$94:$CO$94=MAX($CI$94:$CO$94)),COLUMNS($CO$4:CP4))),"")</f>
        <v/>
      </c>
      <c r="CU94" s="4" t="str" cm="1">
        <f t="array" ref="CU94">IFERROR(INDEX($CI$4:$CO$4,_xlfn.AGGREGATE(15,6,COLUMN($CI$4:$CO$4)-COLUMN($CH$1)/($CI$94:$CO$94=MAX($CI$94:$CO$94)),COLUMNS($CO$4:CQ4))),"")</f>
        <v/>
      </c>
      <c r="CV94" s="4" t="str" cm="1">
        <f t="array" ref="CV94">IFERROR(INDEX($CI$4:$CO$4,_xlfn.AGGREGATE(15,6,COLUMN($CI$4:$CO$4)-COLUMN($CH$1)/($CI$94:$CO$94=MAX($CI$94:$CO$94)),COLUMNS($CO$4:CR4))),"")</f>
        <v/>
      </c>
      <c r="CW94" s="1" t="str">
        <f t="shared" ca="1" si="52"/>
        <v/>
      </c>
      <c r="DA94" s="1" t="str">
        <f t="shared" ca="1" si="53"/>
        <v>R</v>
      </c>
      <c r="DB94" s="1" t="str">
        <f t="shared" ca="1" si="57"/>
        <v/>
      </c>
      <c r="DD94" s="4" t="str">
        <f>IFERROR(VLOOKUP(CS94,General!R:S,2,FALSE),"")</f>
        <v/>
      </c>
      <c r="DE94" s="4" t="str">
        <f>IFERROR(VLOOKUP(CT94,General!R:S,2,FALSE),"")</f>
        <v/>
      </c>
      <c r="DF94" s="4" t="str">
        <f>IFERROR(VLOOKUP(CU94,General!R:S,2,FALSE),"")</f>
        <v/>
      </c>
      <c r="DG94" s="4" t="str">
        <f>IFERROR(VLOOKUP(CV94,General!R:S,2,FALSE),"")</f>
        <v/>
      </c>
      <c r="DH94" s="4">
        <f ca="1">IF(CS94="",-1,COUNTIF(INDIRECT(DD94&amp;$CQ$10):INDIRECT(DD94&amp;CQ94),"Y"))</f>
        <v>-1</v>
      </c>
      <c r="DI94" s="4">
        <f ca="1">IF(CT94="",-1,COUNTIF(INDIRECT(DE94&amp;$CQ$10):INDIRECT(DE94&amp;CQ94),"Y"))</f>
        <v>-1</v>
      </c>
      <c r="DJ94" s="4">
        <f ca="1">IF(CU94="",-1,COUNTIF(INDIRECT(DF94&amp;$CQ$10):INDIRECT(DF94&amp;CQ94),"Y"))</f>
        <v>-1</v>
      </c>
      <c r="DK94" s="4">
        <f ca="1">IF(CV94="",-1,COUNTIF(INDIRECT(DG94&amp;$CQ$10):INDIRECT(DG94&amp;CQ94),"Y"))</f>
        <v>-1</v>
      </c>
      <c r="DL94" s="4" t="str" cm="1">
        <f t="array" aca="1" ref="DL94" ca="1">IFERROR(INDEX($CS$94:$CV$94,_xlfn.AGGREGATE(15,6,COLUMN($CS$94:$CV$94)-COLUMN($CR$94)/($DH$94:$DK$94=MAX($DH$94:$DK$94)),COLUMNS($CS$94:CS94))),"")</f>
        <v/>
      </c>
      <c r="DM94" s="4" t="str" cm="1">
        <f t="array" aca="1" ref="DM94" ca="1">IFERROR(INDEX($CS$94:$CV$94,_xlfn.AGGREGATE(15,6,COLUMN($CS$94:$CV$94)-COLUMN($CR$94)/($DH$94:$DK$94=MAX($DH$94:$DK$94)),COLUMNS($CS$94:CT94))),"")</f>
        <v/>
      </c>
      <c r="DN94" s="4" t="str" cm="1">
        <f t="array" aca="1" ref="DN94" ca="1">IFERROR(INDEX($CS$94:$CV$94,_xlfn.AGGREGATE(15,6,COLUMN($CS$94:$CV$94)-COLUMN($CR$94)/($DH$94:$DK$94=MAX($DH$94:$DK$94)),COLUMNS($CS$94:CU94))),"")</f>
        <v/>
      </c>
      <c r="DO94" s="4" t="str" cm="1">
        <f t="array" aca="1" ref="DO94" ca="1">IFERROR(INDEX($CS$94:$CV$94,_xlfn.AGGREGATE(15,6,COLUMN($CS$94:$CV$94)-COLUMN($CR$94)/($DH$94:$DK$94=MAX($DH$94:$DK$94)),COLUMNS($CS$94:CV94))),"")</f>
        <v/>
      </c>
      <c r="DP94" s="1">
        <f t="shared" ca="1" si="54"/>
        <v>4</v>
      </c>
      <c r="DQ94" s="73">
        <f t="shared" ca="1" si="55"/>
        <v>0</v>
      </c>
      <c r="DR94" s="4" t="str">
        <f t="shared" ca="1" si="56"/>
        <v/>
      </c>
      <c r="DS94" s="1" t="str">
        <f t="shared" si="49"/>
        <v>F94</v>
      </c>
      <c r="DV94" s="170" t="str">
        <f>'Hedge-All-18'!B94</f>
        <v/>
      </c>
      <c r="DW94" s="171" t="str">
        <f>'Hedge-All-18'!C94</f>
        <v/>
      </c>
      <c r="DX94" s="172" t="str">
        <f>'Hedge-All-18'!D94</f>
        <v/>
      </c>
      <c r="DY94" s="173" t="str">
        <f>'Hedge-All-18'!E94</f>
        <v/>
      </c>
      <c r="DZ94" s="174" t="str">
        <f>'Hedge-All-18'!F94</f>
        <v/>
      </c>
      <c r="EA94" s="139"/>
      <c r="EB94" s="175" t="str">
        <f>'Hedge-All-18'!H94</f>
        <v/>
      </c>
      <c r="EC94" s="172" t="str">
        <f>'Hedge-All-18'!I94</f>
        <v/>
      </c>
      <c r="ED94" s="173" t="str">
        <f>'Hedge-All-18'!J94</f>
        <v/>
      </c>
      <c r="EE94" s="174" t="str">
        <f>'Hedge-All-18'!K94</f>
        <v/>
      </c>
      <c r="EF94" s="139"/>
      <c r="EG94" s="139"/>
      <c r="EH94" s="139"/>
      <c r="EI94" s="170" t="str">
        <f>'Hedge-All-18'!O94</f>
        <v/>
      </c>
      <c r="EJ94" s="172" t="str">
        <f>'Hedge-All-18'!P94</f>
        <v/>
      </c>
      <c r="EK94" s="173" t="str">
        <f>'Hedge-All-18'!Q94</f>
        <v/>
      </c>
      <c r="EL94" s="176" t="str">
        <f>'Hedge-All-18'!R94</f>
        <v/>
      </c>
      <c r="EM94" s="176" t="str">
        <f>'Hedge-All-18'!S94</f>
        <v/>
      </c>
      <c r="EN94" s="177" t="str">
        <f>'Hedge-All-18'!T94</f>
        <v/>
      </c>
      <c r="EO94" s="176" t="str">
        <f>'Hedge-All-18'!U94</f>
        <v/>
      </c>
      <c r="EP94" s="178" t="str">
        <f>'Hedge-All-18'!V94</f>
        <v/>
      </c>
      <c r="EQ94" s="1" t="str">
        <f t="shared" si="50"/>
        <v>N</v>
      </c>
    </row>
    <row r="95" spans="1:147" ht="26.25" customHeight="1" thickBot="1">
      <c r="A95" s="1">
        <v>86</v>
      </c>
      <c r="B95" s="33" t="e">
        <f>#REF!</f>
        <v>#REF!</v>
      </c>
      <c r="C95" s="34" t="e">
        <f>#REF!</f>
        <v>#REF!</v>
      </c>
      <c r="D95" s="34" t="e">
        <f>#REF!</f>
        <v>#REF!</v>
      </c>
      <c r="E95" s="34" t="e">
        <f>#REF!</f>
        <v>#REF!</v>
      </c>
      <c r="F95" s="34" t="str">
        <f>IF(AH95="","",IF(#REF!="W","Y",IF(#REF!="L","N","")))</f>
        <v/>
      </c>
      <c r="G95" s="34" t="e">
        <f>#REF!</f>
        <v>#REF!</v>
      </c>
      <c r="H95" s="34" t="e">
        <f>#REF!</f>
        <v>#REF!</v>
      </c>
      <c r="I95" s="35" t="e">
        <f>#REF!</f>
        <v>#REF!</v>
      </c>
      <c r="J95" s="53"/>
      <c r="K95" s="53"/>
      <c r="L95" s="33" t="e">
        <f>#REF!</f>
        <v>#REF!</v>
      </c>
      <c r="M95" s="34" t="e">
        <f>#REF!</f>
        <v>#REF!</v>
      </c>
      <c r="N95" s="34" t="e">
        <f>#REF!</f>
        <v>#REF!</v>
      </c>
      <c r="O95" s="34" t="e">
        <f>#REF!</f>
        <v>#REF!</v>
      </c>
      <c r="P95" s="34" t="str">
        <f>IF(AH95="","",IF(#REF!="W","Y",IF(#REF!="L","N","")))</f>
        <v/>
      </c>
      <c r="Q95" s="34" t="e">
        <f>#REF!</f>
        <v>#REF!</v>
      </c>
      <c r="R95" s="34" t="e">
        <f>#REF!</f>
        <v>#REF!</v>
      </c>
      <c r="S95" s="35" t="e">
        <f>#REF!</f>
        <v>#REF!</v>
      </c>
      <c r="T95" s="53"/>
      <c r="U95" s="185"/>
      <c r="V95" s="184" t="str">
        <f>'Hedge-All-18'!B95</f>
        <v/>
      </c>
      <c r="W95" s="34" t="str">
        <f>'Hedge-All-18'!C95</f>
        <v/>
      </c>
      <c r="X95" s="34" t="str">
        <f>'Hedge-All-18'!H95</f>
        <v/>
      </c>
      <c r="Y95" s="34" t="str">
        <f>'Hedge-All-18'!O95</f>
        <v/>
      </c>
      <c r="Z95" s="34" t="str">
        <f>IF(AH95="","",IF('Hedge-All-18'!X95="W","Y",IF('Hedge-All-18'!X95="L","N","")))</f>
        <v/>
      </c>
      <c r="AA95" s="34" t="str">
        <f>'Hedge-All-18'!AM95</f>
        <v/>
      </c>
      <c r="AB95" s="34" t="str">
        <f>'Hedge-All-18'!S95</f>
        <v/>
      </c>
      <c r="AC95" s="35" t="str">
        <f>'Hedge-All-18'!U95</f>
        <v/>
      </c>
      <c r="AD95" s="53"/>
      <c r="AE95" s="53"/>
      <c r="AF95" s="53"/>
      <c r="AG95" s="53"/>
      <c r="AH95" s="123"/>
      <c r="AI95" s="105"/>
      <c r="AJ95" s="107" t="str" cm="1">
        <f t="array" aca="1" ref="AJ95" ca="1">IF(AH94="","",INDIRECT(VLOOKUP(DB95,General!X:Y,2,FALSE)&amp;CQ95))</f>
        <v/>
      </c>
      <c r="AK95" s="63" t="str">
        <f t="shared" si="46"/>
        <v/>
      </c>
      <c r="AL95" s="63" t="str">
        <f>IF(AH94="","",VLOOKUP(DB95,General!U:V,2,FALSE))</f>
        <v/>
      </c>
      <c r="AM95" s="64" t="str" cm="1">
        <f t="array" aca="1" ref="AM95" ca="1">IF(AH94="","",INDIRECT(DB95&amp;CQ95))</f>
        <v/>
      </c>
      <c r="AN95" s="34" t="str">
        <f t="shared" si="43"/>
        <v/>
      </c>
      <c r="AO95" s="34" t="str">
        <f t="shared" si="47"/>
        <v/>
      </c>
      <c r="AP95" s="35" t="str">
        <f t="shared" si="44"/>
        <v/>
      </c>
      <c r="AQ95" s="53"/>
      <c r="AR95" s="53"/>
      <c r="AS95" s="53"/>
      <c r="AT95" s="33" t="e">
        <f>#REF!</f>
        <v>#REF!</v>
      </c>
      <c r="AU95" s="34" t="e">
        <f>#REF!</f>
        <v>#REF!</v>
      </c>
      <c r="AV95" s="34" t="e">
        <f>#REF!</f>
        <v>#REF!</v>
      </c>
      <c r="AW95" s="34" t="e">
        <f>#REF!</f>
        <v>#REF!</v>
      </c>
      <c r="AX95" s="34" t="str">
        <f>IF(AH95="","",IF(#REF!="W","Y",IF(#REF!="L","N","")))</f>
        <v/>
      </c>
      <c r="AY95" s="34" t="e">
        <f>#REF!</f>
        <v>#REF!</v>
      </c>
      <c r="AZ95" s="34" t="e">
        <f>#REF!</f>
        <v>#REF!</v>
      </c>
      <c r="BA95" s="35" t="e">
        <f>#REF!</f>
        <v>#REF!</v>
      </c>
      <c r="BB95" s="53"/>
      <c r="BC95" s="53"/>
      <c r="BD95" s="33" t="e">
        <f>#REF!</f>
        <v>#REF!</v>
      </c>
      <c r="BE95" s="34" t="e">
        <f>#REF!</f>
        <v>#REF!</v>
      </c>
      <c r="BF95" s="34" t="e">
        <f>#REF!</f>
        <v>#REF!</v>
      </c>
      <c r="BG95" s="34" t="e">
        <f>#REF!</f>
        <v>#REF!</v>
      </c>
      <c r="BH95" s="34" t="str">
        <f>IF(AH95="","",IF(#REF!="W","Y",IF(#REF!="L","N","")))</f>
        <v/>
      </c>
      <c r="BI95" s="34" t="e">
        <f>#REF!</f>
        <v>#REF!</v>
      </c>
      <c r="BJ95" s="34" t="e">
        <f>#REF!</f>
        <v>#REF!</v>
      </c>
      <c r="BK95" s="35" t="e">
        <f>#REF!</f>
        <v>#REF!</v>
      </c>
      <c r="BL95" s="53"/>
      <c r="BM95" s="53"/>
      <c r="BN95" s="33" t="e">
        <f>#REF!</f>
        <v>#REF!</v>
      </c>
      <c r="BO95" s="34" t="e">
        <f>#REF!</f>
        <v>#REF!</v>
      </c>
      <c r="BP95" s="34" t="e">
        <f>#REF!</f>
        <v>#REF!</v>
      </c>
      <c r="BQ95" s="34" t="e">
        <f>#REF!</f>
        <v>#REF!</v>
      </c>
      <c r="BR95" s="34" t="str">
        <f>IF(AH95="","",IF(#REF!="W","Y",IF(#REF!="L","N","")))</f>
        <v/>
      </c>
      <c r="BS95" s="34" t="e">
        <f>#REF!</f>
        <v>#REF!</v>
      </c>
      <c r="BT95" s="34" t="e">
        <f>#REF!</f>
        <v>#REF!</v>
      </c>
      <c r="BU95" s="35" t="e">
        <f>#REF!</f>
        <v>#REF!</v>
      </c>
      <c r="BV95" s="53"/>
      <c r="BW95" s="53"/>
      <c r="BX95" s="33" t="e">
        <f>#REF!</f>
        <v>#REF!</v>
      </c>
      <c r="BY95" s="34" t="e">
        <f>#REF!</f>
        <v>#REF!</v>
      </c>
      <c r="BZ95" s="34" t="e">
        <f>#REF!</f>
        <v>#REF!</v>
      </c>
      <c r="CA95" s="34" t="e">
        <f>#REF!</f>
        <v>#REF!</v>
      </c>
      <c r="CB95" s="34" t="str">
        <f>IF(AH95="","",IF(#REF!="W","Y",IF(#REF!="L","N","")))</f>
        <v/>
      </c>
      <c r="CC95" s="34" t="e">
        <f>#REF!</f>
        <v>#REF!</v>
      </c>
      <c r="CD95" s="34" t="e">
        <f>#REF!</f>
        <v>#REF!</v>
      </c>
      <c r="CE95" s="35" t="e">
        <f>#REF!</f>
        <v>#REF!</v>
      </c>
      <c r="CF95" s="53"/>
      <c r="CG95" s="53"/>
      <c r="CH95" s="1" t="e">
        <f>IF(AN95="",0,IFERROR(VLOOKUP(AN90&amp;AN91&amp;AN92&amp;AN93&amp;AN94&amp;AN95,General!I:J,2,FALSE),0))+AO94</f>
        <v>#VALUE!</v>
      </c>
      <c r="CI95" s="1">
        <v>-100</v>
      </c>
      <c r="CJ95" s="1" t="e">
        <f t="shared" si="45"/>
        <v>#REF!</v>
      </c>
      <c r="CK95" s="1">
        <v>-100</v>
      </c>
      <c r="CL95" s="1">
        <v>-100</v>
      </c>
      <c r="CM95" s="1">
        <v>-100</v>
      </c>
      <c r="CN95" s="1">
        <v>-100</v>
      </c>
      <c r="CP95" s="1" t="str">
        <f t="shared" ref="CP95" ca="1" si="65">CW94</f>
        <v/>
      </c>
      <c r="CQ95" s="1">
        <v>95</v>
      </c>
      <c r="CR95" s="1">
        <f t="shared" si="59"/>
        <v>90</v>
      </c>
      <c r="CS95" s="4" t="str" cm="1">
        <f t="array" ref="CS95">IFERROR(INDEX($CI$4:$CO$4,_xlfn.AGGREGATE(15,6,COLUMN($CI$4:$CO$4)-COLUMN($CH$1)/($CI$95:$CO$95=MAX($CI$95:$CO$95)),COLUMNS($CO$4:CO4))),"")</f>
        <v/>
      </c>
      <c r="CT95" s="4" t="str" cm="1">
        <f t="array" ref="CT95">IFERROR(INDEX($CI$4:$CO$4,_xlfn.AGGREGATE(15,6,COLUMN($CI$4:$CO$4)-COLUMN($CH$1)/($CI$95:$CO$95=MAX($CI$95:$CO$95)),COLUMNS($CO$4:CP4))),"")</f>
        <v/>
      </c>
      <c r="CU95" s="4" t="str" cm="1">
        <f t="array" ref="CU95">IFERROR(INDEX($CI$4:$CO$4,_xlfn.AGGREGATE(15,6,COLUMN($CI$4:$CO$4)-COLUMN($CH$1)/($CI$95:$CO$95=MAX($CI$95:$CO$95)),COLUMNS($CO$4:CQ4))),"")</f>
        <v/>
      </c>
      <c r="CV95" s="4" t="str" cm="1">
        <f t="array" ref="CV95">IFERROR(INDEX($CI$4:$CO$4,_xlfn.AGGREGATE(15,6,COLUMN($CI$4:$CO$4)-COLUMN($CH$1)/($CI$95:$CO$95=MAX($CI$95:$CO$95)),COLUMNS($CO$4:CR4))),"")</f>
        <v/>
      </c>
      <c r="CW95" s="1" t="str">
        <f t="shared" ca="1" si="52"/>
        <v/>
      </c>
      <c r="DA95" s="1" t="str">
        <f t="shared" ca="1" si="53"/>
        <v>R</v>
      </c>
      <c r="DB95" s="1" t="str">
        <f t="shared" ca="1" si="57"/>
        <v/>
      </c>
      <c r="DD95" s="4" t="str">
        <f>IFERROR(VLOOKUP(CS95,General!R:S,2,FALSE),"")</f>
        <v/>
      </c>
      <c r="DE95" s="4" t="str">
        <f>IFERROR(VLOOKUP(CT95,General!R:S,2,FALSE),"")</f>
        <v/>
      </c>
      <c r="DF95" s="4" t="str">
        <f>IFERROR(VLOOKUP(CU95,General!R:S,2,FALSE),"")</f>
        <v/>
      </c>
      <c r="DG95" s="4" t="str">
        <f>IFERROR(VLOOKUP(CV95,General!R:S,2,FALSE),"")</f>
        <v/>
      </c>
      <c r="DH95" s="4">
        <f ca="1">IF(CS95="",-1,COUNTIF(INDIRECT(DD95&amp;$CQ$10):INDIRECT(DD95&amp;CQ95),"Y"))</f>
        <v>-1</v>
      </c>
      <c r="DI95" s="4">
        <f ca="1">IF(CT95="",-1,COUNTIF(INDIRECT(DE95&amp;$CQ$10):INDIRECT(DE95&amp;CQ95),"Y"))</f>
        <v>-1</v>
      </c>
      <c r="DJ95" s="4">
        <f ca="1">IF(CU95="",-1,COUNTIF(INDIRECT(DF95&amp;$CQ$10):INDIRECT(DF95&amp;CQ95),"Y"))</f>
        <v>-1</v>
      </c>
      <c r="DK95" s="4">
        <f ca="1">IF(CV95="",-1,COUNTIF(INDIRECT(DG95&amp;$CQ$10):INDIRECT(DG95&amp;CQ95),"Y"))</f>
        <v>-1</v>
      </c>
      <c r="DL95" s="4" t="str" cm="1">
        <f t="array" aca="1" ref="DL95" ca="1">IFERROR(INDEX($CS$95:$CV$95,_xlfn.AGGREGATE(15,6,COLUMN($CS$95:$CV$95)-COLUMN($CR$95)/($DH$95:$DK$95=MAX($DH$95:$DK$95)),COLUMNS($CS$95:CS95))),"")</f>
        <v/>
      </c>
      <c r="DM95" s="4" t="str" cm="1">
        <f t="array" aca="1" ref="DM95" ca="1">IFERROR(INDEX($CS$95:$CV$95,_xlfn.AGGREGATE(15,6,COLUMN($CS$95:$CV$95)-COLUMN($CR$95)/($DH$95:$DK$95=MAX($DH$95:$DK$95)),COLUMNS($CS$95:CT95))),"")</f>
        <v/>
      </c>
      <c r="DN95" s="4" t="str" cm="1">
        <f t="array" aca="1" ref="DN95" ca="1">IFERROR(INDEX($CS$95:$CV$95,_xlfn.AGGREGATE(15,6,COLUMN($CS$95:$CV$95)-COLUMN($CR$95)/($DH$95:$DK$95=MAX($DH$95:$DK$95)),COLUMNS($CS$95:CU95))),"")</f>
        <v/>
      </c>
      <c r="DO95" s="4" t="str" cm="1">
        <f t="array" aca="1" ref="DO95" ca="1">IFERROR(INDEX($CS$95:$CV$95,_xlfn.AGGREGATE(15,6,COLUMN($CS$95:$CV$95)-COLUMN($CR$95)/($DH$95:$DK$95=MAX($DH$95:$DK$95)),COLUMNS($CS$95:CV95))),"")</f>
        <v/>
      </c>
      <c r="DP95" s="1">
        <f t="shared" ca="1" si="54"/>
        <v>4</v>
      </c>
      <c r="DQ95" s="73">
        <f t="shared" ca="1" si="55"/>
        <v>0</v>
      </c>
      <c r="DR95" s="4" t="str">
        <f t="shared" ca="1" si="56"/>
        <v/>
      </c>
      <c r="DS95" s="1" t="str">
        <f t="shared" si="49"/>
        <v>F95</v>
      </c>
      <c r="DV95" s="152" t="str">
        <f>'Hedge-All-18'!B95</f>
        <v/>
      </c>
      <c r="DW95" s="153" t="str">
        <f>'Hedge-All-18'!C95</f>
        <v/>
      </c>
      <c r="DX95" s="154" t="str">
        <f>'Hedge-All-18'!D95</f>
        <v/>
      </c>
      <c r="DY95" s="155" t="str">
        <f>'Hedge-All-18'!E95</f>
        <v/>
      </c>
      <c r="DZ95" s="156" t="str">
        <f>'Hedge-All-18'!F95</f>
        <v/>
      </c>
      <c r="EA95" s="139"/>
      <c r="EB95" s="157" t="str">
        <f>'Hedge-All-18'!H95</f>
        <v/>
      </c>
      <c r="EC95" s="154" t="str">
        <f>'Hedge-All-18'!I95</f>
        <v/>
      </c>
      <c r="ED95" s="155" t="str">
        <f>'Hedge-All-18'!J95</f>
        <v/>
      </c>
      <c r="EE95" s="156" t="str">
        <f>'Hedge-All-18'!K95</f>
        <v/>
      </c>
      <c r="EF95" s="139"/>
      <c r="EG95" s="139"/>
      <c r="EH95" s="139"/>
      <c r="EI95" s="152" t="str">
        <f>'Hedge-All-18'!O95</f>
        <v/>
      </c>
      <c r="EJ95" s="154" t="str">
        <f>'Hedge-All-18'!P95</f>
        <v/>
      </c>
      <c r="EK95" s="155" t="str">
        <f>'Hedge-All-18'!Q95</f>
        <v/>
      </c>
      <c r="EL95" s="158" t="str">
        <f>'Hedge-All-18'!R95</f>
        <v/>
      </c>
      <c r="EM95" s="158" t="str">
        <f>'Hedge-All-18'!S95</f>
        <v/>
      </c>
      <c r="EN95" s="159" t="str">
        <f>'Hedge-All-18'!T95</f>
        <v/>
      </c>
      <c r="EO95" s="158" t="str">
        <f>'Hedge-All-18'!U95</f>
        <v/>
      </c>
      <c r="EP95" s="160" t="str">
        <f>'Hedge-All-18'!V95</f>
        <v/>
      </c>
      <c r="EQ95" s="1" t="str">
        <f t="shared" si="50"/>
        <v>N</v>
      </c>
    </row>
    <row r="96" spans="1:147" ht="26.25" customHeight="1" thickBot="1">
      <c r="A96" s="1">
        <v>87</v>
      </c>
      <c r="B96" s="36" t="e">
        <f>#REF!</f>
        <v>#REF!</v>
      </c>
      <c r="C96" s="23" t="e">
        <f>#REF!</f>
        <v>#REF!</v>
      </c>
      <c r="D96" s="23" t="e">
        <f>#REF!</f>
        <v>#REF!</v>
      </c>
      <c r="E96" s="23" t="e">
        <f>#REF!</f>
        <v>#REF!</v>
      </c>
      <c r="F96" s="23" t="str">
        <f>IF(AH96="","",IF(#REF!="W","Y",IF(#REF!="L","N","")))</f>
        <v/>
      </c>
      <c r="G96" s="23" t="e">
        <f>#REF!</f>
        <v>#REF!</v>
      </c>
      <c r="H96" s="23" t="e">
        <f>#REF!</f>
        <v>#REF!</v>
      </c>
      <c r="I96" s="37" t="e">
        <f>#REF!</f>
        <v>#REF!</v>
      </c>
      <c r="J96" s="53"/>
      <c r="K96" s="53"/>
      <c r="L96" s="36" t="e">
        <f>#REF!</f>
        <v>#REF!</v>
      </c>
      <c r="M96" s="23" t="e">
        <f>#REF!</f>
        <v>#REF!</v>
      </c>
      <c r="N96" s="23" t="e">
        <f>#REF!</f>
        <v>#REF!</v>
      </c>
      <c r="O96" s="23" t="e">
        <f>#REF!</f>
        <v>#REF!</v>
      </c>
      <c r="P96" s="23" t="str">
        <f>IF(AH96="","",IF(#REF!="W","Y",IF(#REF!="L","N","")))</f>
        <v/>
      </c>
      <c r="Q96" s="23" t="e">
        <f>#REF!</f>
        <v>#REF!</v>
      </c>
      <c r="R96" s="23" t="e">
        <f>#REF!</f>
        <v>#REF!</v>
      </c>
      <c r="S96" s="37" t="e">
        <f>#REF!</f>
        <v>#REF!</v>
      </c>
      <c r="T96" s="53"/>
      <c r="U96" s="185"/>
      <c r="V96" s="285" t="str">
        <f>'Hedge-All-18'!B96</f>
        <v/>
      </c>
      <c r="W96" s="23" t="str">
        <f>'Hedge-All-18'!C96</f>
        <v/>
      </c>
      <c r="X96" s="23" t="str">
        <f>'Hedge-All-18'!H96</f>
        <v/>
      </c>
      <c r="Y96" s="23" t="str">
        <f>'Hedge-All-18'!O96</f>
        <v/>
      </c>
      <c r="Z96" s="23" t="str">
        <f>IF(AH96="","",IF('Hedge-All-18'!X96="W","Y",IF('Hedge-All-18'!X96="L","N","")))</f>
        <v/>
      </c>
      <c r="AA96" s="23" t="str">
        <f>'Hedge-All-18'!AM96</f>
        <v/>
      </c>
      <c r="AB96" s="23" t="str">
        <f>'Hedge-All-18'!S96</f>
        <v/>
      </c>
      <c r="AC96" s="37" t="str">
        <f>'Hedge-All-18'!U96</f>
        <v/>
      </c>
      <c r="AD96" s="53"/>
      <c r="AE96" s="53"/>
      <c r="AF96" s="53"/>
      <c r="AG96" s="53"/>
      <c r="AH96" s="124"/>
      <c r="AI96" s="105"/>
      <c r="AJ96" s="102" t="str" cm="1">
        <f t="array" aca="1" ref="AJ96" ca="1">IF(AH95="","",INDIRECT(VLOOKUP(DB96,General!X:Y,2,FALSE)&amp;CQ96))</f>
        <v/>
      </c>
      <c r="AK96" s="68" t="str">
        <f t="shared" si="46"/>
        <v/>
      </c>
      <c r="AL96" s="68" t="str">
        <f>IF(AH95="","",VLOOKUP(DB96,General!U:V,2,FALSE))</f>
        <v/>
      </c>
      <c r="AM96" s="62" t="str" cm="1">
        <f t="array" aca="1" ref="AM96" ca="1">IF(AH95="","",INDIRECT(DB96&amp;CQ96))</f>
        <v/>
      </c>
      <c r="AN96" s="23" t="str">
        <f t="shared" si="43"/>
        <v/>
      </c>
      <c r="AO96" s="23" t="str">
        <f t="shared" si="47"/>
        <v/>
      </c>
      <c r="AP96" s="37" t="str">
        <f t="shared" si="44"/>
        <v/>
      </c>
      <c r="AQ96" s="53"/>
      <c r="AR96" s="53"/>
      <c r="AS96" s="53"/>
      <c r="AT96" s="33" t="e">
        <f>#REF!</f>
        <v>#REF!</v>
      </c>
      <c r="AU96" s="34" t="e">
        <f>#REF!</f>
        <v>#REF!</v>
      </c>
      <c r="AV96" s="34" t="e">
        <f>#REF!</f>
        <v>#REF!</v>
      </c>
      <c r="AW96" s="34" t="e">
        <f>#REF!</f>
        <v>#REF!</v>
      </c>
      <c r="AX96" s="34" t="str">
        <f>IF(AH96="","",IF(#REF!="W","Y",IF(#REF!="L","N","")))</f>
        <v/>
      </c>
      <c r="AY96" s="34" t="e">
        <f>#REF!</f>
        <v>#REF!</v>
      </c>
      <c r="AZ96" s="34" t="e">
        <f>#REF!</f>
        <v>#REF!</v>
      </c>
      <c r="BA96" s="35" t="e">
        <f>#REF!</f>
        <v>#REF!</v>
      </c>
      <c r="BB96" s="53"/>
      <c r="BC96" s="53"/>
      <c r="BD96" s="33" t="e">
        <f>#REF!</f>
        <v>#REF!</v>
      </c>
      <c r="BE96" s="34" t="e">
        <f>#REF!</f>
        <v>#REF!</v>
      </c>
      <c r="BF96" s="34" t="e">
        <f>#REF!</f>
        <v>#REF!</v>
      </c>
      <c r="BG96" s="34" t="e">
        <f>#REF!</f>
        <v>#REF!</v>
      </c>
      <c r="BH96" s="34" t="str">
        <f>IF(AH96="","",IF(#REF!="W","Y",IF(#REF!="L","N","")))</f>
        <v/>
      </c>
      <c r="BI96" s="34" t="e">
        <f>#REF!</f>
        <v>#REF!</v>
      </c>
      <c r="BJ96" s="34" t="e">
        <f>#REF!</f>
        <v>#REF!</v>
      </c>
      <c r="BK96" s="35" t="e">
        <f>#REF!</f>
        <v>#REF!</v>
      </c>
      <c r="BL96" s="53"/>
      <c r="BM96" s="53"/>
      <c r="BN96" s="33" t="e">
        <f>#REF!</f>
        <v>#REF!</v>
      </c>
      <c r="BO96" s="34" t="e">
        <f>#REF!</f>
        <v>#REF!</v>
      </c>
      <c r="BP96" s="34" t="e">
        <f>#REF!</f>
        <v>#REF!</v>
      </c>
      <c r="BQ96" s="34" t="e">
        <f>#REF!</f>
        <v>#REF!</v>
      </c>
      <c r="BR96" s="34" t="str">
        <f>IF(AH96="","",IF(#REF!="W","Y",IF(#REF!="L","N","")))</f>
        <v/>
      </c>
      <c r="BS96" s="34" t="e">
        <f>#REF!</f>
        <v>#REF!</v>
      </c>
      <c r="BT96" s="34" t="e">
        <f>#REF!</f>
        <v>#REF!</v>
      </c>
      <c r="BU96" s="35" t="e">
        <f>#REF!</f>
        <v>#REF!</v>
      </c>
      <c r="BV96" s="53"/>
      <c r="BW96" s="53"/>
      <c r="BX96" s="36" t="e">
        <f>#REF!</f>
        <v>#REF!</v>
      </c>
      <c r="BY96" s="23" t="e">
        <f>#REF!</f>
        <v>#REF!</v>
      </c>
      <c r="BZ96" s="23" t="e">
        <f>#REF!</f>
        <v>#REF!</v>
      </c>
      <c r="CA96" s="23" t="e">
        <f>#REF!</f>
        <v>#REF!</v>
      </c>
      <c r="CB96" s="23" t="str">
        <f>IF(AH96="","",IF(#REF!="W","Y",IF(#REF!="L","N","")))</f>
        <v/>
      </c>
      <c r="CC96" s="23" t="e">
        <f>#REF!</f>
        <v>#REF!</v>
      </c>
      <c r="CD96" s="23" t="e">
        <f>#REF!</f>
        <v>#REF!</v>
      </c>
      <c r="CE96" s="37" t="e">
        <f>#REF!</f>
        <v>#REF!</v>
      </c>
      <c r="CF96" s="53"/>
      <c r="CG96" s="53"/>
      <c r="CH96" s="1" t="e">
        <f>IF(AN96="",0,IFERROR(VLOOKUP(AN91&amp;AN92&amp;AN93&amp;AN94&amp;AN95&amp;AN96,General!I:J,2,FALSE),0))+AO95</f>
        <v>#VALUE!</v>
      </c>
      <c r="CI96" s="1">
        <v>-100</v>
      </c>
      <c r="CJ96" s="1" t="e">
        <f t="shared" si="45"/>
        <v>#REF!</v>
      </c>
      <c r="CK96" s="1">
        <v>-100</v>
      </c>
      <c r="CL96" s="1">
        <v>-100</v>
      </c>
      <c r="CM96" s="1">
        <v>-100</v>
      </c>
      <c r="CN96" s="1">
        <v>-100</v>
      </c>
      <c r="CP96" s="1" t="str">
        <f t="shared" ref="CP96:CP98" ca="1" si="66">CP95</f>
        <v/>
      </c>
      <c r="CQ96" s="1">
        <v>96</v>
      </c>
      <c r="CR96" s="1">
        <f t="shared" si="59"/>
        <v>91</v>
      </c>
      <c r="CS96" s="4" t="str" cm="1">
        <f t="array" ref="CS96">IFERROR(INDEX($CI$4:$CO$4,_xlfn.AGGREGATE(15,6,COLUMN($CI$4:$CO$4)-COLUMN($CH$1)/($CI$96:$CO$96=MAX($CI$96:$CO$96)),COLUMNS($CO$4:CO4))),"")</f>
        <v/>
      </c>
      <c r="CT96" s="4" t="str" cm="1">
        <f t="array" ref="CT96">IFERROR(INDEX($CI$4:$CO$4,_xlfn.AGGREGATE(15,6,COLUMN($CI$4:$CO$4)-COLUMN($CH$1)/($CI$96:$CO$96=MAX($CI$96:$CO$96)),COLUMNS($CO$4:CP4))),"")</f>
        <v/>
      </c>
      <c r="CU96" s="4" t="str" cm="1">
        <f t="array" ref="CU96">IFERROR(INDEX($CI$4:$CO$4,_xlfn.AGGREGATE(15,6,COLUMN($CI$4:$CO$4)-COLUMN($CH$1)/($CI$96:$CO$96=MAX($CI$96:$CO$96)),COLUMNS($CO$4:CQ4))),"")</f>
        <v/>
      </c>
      <c r="CV96" s="4" t="str" cm="1">
        <f t="array" ref="CV96">IFERROR(INDEX($CI$4:$CO$4,_xlfn.AGGREGATE(15,6,COLUMN($CI$4:$CO$4)-COLUMN($CH$1)/($CI$96:$CO$96=MAX($CI$96:$CO$96)),COLUMNS($CO$4:CR4))),"")</f>
        <v/>
      </c>
      <c r="CW96" s="1" t="str">
        <f t="shared" ca="1" si="52"/>
        <v/>
      </c>
      <c r="DA96" s="1" t="str">
        <f t="shared" ca="1" si="53"/>
        <v>R</v>
      </c>
      <c r="DB96" s="1" t="str">
        <f t="shared" ca="1" si="57"/>
        <v/>
      </c>
      <c r="DC96" s="1">
        <f>IF(DC91=4,1,DC91+1)</f>
        <v>2</v>
      </c>
      <c r="DD96" s="4" t="str">
        <f>IFERROR(VLOOKUP(CS96,General!R:S,2,FALSE),"")</f>
        <v/>
      </c>
      <c r="DE96" s="4" t="str">
        <f>IFERROR(VLOOKUP(CT96,General!R:S,2,FALSE),"")</f>
        <v/>
      </c>
      <c r="DF96" s="4" t="str">
        <f>IFERROR(VLOOKUP(CU96,General!R:S,2,FALSE),"")</f>
        <v/>
      </c>
      <c r="DG96" s="4" t="str">
        <f>IFERROR(VLOOKUP(CV96,General!R:S,2,FALSE),"")</f>
        <v/>
      </c>
      <c r="DH96" s="4">
        <f ca="1">IF(CS96="",-1,COUNTIF(INDIRECT(DD96&amp;$CQ$10):INDIRECT(DD96&amp;CQ96),"Y"))</f>
        <v>-1</v>
      </c>
      <c r="DI96" s="4">
        <f ca="1">IF(CT96="",-1,COUNTIF(INDIRECT(DE96&amp;$CQ$10):INDIRECT(DE96&amp;CQ96),"Y"))</f>
        <v>-1</v>
      </c>
      <c r="DJ96" s="4">
        <f ca="1">IF(CU96="",-1,COUNTIF(INDIRECT(DF96&amp;$CQ$10):INDIRECT(DF96&amp;CQ96),"Y"))</f>
        <v>-1</v>
      </c>
      <c r="DK96" s="4">
        <f ca="1">IF(CV96="",-1,COUNTIF(INDIRECT(DG96&amp;$CQ$10):INDIRECT(DG96&amp;CQ96),"Y"))</f>
        <v>-1</v>
      </c>
      <c r="DL96" s="4" t="str" cm="1">
        <f t="array" aca="1" ref="DL96" ca="1">IFERROR(INDEX($CS$96:$CV$96,_xlfn.AGGREGATE(15,6,COLUMN($CS$96:$CV$96)-COLUMN($CR$96)/($DH$96:$DK$96=MAX($DH$96:$DK$96)),COLUMNS($CS$96:CS96))),"")</f>
        <v/>
      </c>
      <c r="DM96" s="4" t="str" cm="1">
        <f t="array" aca="1" ref="DM96" ca="1">IFERROR(INDEX($CS$96:$CV$96,_xlfn.AGGREGATE(15,6,COLUMN($CS$96:$CV$96)-COLUMN($CR$96)/($DH$96:$DK$96=MAX($DH$96:$DK$96)),COLUMNS($CS$96:CT96))),"")</f>
        <v/>
      </c>
      <c r="DN96" s="4" t="str" cm="1">
        <f t="array" aca="1" ref="DN96" ca="1">IFERROR(INDEX($CS$96:$CV$96,_xlfn.AGGREGATE(15,6,COLUMN($CS$96:$CV$96)-COLUMN($CR$96)/($DH$96:$DK$96=MAX($DH$96:$DK$96)),COLUMNS($CS$96:CU96))),"")</f>
        <v/>
      </c>
      <c r="DO96" s="4" t="str" cm="1">
        <f t="array" aca="1" ref="DO96" ca="1">IFERROR(INDEX($CS$96:$CV$96,_xlfn.AGGREGATE(15,6,COLUMN($CS$96:$CV$96)-COLUMN($CR$96)/($DH$96:$DK$96=MAX($DH$96:$DK$96)),COLUMNS($CS$96:CV96))),"")</f>
        <v/>
      </c>
      <c r="DP96" s="1">
        <f t="shared" ca="1" si="54"/>
        <v>4</v>
      </c>
      <c r="DQ96" s="73">
        <f t="shared" ca="1" si="55"/>
        <v>2</v>
      </c>
      <c r="DR96" s="4" t="str">
        <f t="shared" ca="1" si="56"/>
        <v/>
      </c>
      <c r="DS96" s="1" t="str">
        <f t="shared" si="49"/>
        <v>F96</v>
      </c>
      <c r="DV96" s="161" t="str">
        <f>'Hedge-All-18'!B96</f>
        <v/>
      </c>
      <c r="DW96" s="162" t="str">
        <f>'Hedge-All-18'!C96</f>
        <v/>
      </c>
      <c r="DX96" s="163" t="str">
        <f>'Hedge-All-18'!D96</f>
        <v/>
      </c>
      <c r="DY96" s="164" t="str">
        <f>'Hedge-All-18'!E96</f>
        <v/>
      </c>
      <c r="DZ96" s="165" t="str">
        <f>'Hedge-All-18'!F96</f>
        <v/>
      </c>
      <c r="EA96" s="139"/>
      <c r="EB96" s="166" t="str">
        <f>'Hedge-All-18'!H96</f>
        <v/>
      </c>
      <c r="EC96" s="163" t="str">
        <f>'Hedge-All-18'!I96</f>
        <v/>
      </c>
      <c r="ED96" s="164" t="str">
        <f>'Hedge-All-18'!J96</f>
        <v/>
      </c>
      <c r="EE96" s="165" t="str">
        <f>'Hedge-All-18'!K96</f>
        <v/>
      </c>
      <c r="EF96" s="139"/>
      <c r="EG96" s="139"/>
      <c r="EH96" s="139"/>
      <c r="EI96" s="161" t="str">
        <f>'Hedge-All-18'!O96</f>
        <v/>
      </c>
      <c r="EJ96" s="163" t="str">
        <f>'Hedge-All-18'!P96</f>
        <v/>
      </c>
      <c r="EK96" s="164" t="str">
        <f>'Hedge-All-18'!Q96</f>
        <v/>
      </c>
      <c r="EL96" s="167" t="str">
        <f>'Hedge-All-18'!R96</f>
        <v/>
      </c>
      <c r="EM96" s="167" t="str">
        <f>'Hedge-All-18'!S96</f>
        <v/>
      </c>
      <c r="EN96" s="168" t="str">
        <f>'Hedge-All-18'!T96</f>
        <v/>
      </c>
      <c r="EO96" s="167" t="str">
        <f>'Hedge-All-18'!U96</f>
        <v/>
      </c>
      <c r="EP96" s="169" t="str">
        <f>'Hedge-All-18'!V96</f>
        <v/>
      </c>
      <c r="EQ96" s="1" t="str">
        <f t="shared" si="50"/>
        <v>N</v>
      </c>
    </row>
    <row r="97" spans="1:147" ht="26.25" customHeight="1" thickBot="1">
      <c r="A97" s="1">
        <v>88</v>
      </c>
      <c r="B97" s="36" t="e">
        <f>#REF!</f>
        <v>#REF!</v>
      </c>
      <c r="C97" s="23" t="e">
        <f>#REF!</f>
        <v>#REF!</v>
      </c>
      <c r="D97" s="23" t="e">
        <f>#REF!</f>
        <v>#REF!</v>
      </c>
      <c r="E97" s="23" t="e">
        <f>#REF!</f>
        <v>#REF!</v>
      </c>
      <c r="F97" s="23" t="str">
        <f>IF(AH97="","",IF(#REF!="W","Y",IF(#REF!="L","N","")))</f>
        <v/>
      </c>
      <c r="G97" s="23" t="e">
        <f>#REF!</f>
        <v>#REF!</v>
      </c>
      <c r="H97" s="23" t="e">
        <f>#REF!</f>
        <v>#REF!</v>
      </c>
      <c r="I97" s="37" t="e">
        <f>#REF!</f>
        <v>#REF!</v>
      </c>
      <c r="J97" s="53"/>
      <c r="K97" s="53"/>
      <c r="L97" s="36" t="e">
        <f>#REF!</f>
        <v>#REF!</v>
      </c>
      <c r="M97" s="23" t="e">
        <f>#REF!</f>
        <v>#REF!</v>
      </c>
      <c r="N97" s="23" t="e">
        <f>#REF!</f>
        <v>#REF!</v>
      </c>
      <c r="O97" s="23" t="e">
        <f>#REF!</f>
        <v>#REF!</v>
      </c>
      <c r="P97" s="23" t="str">
        <f>IF(AH97="","",IF(#REF!="W","Y",IF(#REF!="L","N","")))</f>
        <v/>
      </c>
      <c r="Q97" s="23" t="e">
        <f>#REF!</f>
        <v>#REF!</v>
      </c>
      <c r="R97" s="23" t="e">
        <f>#REF!</f>
        <v>#REF!</v>
      </c>
      <c r="S97" s="37" t="e">
        <f>#REF!</f>
        <v>#REF!</v>
      </c>
      <c r="T97" s="53"/>
      <c r="U97" s="185"/>
      <c r="V97" s="285" t="str">
        <f>'Hedge-All-18'!B97</f>
        <v/>
      </c>
      <c r="W97" s="23" t="str">
        <f>'Hedge-All-18'!C97</f>
        <v/>
      </c>
      <c r="X97" s="23" t="str">
        <f>'Hedge-All-18'!H97</f>
        <v/>
      </c>
      <c r="Y97" s="23" t="str">
        <f>'Hedge-All-18'!O97</f>
        <v/>
      </c>
      <c r="Z97" s="23" t="str">
        <f>IF(AH97="","",IF('Hedge-All-18'!X97="W","Y",IF('Hedge-All-18'!X97="L","N","")))</f>
        <v/>
      </c>
      <c r="AA97" s="23" t="str">
        <f>'Hedge-All-18'!AM97</f>
        <v/>
      </c>
      <c r="AB97" s="23" t="str">
        <f>'Hedge-All-18'!S97</f>
        <v/>
      </c>
      <c r="AC97" s="37" t="str">
        <f>'Hedge-All-18'!U97</f>
        <v/>
      </c>
      <c r="AD97" s="53"/>
      <c r="AE97" s="53"/>
      <c r="AF97" s="53"/>
      <c r="AG97" s="53"/>
      <c r="AH97" s="124"/>
      <c r="AI97" s="105"/>
      <c r="AJ97" s="102" t="str" cm="1">
        <f t="array" aca="1" ref="AJ97" ca="1">IF(AH96="","",INDIRECT(VLOOKUP(DB97,General!X:Y,2,FALSE)&amp;CQ97))</f>
        <v/>
      </c>
      <c r="AK97" s="68" t="str">
        <f t="shared" si="46"/>
        <v/>
      </c>
      <c r="AL97" s="68" t="str">
        <f>IF(AH96="","",VLOOKUP(DB97,General!U:V,2,FALSE))</f>
        <v/>
      </c>
      <c r="AM97" s="62" t="str" cm="1">
        <f t="array" aca="1" ref="AM97" ca="1">IF(AH96="","",INDIRECT(DB97&amp;CQ97))</f>
        <v/>
      </c>
      <c r="AN97" s="23" t="str">
        <f t="shared" si="43"/>
        <v/>
      </c>
      <c r="AO97" s="23" t="str">
        <f t="shared" si="47"/>
        <v/>
      </c>
      <c r="AP97" s="37" t="str">
        <f t="shared" si="44"/>
        <v/>
      </c>
      <c r="AQ97" s="53"/>
      <c r="AR97" s="53"/>
      <c r="AS97" s="53"/>
      <c r="AT97" s="33" t="e">
        <f>#REF!</f>
        <v>#REF!</v>
      </c>
      <c r="AU97" s="34" t="e">
        <f>#REF!</f>
        <v>#REF!</v>
      </c>
      <c r="AV97" s="34" t="e">
        <f>#REF!</f>
        <v>#REF!</v>
      </c>
      <c r="AW97" s="34" t="e">
        <f>#REF!</f>
        <v>#REF!</v>
      </c>
      <c r="AX97" s="34" t="str">
        <f>IF(AH97="","",IF(#REF!="W","Y",IF(#REF!="L","N","")))</f>
        <v/>
      </c>
      <c r="AY97" s="34" t="e">
        <f>#REF!</f>
        <v>#REF!</v>
      </c>
      <c r="AZ97" s="34" t="e">
        <f>#REF!</f>
        <v>#REF!</v>
      </c>
      <c r="BA97" s="35" t="e">
        <f>#REF!</f>
        <v>#REF!</v>
      </c>
      <c r="BB97" s="53"/>
      <c r="BC97" s="53"/>
      <c r="BD97" s="33" t="e">
        <f>#REF!</f>
        <v>#REF!</v>
      </c>
      <c r="BE97" s="34" t="e">
        <f>#REF!</f>
        <v>#REF!</v>
      </c>
      <c r="BF97" s="34" t="e">
        <f>#REF!</f>
        <v>#REF!</v>
      </c>
      <c r="BG97" s="34" t="e">
        <f>#REF!</f>
        <v>#REF!</v>
      </c>
      <c r="BH97" s="34" t="str">
        <f>IF(AH97="","",IF(#REF!="W","Y",IF(#REF!="L","N","")))</f>
        <v/>
      </c>
      <c r="BI97" s="34" t="e">
        <f>#REF!</f>
        <v>#REF!</v>
      </c>
      <c r="BJ97" s="34" t="e">
        <f>#REF!</f>
        <v>#REF!</v>
      </c>
      <c r="BK97" s="35" t="e">
        <f>#REF!</f>
        <v>#REF!</v>
      </c>
      <c r="BL97" s="53"/>
      <c r="BM97" s="53"/>
      <c r="BN97" s="33" t="e">
        <f>#REF!</f>
        <v>#REF!</v>
      </c>
      <c r="BO97" s="34" t="e">
        <f>#REF!</f>
        <v>#REF!</v>
      </c>
      <c r="BP97" s="34" t="e">
        <f>#REF!</f>
        <v>#REF!</v>
      </c>
      <c r="BQ97" s="34" t="e">
        <f>#REF!</f>
        <v>#REF!</v>
      </c>
      <c r="BR97" s="34" t="str">
        <f>IF(AH97="","",IF(#REF!="W","Y",IF(#REF!="L","N","")))</f>
        <v/>
      </c>
      <c r="BS97" s="34" t="e">
        <f>#REF!</f>
        <v>#REF!</v>
      </c>
      <c r="BT97" s="34" t="e">
        <f>#REF!</f>
        <v>#REF!</v>
      </c>
      <c r="BU97" s="35" t="e">
        <f>#REF!</f>
        <v>#REF!</v>
      </c>
      <c r="BV97" s="53"/>
      <c r="BW97" s="53"/>
      <c r="BX97" s="36" t="e">
        <f>#REF!</f>
        <v>#REF!</v>
      </c>
      <c r="BY97" s="23" t="e">
        <f>#REF!</f>
        <v>#REF!</v>
      </c>
      <c r="BZ97" s="23" t="e">
        <f>#REF!</f>
        <v>#REF!</v>
      </c>
      <c r="CA97" s="23" t="e">
        <f>#REF!</f>
        <v>#REF!</v>
      </c>
      <c r="CB97" s="23" t="str">
        <f>IF(AH97="","",IF(#REF!="W","Y",IF(#REF!="L","N","")))</f>
        <v/>
      </c>
      <c r="CC97" s="23" t="e">
        <f>#REF!</f>
        <v>#REF!</v>
      </c>
      <c r="CD97" s="23" t="e">
        <f>#REF!</f>
        <v>#REF!</v>
      </c>
      <c r="CE97" s="37" t="e">
        <f>#REF!</f>
        <v>#REF!</v>
      </c>
      <c r="CF97" s="53"/>
      <c r="CG97" s="53"/>
      <c r="CH97" s="1" t="e">
        <f>IF(AN97="",0,IFERROR(VLOOKUP(AN92&amp;AN93&amp;AN94&amp;AN95&amp;AN96&amp;AN97,General!I:J,2,FALSE),0))+AO96</f>
        <v>#VALUE!</v>
      </c>
      <c r="CI97" s="1">
        <v>-100</v>
      </c>
      <c r="CJ97" s="1" t="e">
        <f t="shared" si="45"/>
        <v>#REF!</v>
      </c>
      <c r="CK97" s="1">
        <v>-100</v>
      </c>
      <c r="CL97" s="1">
        <v>-100</v>
      </c>
      <c r="CM97" s="1">
        <v>-100</v>
      </c>
      <c r="CN97" s="1">
        <v>-100</v>
      </c>
      <c r="CP97" s="1" t="str">
        <f t="shared" ca="1" si="66"/>
        <v/>
      </c>
      <c r="CQ97" s="1">
        <v>97</v>
      </c>
      <c r="CR97" s="1">
        <f t="shared" si="59"/>
        <v>92</v>
      </c>
      <c r="CS97" s="4" t="str" cm="1">
        <f t="array" ref="CS97">IFERROR(INDEX($CI$4:$CO$4,_xlfn.AGGREGATE(15,6,COLUMN($CI$4:$CO$4)-COLUMN($CH$1)/($CI$97:$CO$97=MAX($CI$97:$CO$97)),COLUMNS($CO$4:CO4))),"")</f>
        <v/>
      </c>
      <c r="CT97" s="4" t="str" cm="1">
        <f t="array" ref="CT97">IFERROR(INDEX($CI$4:$CO$4,_xlfn.AGGREGATE(15,6,COLUMN($CI$4:$CO$4)-COLUMN($CH$1)/($CI$97:$CO$97=MAX($CI$97:$CO$97)),COLUMNS($CO$4:CP4))),"")</f>
        <v/>
      </c>
      <c r="CU97" s="4" t="str" cm="1">
        <f t="array" ref="CU97">IFERROR(INDEX($CI$4:$CO$4,_xlfn.AGGREGATE(15,6,COLUMN($CI$4:$CO$4)-COLUMN($CH$1)/($CI$97:$CO$97=MAX($CI$97:$CO$97)),COLUMNS($CO$4:CQ4))),"")</f>
        <v/>
      </c>
      <c r="CV97" s="4" t="str" cm="1">
        <f t="array" ref="CV97">IFERROR(INDEX($CI$4:$CO$4,_xlfn.AGGREGATE(15,6,COLUMN($CI$4:$CO$4)-COLUMN($CH$1)/($CI$97:$CO$97=MAX($CI$97:$CO$97)),COLUMNS($CO$4:CR4))),"")</f>
        <v/>
      </c>
      <c r="CW97" s="1" t="str">
        <f t="shared" ca="1" si="52"/>
        <v/>
      </c>
      <c r="DA97" s="1" t="str">
        <f t="shared" ca="1" si="53"/>
        <v>R</v>
      </c>
      <c r="DB97" s="1" t="str">
        <f t="shared" ca="1" si="57"/>
        <v/>
      </c>
      <c r="DD97" s="4" t="str">
        <f>IFERROR(VLOOKUP(CS97,General!R:S,2,FALSE),"")</f>
        <v/>
      </c>
      <c r="DE97" s="4" t="str">
        <f>IFERROR(VLOOKUP(CT97,General!R:S,2,FALSE),"")</f>
        <v/>
      </c>
      <c r="DF97" s="4" t="str">
        <f>IFERROR(VLOOKUP(CU97,General!R:S,2,FALSE),"")</f>
        <v/>
      </c>
      <c r="DG97" s="4" t="str">
        <f>IFERROR(VLOOKUP(CV97,General!R:S,2,FALSE),"")</f>
        <v/>
      </c>
      <c r="DH97" s="4">
        <f ca="1">IF(CS97="",-1,COUNTIF(INDIRECT(DD97&amp;$CQ$10):INDIRECT(DD97&amp;CQ97),"Y"))</f>
        <v>-1</v>
      </c>
      <c r="DI97" s="4">
        <f ca="1">IF(CT97="",-1,COUNTIF(INDIRECT(DE97&amp;$CQ$10):INDIRECT(DE97&amp;CQ97),"Y"))</f>
        <v>-1</v>
      </c>
      <c r="DJ97" s="4">
        <f ca="1">IF(CU97="",-1,COUNTIF(INDIRECT(DF97&amp;$CQ$10):INDIRECT(DF97&amp;CQ97),"Y"))</f>
        <v>-1</v>
      </c>
      <c r="DK97" s="4">
        <f ca="1">IF(CV97="",-1,COUNTIF(INDIRECT(DG97&amp;$CQ$10):INDIRECT(DG97&amp;CQ97),"Y"))</f>
        <v>-1</v>
      </c>
      <c r="DL97" s="4" t="str" cm="1">
        <f t="array" aca="1" ref="DL97" ca="1">IFERROR(INDEX($CS$97:$CV$97,_xlfn.AGGREGATE(15,6,COLUMN($CS$97:$CV$97)-COLUMN($CR$97)/($DH$97:$DK$97=MAX($DH$97:$DK$97)),COLUMNS($CS$97:CS97))),"")</f>
        <v/>
      </c>
      <c r="DM97" s="4" t="str" cm="1">
        <f t="array" aca="1" ref="DM97" ca="1">IFERROR(INDEX($CS$97:$CV$97,_xlfn.AGGREGATE(15,6,COLUMN($CS$97:$CV$97)-COLUMN($CR$97)/($DH$97:$DK$97=MAX($DH$97:$DK$97)),COLUMNS($CS$97:CT97))),"")</f>
        <v/>
      </c>
      <c r="DN97" s="4" t="str" cm="1">
        <f t="array" aca="1" ref="DN97" ca="1">IFERROR(INDEX($CS$97:$CV$97,_xlfn.AGGREGATE(15,6,COLUMN($CS$97:$CV$97)-COLUMN($CR$97)/($DH$97:$DK$97=MAX($DH$97:$DK$97)),COLUMNS($CS$97:CU97))),"")</f>
        <v/>
      </c>
      <c r="DO97" s="4" t="str" cm="1">
        <f t="array" aca="1" ref="DO97" ca="1">IFERROR(INDEX($CS$97:$CV$97,_xlfn.AGGREGATE(15,6,COLUMN($CS$97:$CV$97)-COLUMN($CR$97)/($DH$97:$DK$97=MAX($DH$97:$DK$97)),COLUMNS($CS$97:CV97))),"")</f>
        <v/>
      </c>
      <c r="DP97" s="1">
        <f t="shared" ca="1" si="54"/>
        <v>4</v>
      </c>
      <c r="DQ97" s="73">
        <f t="shared" ca="1" si="55"/>
        <v>0</v>
      </c>
      <c r="DR97" s="4" t="str">
        <f t="shared" ca="1" si="56"/>
        <v/>
      </c>
      <c r="DS97" s="1" t="str">
        <f t="shared" si="49"/>
        <v>F97</v>
      </c>
      <c r="DV97" s="161" t="str">
        <f>'Hedge-All-18'!B97</f>
        <v/>
      </c>
      <c r="DW97" s="162" t="str">
        <f>'Hedge-All-18'!C97</f>
        <v/>
      </c>
      <c r="DX97" s="163" t="str">
        <f>'Hedge-All-18'!D97</f>
        <v/>
      </c>
      <c r="DY97" s="164" t="str">
        <f>'Hedge-All-18'!E97</f>
        <v/>
      </c>
      <c r="DZ97" s="165" t="str">
        <f>'Hedge-All-18'!F97</f>
        <v/>
      </c>
      <c r="EA97" s="139"/>
      <c r="EB97" s="166" t="str">
        <f>'Hedge-All-18'!H97</f>
        <v/>
      </c>
      <c r="EC97" s="163" t="str">
        <f>'Hedge-All-18'!I97</f>
        <v/>
      </c>
      <c r="ED97" s="164" t="str">
        <f>'Hedge-All-18'!J97</f>
        <v/>
      </c>
      <c r="EE97" s="165" t="str">
        <f>'Hedge-All-18'!K97</f>
        <v/>
      </c>
      <c r="EF97" s="139"/>
      <c r="EG97" s="139"/>
      <c r="EH97" s="139"/>
      <c r="EI97" s="161" t="str">
        <f>'Hedge-All-18'!O97</f>
        <v/>
      </c>
      <c r="EJ97" s="163" t="str">
        <f>'Hedge-All-18'!P97</f>
        <v/>
      </c>
      <c r="EK97" s="164" t="str">
        <f>'Hedge-All-18'!Q97</f>
        <v/>
      </c>
      <c r="EL97" s="167" t="str">
        <f>'Hedge-All-18'!R97</f>
        <v/>
      </c>
      <c r="EM97" s="167" t="str">
        <f>'Hedge-All-18'!S97</f>
        <v/>
      </c>
      <c r="EN97" s="168" t="str">
        <f>'Hedge-All-18'!T97</f>
        <v/>
      </c>
      <c r="EO97" s="167" t="str">
        <f>'Hedge-All-18'!U97</f>
        <v/>
      </c>
      <c r="EP97" s="169" t="str">
        <f>'Hedge-All-18'!V97</f>
        <v/>
      </c>
      <c r="EQ97" s="1" t="str">
        <f t="shared" si="50"/>
        <v>N</v>
      </c>
    </row>
    <row r="98" spans="1:147" ht="26.25" customHeight="1" thickBot="1">
      <c r="A98" s="1">
        <v>89</v>
      </c>
      <c r="B98" s="36" t="e">
        <f>#REF!</f>
        <v>#REF!</v>
      </c>
      <c r="C98" s="23" t="e">
        <f>#REF!</f>
        <v>#REF!</v>
      </c>
      <c r="D98" s="23" t="e">
        <f>#REF!</f>
        <v>#REF!</v>
      </c>
      <c r="E98" s="23" t="e">
        <f>#REF!</f>
        <v>#REF!</v>
      </c>
      <c r="F98" s="23" t="str">
        <f>IF(AH98="","",IF(#REF!="W","Y",IF(#REF!="L","N","")))</f>
        <v/>
      </c>
      <c r="G98" s="23" t="e">
        <f>#REF!</f>
        <v>#REF!</v>
      </c>
      <c r="H98" s="23" t="e">
        <f>#REF!</f>
        <v>#REF!</v>
      </c>
      <c r="I98" s="37" t="e">
        <f>#REF!</f>
        <v>#REF!</v>
      </c>
      <c r="J98" s="53"/>
      <c r="K98" s="53"/>
      <c r="L98" s="36" t="e">
        <f>#REF!</f>
        <v>#REF!</v>
      </c>
      <c r="M98" s="23" t="e">
        <f>#REF!</f>
        <v>#REF!</v>
      </c>
      <c r="N98" s="23" t="e">
        <f>#REF!</f>
        <v>#REF!</v>
      </c>
      <c r="O98" s="23" t="e">
        <f>#REF!</f>
        <v>#REF!</v>
      </c>
      <c r="P98" s="23" t="str">
        <f>IF(AH98="","",IF(#REF!="W","Y",IF(#REF!="L","N","")))</f>
        <v/>
      </c>
      <c r="Q98" s="23" t="e">
        <f>#REF!</f>
        <v>#REF!</v>
      </c>
      <c r="R98" s="23" t="e">
        <f>#REF!</f>
        <v>#REF!</v>
      </c>
      <c r="S98" s="37" t="e">
        <f>#REF!</f>
        <v>#REF!</v>
      </c>
      <c r="T98" s="53"/>
      <c r="U98" s="185"/>
      <c r="V98" s="285" t="str">
        <f>'Hedge-All-18'!B98</f>
        <v/>
      </c>
      <c r="W98" s="23" t="str">
        <f>'Hedge-All-18'!C98</f>
        <v/>
      </c>
      <c r="X98" s="23" t="str">
        <f>'Hedge-All-18'!H98</f>
        <v/>
      </c>
      <c r="Y98" s="23" t="str">
        <f>'Hedge-All-18'!O98</f>
        <v/>
      </c>
      <c r="Z98" s="23" t="str">
        <f>IF(AH98="","",IF('Hedge-All-18'!X98="W","Y",IF('Hedge-All-18'!X98="L","N","")))</f>
        <v/>
      </c>
      <c r="AA98" s="23" t="str">
        <f>'Hedge-All-18'!AM98</f>
        <v/>
      </c>
      <c r="AB98" s="23" t="str">
        <f>'Hedge-All-18'!S98</f>
        <v/>
      </c>
      <c r="AC98" s="37" t="str">
        <f>'Hedge-All-18'!U98</f>
        <v/>
      </c>
      <c r="AD98" s="53"/>
      <c r="AE98" s="53"/>
      <c r="AF98" s="53"/>
      <c r="AG98" s="53"/>
      <c r="AH98" s="124"/>
      <c r="AI98" s="105"/>
      <c r="AJ98" s="102" t="str" cm="1">
        <f t="array" aca="1" ref="AJ98" ca="1">IF(AH97="","",INDIRECT(VLOOKUP(DB98,General!X:Y,2,FALSE)&amp;CQ98))</f>
        <v/>
      </c>
      <c r="AK98" s="68" t="str">
        <f t="shared" si="46"/>
        <v/>
      </c>
      <c r="AL98" s="68" t="str">
        <f>IF(AH97="","",VLOOKUP(DB98,General!U:V,2,FALSE))</f>
        <v/>
      </c>
      <c r="AM98" s="62" t="str" cm="1">
        <f t="array" aca="1" ref="AM98" ca="1">IF(AH97="","",INDIRECT(DB98&amp;CQ98))</f>
        <v/>
      </c>
      <c r="AN98" s="23" t="str">
        <f t="shared" si="43"/>
        <v/>
      </c>
      <c r="AO98" s="23" t="str">
        <f t="shared" si="47"/>
        <v/>
      </c>
      <c r="AP98" s="37" t="str">
        <f t="shared" si="44"/>
        <v/>
      </c>
      <c r="AQ98" s="53"/>
      <c r="AR98" s="53"/>
      <c r="AS98" s="53"/>
      <c r="AT98" s="33" t="e">
        <f>#REF!</f>
        <v>#REF!</v>
      </c>
      <c r="AU98" s="34" t="e">
        <f>#REF!</f>
        <v>#REF!</v>
      </c>
      <c r="AV98" s="34" t="e">
        <f>#REF!</f>
        <v>#REF!</v>
      </c>
      <c r="AW98" s="34" t="e">
        <f>#REF!</f>
        <v>#REF!</v>
      </c>
      <c r="AX98" s="34" t="str">
        <f>IF(AH98="","",IF(#REF!="W","Y",IF(#REF!="L","N","")))</f>
        <v/>
      </c>
      <c r="AY98" s="34" t="e">
        <f>#REF!</f>
        <v>#REF!</v>
      </c>
      <c r="AZ98" s="34" t="e">
        <f>#REF!</f>
        <v>#REF!</v>
      </c>
      <c r="BA98" s="35" t="e">
        <f>#REF!</f>
        <v>#REF!</v>
      </c>
      <c r="BB98" s="53"/>
      <c r="BC98" s="53"/>
      <c r="BD98" s="33" t="e">
        <f>#REF!</f>
        <v>#REF!</v>
      </c>
      <c r="BE98" s="34" t="e">
        <f>#REF!</f>
        <v>#REF!</v>
      </c>
      <c r="BF98" s="34" t="e">
        <f>#REF!</f>
        <v>#REF!</v>
      </c>
      <c r="BG98" s="34" t="e">
        <f>#REF!</f>
        <v>#REF!</v>
      </c>
      <c r="BH98" s="34" t="str">
        <f>IF(AH98="","",IF(#REF!="W","Y",IF(#REF!="L","N","")))</f>
        <v/>
      </c>
      <c r="BI98" s="34" t="e">
        <f>#REF!</f>
        <v>#REF!</v>
      </c>
      <c r="BJ98" s="34" t="e">
        <f>#REF!</f>
        <v>#REF!</v>
      </c>
      <c r="BK98" s="35" t="e">
        <f>#REF!</f>
        <v>#REF!</v>
      </c>
      <c r="BL98" s="53"/>
      <c r="BM98" s="53"/>
      <c r="BN98" s="33" t="e">
        <f>#REF!</f>
        <v>#REF!</v>
      </c>
      <c r="BO98" s="34" t="e">
        <f>#REF!</f>
        <v>#REF!</v>
      </c>
      <c r="BP98" s="34" t="e">
        <f>#REF!</f>
        <v>#REF!</v>
      </c>
      <c r="BQ98" s="34" t="e">
        <f>#REF!</f>
        <v>#REF!</v>
      </c>
      <c r="BR98" s="34" t="str">
        <f>IF(AH98="","",IF(#REF!="W","Y",IF(#REF!="L","N","")))</f>
        <v/>
      </c>
      <c r="BS98" s="34" t="e">
        <f>#REF!</f>
        <v>#REF!</v>
      </c>
      <c r="BT98" s="34" t="e">
        <f>#REF!</f>
        <v>#REF!</v>
      </c>
      <c r="BU98" s="35" t="e">
        <f>#REF!</f>
        <v>#REF!</v>
      </c>
      <c r="BV98" s="53"/>
      <c r="BW98" s="53"/>
      <c r="BX98" s="36" t="e">
        <f>#REF!</f>
        <v>#REF!</v>
      </c>
      <c r="BY98" s="23" t="e">
        <f>#REF!</f>
        <v>#REF!</v>
      </c>
      <c r="BZ98" s="23" t="e">
        <f>#REF!</f>
        <v>#REF!</v>
      </c>
      <c r="CA98" s="23" t="e">
        <f>#REF!</f>
        <v>#REF!</v>
      </c>
      <c r="CB98" s="23" t="str">
        <f>IF(AH98="","",IF(#REF!="W","Y",IF(#REF!="L","N","")))</f>
        <v/>
      </c>
      <c r="CC98" s="23" t="e">
        <f>#REF!</f>
        <v>#REF!</v>
      </c>
      <c r="CD98" s="23" t="e">
        <f>#REF!</f>
        <v>#REF!</v>
      </c>
      <c r="CE98" s="37" t="e">
        <f>#REF!</f>
        <v>#REF!</v>
      </c>
      <c r="CF98" s="53"/>
      <c r="CG98" s="53"/>
      <c r="CH98" s="1" t="e">
        <f>IF(AN98="",0,IFERROR(VLOOKUP(AN93&amp;AN94&amp;AN95&amp;AN96&amp;AN97&amp;AN98,General!I:J,2,FALSE),0))+AO97</f>
        <v>#VALUE!</v>
      </c>
      <c r="CI98" s="1">
        <v>-100</v>
      </c>
      <c r="CJ98" s="1" t="e">
        <f t="shared" si="45"/>
        <v>#REF!</v>
      </c>
      <c r="CK98" s="1">
        <v>-100</v>
      </c>
      <c r="CL98" s="1">
        <v>-100</v>
      </c>
      <c r="CM98" s="1">
        <v>-100</v>
      </c>
      <c r="CN98" s="1">
        <v>-100</v>
      </c>
      <c r="CP98" s="1" t="str">
        <f t="shared" ca="1" si="66"/>
        <v/>
      </c>
      <c r="CQ98" s="1">
        <v>98</v>
      </c>
      <c r="CR98" s="1">
        <f t="shared" si="59"/>
        <v>93</v>
      </c>
      <c r="CS98" s="4" t="str" cm="1">
        <f t="array" ref="CS98">IFERROR(INDEX($CI$4:$CO$4,_xlfn.AGGREGATE(15,6,COLUMN($CI$4:$CO$4)-COLUMN($CH$1)/($CI$98:$CO$98=MAX($CI$98:$CO$98)),COLUMNS($CO$4:CO4))),"")</f>
        <v/>
      </c>
      <c r="CT98" s="4" t="str" cm="1">
        <f t="array" ref="CT98">IFERROR(INDEX($CI$4:$CO$4,_xlfn.AGGREGATE(15,6,COLUMN($CI$4:$CO$4)-COLUMN($CH$1)/($CI$98:$CO$98=MAX($CI$98:$CO$98)),COLUMNS($CO$4:CP4))),"")</f>
        <v/>
      </c>
      <c r="CU98" s="4" t="str" cm="1">
        <f t="array" ref="CU98">IFERROR(INDEX($CI$4:$CO$4,_xlfn.AGGREGATE(15,6,COLUMN($CI$4:$CO$4)-COLUMN($CH$1)/($CI$98:$CO$98=MAX($CI$98:$CO$98)),COLUMNS($CO$4:CQ4))),"")</f>
        <v/>
      </c>
      <c r="CV98" s="4" t="str" cm="1">
        <f t="array" ref="CV98">IFERROR(INDEX($CI$4:$CO$4,_xlfn.AGGREGATE(15,6,COLUMN($CI$4:$CO$4)-COLUMN($CH$1)/($CI$98:$CO$98=MAX($CI$98:$CO$98)),COLUMNS($CO$4:CR4))),"")</f>
        <v/>
      </c>
      <c r="CW98" s="1" t="str">
        <f t="shared" ca="1" si="52"/>
        <v/>
      </c>
      <c r="CX98" s="1" t="str" cm="1">
        <f t="array" ref="CX98">IFERROR(INDEX($CS$99:$CV$99,_xlfn.AGGREGATE(15,6,COLUMN($CS$99:$CV$99)-COLUMN($CR$99)/($CS$98:$CV$98=MAX($CS$98:$CV$98)),COLUMNS($CS$99:CT99
))),"")</f>
        <v/>
      </c>
      <c r="CY98" s="1" t="str" cm="1">
        <f t="array" ref="CY98">IFERROR(INDEX($CS$99:$CV$99,_xlfn.AGGREGATE(15,6,COLUMN($CS$99:$CV$99)-COLUMN($CR$99)/($CS$98:$CV$98=MAX($CS$98:$CV$98)),COLUMNS($CS$99:CU99
))),"")</f>
        <v/>
      </c>
      <c r="CZ98" s="1" t="str" cm="1">
        <f t="array" ref="CZ98">IFERROR(INDEX($CS$99:$CV$99,_xlfn.AGGREGATE(15,6,COLUMN($CS$99:$CV$99)-COLUMN($CR$99)/($CS$98:$CV$98=MAX($CS$98:$CV$98)),COLUMNS($CS$99:CV99
))),"")</f>
        <v/>
      </c>
      <c r="DA98" s="1" t="str">
        <f t="shared" ca="1" si="53"/>
        <v>R</v>
      </c>
      <c r="DB98" s="1" t="str">
        <f t="shared" ca="1" si="57"/>
        <v/>
      </c>
      <c r="DD98" s="4" t="str">
        <f>IFERROR(VLOOKUP(CS98,General!R:S,2,FALSE),"")</f>
        <v/>
      </c>
      <c r="DE98" s="4" t="str">
        <f>IFERROR(VLOOKUP(CT98,General!R:S,2,FALSE),"")</f>
        <v/>
      </c>
      <c r="DF98" s="4" t="str">
        <f>IFERROR(VLOOKUP(CU98,General!R:S,2,FALSE),"")</f>
        <v/>
      </c>
      <c r="DG98" s="4" t="str">
        <f>IFERROR(VLOOKUP(CV98,General!R:S,2,FALSE),"")</f>
        <v/>
      </c>
      <c r="DH98" s="4">
        <f ca="1">IF(CS98="",-1,COUNTIF(INDIRECT(DD98&amp;$CQ$10):INDIRECT(DD98&amp;CQ98),"Y"))</f>
        <v>-1</v>
      </c>
      <c r="DI98" s="4">
        <f ca="1">IF(CT98="",-1,COUNTIF(INDIRECT(DE98&amp;$CQ$10):INDIRECT(DE98&amp;CQ98),"Y"))</f>
        <v>-1</v>
      </c>
      <c r="DJ98" s="4">
        <f ca="1">IF(CU98="",-1,COUNTIF(INDIRECT(DF98&amp;$CQ$10):INDIRECT(DF98&amp;CQ98),"Y"))</f>
        <v>-1</v>
      </c>
      <c r="DK98" s="4">
        <f ca="1">IF(CV98="",-1,COUNTIF(INDIRECT(DG98&amp;$CQ$10):INDIRECT(DG98&amp;CQ98),"Y"))</f>
        <v>-1</v>
      </c>
      <c r="DL98" s="4" t="str" cm="1">
        <f t="array" aca="1" ref="DL98" ca="1">IFERROR(INDEX($CS$98:$CV$98,_xlfn.AGGREGATE(15,6,COLUMN($CS$98:$CV$98)-COLUMN($CR$98)/($DH$98:$DK$98=MAX($DH$98:$DK$98)),COLUMNS($CS$98:CS98))),"")</f>
        <v/>
      </c>
      <c r="DM98" s="4" t="str" cm="1">
        <f t="array" aca="1" ref="DM98" ca="1">IFERROR(INDEX($CS$98:$CV$98,_xlfn.AGGREGATE(15,6,COLUMN($CS$98:$CV$98)-COLUMN($CR$98)/($DH$98:$DK$98=MAX($DH$98:$DK$98)),COLUMNS($CS$98:CT98))),"")</f>
        <v/>
      </c>
      <c r="DN98" s="4" t="str" cm="1">
        <f t="array" aca="1" ref="DN98" ca="1">IFERROR(INDEX($CS$98:$CV$98,_xlfn.AGGREGATE(15,6,COLUMN($CS$98:$CV$98)-COLUMN($CR$98)/($DH$98:$DK$98=MAX($DH$98:$DK$98)),COLUMNS($CS$98:CU98))),"")</f>
        <v/>
      </c>
      <c r="DO98" s="4" t="str" cm="1">
        <f t="array" aca="1" ref="DO98" ca="1">IFERROR(INDEX($CS$98:$CV$98,_xlfn.AGGREGATE(15,6,COLUMN($CS$98:$CV$98)-COLUMN($CR$98)/($DH$98:$DK$98=MAX($DH$98:$DK$98)),COLUMNS($CS$98:CV98))),"")</f>
        <v/>
      </c>
      <c r="DP98" s="1">
        <f t="shared" ca="1" si="54"/>
        <v>4</v>
      </c>
      <c r="DQ98" s="73">
        <f t="shared" ca="1" si="55"/>
        <v>0</v>
      </c>
      <c r="DR98" s="4" t="str">
        <f t="shared" ca="1" si="56"/>
        <v/>
      </c>
      <c r="DS98" s="1" t="str">
        <f t="shared" si="49"/>
        <v>F98</v>
      </c>
      <c r="DV98" s="161" t="str">
        <f>'Hedge-All-18'!B98</f>
        <v/>
      </c>
      <c r="DW98" s="162" t="str">
        <f>'Hedge-All-18'!C98</f>
        <v/>
      </c>
      <c r="DX98" s="163" t="str">
        <f>'Hedge-All-18'!D98</f>
        <v/>
      </c>
      <c r="DY98" s="164" t="str">
        <f>'Hedge-All-18'!E98</f>
        <v/>
      </c>
      <c r="DZ98" s="165" t="str">
        <f>'Hedge-All-18'!F98</f>
        <v/>
      </c>
      <c r="EA98" s="139"/>
      <c r="EB98" s="166" t="str">
        <f>'Hedge-All-18'!H98</f>
        <v/>
      </c>
      <c r="EC98" s="163" t="str">
        <f>'Hedge-All-18'!I98</f>
        <v/>
      </c>
      <c r="ED98" s="164" t="str">
        <f>'Hedge-All-18'!J98</f>
        <v/>
      </c>
      <c r="EE98" s="165" t="str">
        <f>'Hedge-All-18'!K98</f>
        <v/>
      </c>
      <c r="EF98" s="139"/>
      <c r="EG98" s="139"/>
      <c r="EH98" s="139"/>
      <c r="EI98" s="161" t="str">
        <f>'Hedge-All-18'!O98</f>
        <v/>
      </c>
      <c r="EJ98" s="163" t="str">
        <f>'Hedge-All-18'!P98</f>
        <v/>
      </c>
      <c r="EK98" s="164" t="str">
        <f>'Hedge-All-18'!Q98</f>
        <v/>
      </c>
      <c r="EL98" s="167" t="str">
        <f>'Hedge-All-18'!R98</f>
        <v/>
      </c>
      <c r="EM98" s="167" t="str">
        <f>'Hedge-All-18'!S98</f>
        <v/>
      </c>
      <c r="EN98" s="168" t="str">
        <f>'Hedge-All-18'!T98</f>
        <v/>
      </c>
      <c r="EO98" s="167" t="str">
        <f>'Hedge-All-18'!U98</f>
        <v/>
      </c>
      <c r="EP98" s="169" t="str">
        <f>'Hedge-All-18'!V98</f>
        <v/>
      </c>
      <c r="EQ98" s="1" t="str">
        <f t="shared" si="50"/>
        <v>N</v>
      </c>
    </row>
    <row r="99" spans="1:147" ht="26.25" customHeight="1" thickBot="1">
      <c r="A99" s="1">
        <v>90</v>
      </c>
      <c r="B99" s="38" t="e">
        <f>#REF!</f>
        <v>#REF!</v>
      </c>
      <c r="C99" s="39" t="e">
        <f>#REF!</f>
        <v>#REF!</v>
      </c>
      <c r="D99" s="39" t="e">
        <f>#REF!</f>
        <v>#REF!</v>
      </c>
      <c r="E99" s="39" t="e">
        <f>#REF!</f>
        <v>#REF!</v>
      </c>
      <c r="F99" s="39" t="str">
        <f>IF(AH99="","",IF(#REF!="W","Y",IF(#REF!="L","N","")))</f>
        <v/>
      </c>
      <c r="G99" s="39" t="e">
        <f>#REF!</f>
        <v>#REF!</v>
      </c>
      <c r="H99" s="39" t="e">
        <f>#REF!</f>
        <v>#REF!</v>
      </c>
      <c r="I99" s="40" t="e">
        <f>#REF!</f>
        <v>#REF!</v>
      </c>
      <c r="J99" s="53"/>
      <c r="K99" s="53"/>
      <c r="L99" s="38" t="e">
        <f>#REF!</f>
        <v>#REF!</v>
      </c>
      <c r="M99" s="39" t="e">
        <f>#REF!</f>
        <v>#REF!</v>
      </c>
      <c r="N99" s="39" t="e">
        <f>#REF!</f>
        <v>#REF!</v>
      </c>
      <c r="O99" s="39" t="e">
        <f>#REF!</f>
        <v>#REF!</v>
      </c>
      <c r="P99" s="39" t="str">
        <f>IF(AH99="","",IF(#REF!="W","Y",IF(#REF!="L","N","")))</f>
        <v/>
      </c>
      <c r="Q99" s="39" t="e">
        <f>#REF!</f>
        <v>#REF!</v>
      </c>
      <c r="R99" s="39" t="e">
        <f>#REF!</f>
        <v>#REF!</v>
      </c>
      <c r="S99" s="40" t="e">
        <f>#REF!</f>
        <v>#REF!</v>
      </c>
      <c r="T99" s="53"/>
      <c r="U99" s="185"/>
      <c r="V99" s="286" t="str">
        <f>'Hedge-All-18'!B99</f>
        <v/>
      </c>
      <c r="W99" s="39" t="str">
        <f>'Hedge-All-18'!C99</f>
        <v/>
      </c>
      <c r="X99" s="39" t="str">
        <f>'Hedge-All-18'!H99</f>
        <v/>
      </c>
      <c r="Y99" s="39" t="str">
        <f>'Hedge-All-18'!O99</f>
        <v/>
      </c>
      <c r="Z99" s="39" t="str">
        <f>IF(AH99="","",IF('Hedge-All-18'!X99="W","Y",IF('Hedge-All-18'!X99="L","N","")))</f>
        <v/>
      </c>
      <c r="AA99" s="39" t="str">
        <f>'Hedge-All-18'!AM99</f>
        <v/>
      </c>
      <c r="AB99" s="39" t="str">
        <f>'Hedge-All-18'!S99</f>
        <v/>
      </c>
      <c r="AC99" s="40" t="str">
        <f>'Hedge-All-18'!U99</f>
        <v/>
      </c>
      <c r="AD99" s="53"/>
      <c r="AE99" s="53"/>
      <c r="AF99" s="53"/>
      <c r="AG99" s="53"/>
      <c r="AH99" s="125"/>
      <c r="AI99" s="105"/>
      <c r="AJ99" s="103" t="str" cm="1">
        <f t="array" aca="1" ref="AJ99" ca="1">IF(AH98="","",INDIRECT(VLOOKUP(DB99,General!X:Y,2,FALSE)&amp;CQ99))</f>
        <v/>
      </c>
      <c r="AK99" s="69" t="str">
        <f t="shared" si="46"/>
        <v/>
      </c>
      <c r="AL99" s="69" t="str">
        <f>IF(AH98="","",VLOOKUP(DB99,General!U:V,2,FALSE))</f>
        <v/>
      </c>
      <c r="AM99" s="65" t="str" cm="1">
        <f t="array" aca="1" ref="AM99" ca="1">IF(AH98="","",INDIRECT(DB99&amp;CQ99))</f>
        <v/>
      </c>
      <c r="AN99" s="39" t="str">
        <f t="shared" si="43"/>
        <v/>
      </c>
      <c r="AO99" s="39" t="str">
        <f t="shared" si="47"/>
        <v/>
      </c>
      <c r="AP99" s="40" t="str">
        <f t="shared" si="44"/>
        <v/>
      </c>
      <c r="AQ99" s="53"/>
      <c r="AR99" s="53"/>
      <c r="AS99" s="53"/>
      <c r="AT99" s="33" t="e">
        <f>#REF!</f>
        <v>#REF!</v>
      </c>
      <c r="AU99" s="34" t="e">
        <f>#REF!</f>
        <v>#REF!</v>
      </c>
      <c r="AV99" s="34" t="e">
        <f>#REF!</f>
        <v>#REF!</v>
      </c>
      <c r="AW99" s="34" t="e">
        <f>#REF!</f>
        <v>#REF!</v>
      </c>
      <c r="AX99" s="34" t="str">
        <f>IF(AH99="","",IF(#REF!="W","Y",IF(#REF!="L","N","")))</f>
        <v/>
      </c>
      <c r="AY99" s="34" t="e">
        <f>#REF!</f>
        <v>#REF!</v>
      </c>
      <c r="AZ99" s="34" t="e">
        <f>#REF!</f>
        <v>#REF!</v>
      </c>
      <c r="BA99" s="35" t="e">
        <f>#REF!</f>
        <v>#REF!</v>
      </c>
      <c r="BB99" s="53"/>
      <c r="BC99" s="53"/>
      <c r="BD99" s="33" t="e">
        <f>#REF!</f>
        <v>#REF!</v>
      </c>
      <c r="BE99" s="34" t="e">
        <f>#REF!</f>
        <v>#REF!</v>
      </c>
      <c r="BF99" s="34" t="e">
        <f>#REF!</f>
        <v>#REF!</v>
      </c>
      <c r="BG99" s="34" t="e">
        <f>#REF!</f>
        <v>#REF!</v>
      </c>
      <c r="BH99" s="34" t="str">
        <f>IF(AH99="","",IF(#REF!="W","Y",IF(#REF!="L","N","")))</f>
        <v/>
      </c>
      <c r="BI99" s="34" t="e">
        <f>#REF!</f>
        <v>#REF!</v>
      </c>
      <c r="BJ99" s="34" t="e">
        <f>#REF!</f>
        <v>#REF!</v>
      </c>
      <c r="BK99" s="35" t="e">
        <f>#REF!</f>
        <v>#REF!</v>
      </c>
      <c r="BL99" s="53"/>
      <c r="BM99" s="53"/>
      <c r="BN99" s="33" t="e">
        <f>#REF!</f>
        <v>#REF!</v>
      </c>
      <c r="BO99" s="34" t="e">
        <f>#REF!</f>
        <v>#REF!</v>
      </c>
      <c r="BP99" s="34" t="e">
        <f>#REF!</f>
        <v>#REF!</v>
      </c>
      <c r="BQ99" s="34" t="e">
        <f>#REF!</f>
        <v>#REF!</v>
      </c>
      <c r="BR99" s="34" t="str">
        <f>IF(AH99="","",IF(#REF!="W","Y",IF(#REF!="L","N","")))</f>
        <v/>
      </c>
      <c r="BS99" s="34" t="e">
        <f>#REF!</f>
        <v>#REF!</v>
      </c>
      <c r="BT99" s="34" t="e">
        <f>#REF!</f>
        <v>#REF!</v>
      </c>
      <c r="BU99" s="35" t="e">
        <f>#REF!</f>
        <v>#REF!</v>
      </c>
      <c r="BV99" s="53"/>
      <c r="BW99" s="53"/>
      <c r="BX99" s="38" t="e">
        <f>#REF!</f>
        <v>#REF!</v>
      </c>
      <c r="BY99" s="39" t="e">
        <f>#REF!</f>
        <v>#REF!</v>
      </c>
      <c r="BZ99" s="39" t="e">
        <f>#REF!</f>
        <v>#REF!</v>
      </c>
      <c r="CA99" s="39" t="e">
        <f>#REF!</f>
        <v>#REF!</v>
      </c>
      <c r="CB99" s="39" t="str">
        <f>IF(AH99="","",IF(#REF!="W","Y",IF(#REF!="L","N","")))</f>
        <v/>
      </c>
      <c r="CC99" s="39" t="e">
        <f>#REF!</f>
        <v>#REF!</v>
      </c>
      <c r="CD99" s="39" t="e">
        <f>#REF!</f>
        <v>#REF!</v>
      </c>
      <c r="CE99" s="40" t="e">
        <f>#REF!</f>
        <v>#REF!</v>
      </c>
      <c r="CF99" s="53"/>
      <c r="CG99" s="53"/>
      <c r="CH99" s="1" t="e">
        <f>IF(AN99="",0,IFERROR(VLOOKUP(AN94&amp;AN95&amp;AN96&amp;AN97&amp;AN98&amp;AN99,General!I:J,2,FALSE),0))+AO98</f>
        <v>#VALUE!</v>
      </c>
      <c r="CI99" s="1">
        <v>-100</v>
      </c>
      <c r="CJ99" s="1" t="e">
        <f t="shared" si="45"/>
        <v>#REF!</v>
      </c>
      <c r="CK99" s="1">
        <v>-100</v>
      </c>
      <c r="CL99" s="1">
        <v>-100</v>
      </c>
      <c r="CM99" s="1">
        <v>-100</v>
      </c>
      <c r="CN99" s="1">
        <v>-100</v>
      </c>
      <c r="CP99" s="1" t="str">
        <f>IF(AH99="","",INDEX($CI$4:$CO$4,MATCH(MAX(CI99:CO99),CI99:CO99,0)))</f>
        <v/>
      </c>
      <c r="CQ99" s="1">
        <v>99</v>
      </c>
      <c r="CR99" s="1">
        <f t="shared" si="59"/>
        <v>94</v>
      </c>
      <c r="CS99" s="4" t="str" cm="1">
        <f t="array" ref="CS99">IFERROR(INDEX($CI$4:$CO$4,_xlfn.AGGREGATE(15,6,COLUMN($CI$4:$CO$4)-COLUMN($CH$1)/($CI$99:$CO$99=MAX($CI$99:$CO$99)),COLUMNS($CO$4:CO4))),"")</f>
        <v/>
      </c>
      <c r="CT99" s="4" t="str" cm="1">
        <f t="array" ref="CT99">IFERROR(INDEX($CI$4:$CO$4,_xlfn.AGGREGATE(15,6,COLUMN($CI$4:$CO$4)-COLUMN($CH$1)/($CI$99:$CO$99=MAX($CI$99:$CO$99)),COLUMNS($CO$4:CP4))),"")</f>
        <v/>
      </c>
      <c r="CU99" s="4" t="str" cm="1">
        <f t="array" ref="CU99">IFERROR(INDEX($CI$4:$CO$4,_xlfn.AGGREGATE(15,6,COLUMN($CI$4:$CO$4)-COLUMN($CH$1)/($CI$99:$CO$99=MAX($CI$99:$CO$99)),COLUMNS($CO$4:CQ4))),"")</f>
        <v/>
      </c>
      <c r="CV99" s="4" t="str" cm="1">
        <f t="array" ref="CV99">IFERROR(INDEX($CI$4:$CO$4,_xlfn.AGGREGATE(15,6,COLUMN($CI$4:$CO$4)-COLUMN($CH$1)/($CI$99:$CO$99=MAX($CI$99:$CO$99)),COLUMNS($CO$4:CR4))),"")</f>
        <v/>
      </c>
      <c r="CW99" s="1" t="str">
        <f t="shared" ca="1" si="52"/>
        <v/>
      </c>
      <c r="DA99" s="1" t="str">
        <f t="shared" ca="1" si="53"/>
        <v>R</v>
      </c>
      <c r="DB99" s="1" t="str">
        <f t="shared" ca="1" si="57"/>
        <v/>
      </c>
      <c r="DD99" s="4" t="str">
        <f>IFERROR(VLOOKUP(CS99,General!R:S,2,FALSE),"")</f>
        <v/>
      </c>
      <c r="DE99" s="4" t="str">
        <f>IFERROR(VLOOKUP(CT99,General!R:S,2,FALSE),"")</f>
        <v/>
      </c>
      <c r="DF99" s="4" t="str">
        <f>IFERROR(VLOOKUP(CU99,General!R:S,2,FALSE),"")</f>
        <v/>
      </c>
      <c r="DG99" s="4" t="str">
        <f>IFERROR(VLOOKUP(CV99,General!R:S,2,FALSE),"")</f>
        <v/>
      </c>
      <c r="DH99" s="4">
        <f ca="1">IF(CS99="",-1,COUNTIF(INDIRECT(DD99&amp;$CQ$10):INDIRECT(DD99&amp;CQ99),"Y"))</f>
        <v>-1</v>
      </c>
      <c r="DI99" s="4">
        <f ca="1">IF(CT99="",-1,COUNTIF(INDIRECT(DE99&amp;$CQ$10):INDIRECT(DE99&amp;CQ99),"Y"))</f>
        <v>-1</v>
      </c>
      <c r="DJ99" s="4">
        <f ca="1">IF(CU99="",-1,COUNTIF(INDIRECT(DF99&amp;$CQ$10):INDIRECT(DF99&amp;CQ99),"Y"))</f>
        <v>-1</v>
      </c>
      <c r="DK99" s="4">
        <f ca="1">IF(CV99="",-1,COUNTIF(INDIRECT(DG99&amp;$CQ$10):INDIRECT(DG99&amp;CQ99),"Y"))</f>
        <v>-1</v>
      </c>
      <c r="DL99" s="4" t="str" cm="1">
        <f t="array" aca="1" ref="DL99" ca="1">IFERROR(INDEX($CS$99:$CV$99,_xlfn.AGGREGATE(15,6,COLUMN($CS$99:$CV$99)-COLUMN($CR$99)/($DH$99:$DK$99=MAX($DH$99:$DK$99)),COLUMNS($CS$99:CS99))),"")</f>
        <v/>
      </c>
      <c r="DM99" s="4" t="str" cm="1">
        <f t="array" aca="1" ref="DM99" ca="1">IFERROR(INDEX($CS$99:$CV$99,_xlfn.AGGREGATE(15,6,COLUMN($CS$99:$CV$99)-COLUMN($CR$99)/($DH$99:$DK$99=MAX($DH$99:$DK$99)),COLUMNS($CS$99:CT99))),"")</f>
        <v/>
      </c>
      <c r="DN99" s="4" t="str" cm="1">
        <f t="array" aca="1" ref="DN99" ca="1">IFERROR(INDEX($CS$99:$CV$99,_xlfn.AGGREGATE(15,6,COLUMN($CS$99:$CV$99)-COLUMN($CR$99)/($DH$99:$DK$99=MAX($DH$99:$DK$99)),COLUMNS($CS$99:CU99))),"")</f>
        <v/>
      </c>
      <c r="DO99" s="4" t="str" cm="1">
        <f t="array" aca="1" ref="DO99" ca="1">IFERROR(INDEX($CS$99:$CV$99,_xlfn.AGGREGATE(15,6,COLUMN($CS$99:$CV$99)-COLUMN($CR$99)/($DH$99:$DK$99=MAX($DH$99:$DK$99)),COLUMNS($CS$99:CV99))),"")</f>
        <v/>
      </c>
      <c r="DP99" s="1">
        <f t="shared" ca="1" si="54"/>
        <v>4</v>
      </c>
      <c r="DQ99" s="73">
        <f t="shared" ca="1" si="55"/>
        <v>0</v>
      </c>
      <c r="DR99" s="4" t="str">
        <f t="shared" ca="1" si="56"/>
        <v/>
      </c>
      <c r="DS99" s="1" t="str">
        <f t="shared" si="49"/>
        <v>F99</v>
      </c>
      <c r="DV99" s="170" t="str">
        <f>'Hedge-All-18'!B99</f>
        <v/>
      </c>
      <c r="DW99" s="171" t="str">
        <f>'Hedge-All-18'!C99</f>
        <v/>
      </c>
      <c r="DX99" s="172" t="str">
        <f>'Hedge-All-18'!D99</f>
        <v/>
      </c>
      <c r="DY99" s="173" t="str">
        <f>'Hedge-All-18'!E99</f>
        <v/>
      </c>
      <c r="DZ99" s="174" t="str">
        <f>'Hedge-All-18'!F99</f>
        <v/>
      </c>
      <c r="EA99" s="139"/>
      <c r="EB99" s="175" t="str">
        <f>'Hedge-All-18'!H99</f>
        <v/>
      </c>
      <c r="EC99" s="172" t="str">
        <f>'Hedge-All-18'!I99</f>
        <v/>
      </c>
      <c r="ED99" s="173" t="str">
        <f>'Hedge-All-18'!J99</f>
        <v/>
      </c>
      <c r="EE99" s="174" t="str">
        <f>'Hedge-All-18'!K99</f>
        <v/>
      </c>
      <c r="EF99" s="139"/>
      <c r="EG99" s="139"/>
      <c r="EH99" s="139"/>
      <c r="EI99" s="170" t="str">
        <f>'Hedge-All-18'!O99</f>
        <v/>
      </c>
      <c r="EJ99" s="172" t="str">
        <f>'Hedge-All-18'!P99</f>
        <v/>
      </c>
      <c r="EK99" s="173" t="str">
        <f>'Hedge-All-18'!Q99</f>
        <v/>
      </c>
      <c r="EL99" s="176" t="str">
        <f>'Hedge-All-18'!R99</f>
        <v/>
      </c>
      <c r="EM99" s="176" t="str">
        <f>'Hedge-All-18'!S99</f>
        <v/>
      </c>
      <c r="EN99" s="177" t="str">
        <f>'Hedge-All-18'!T99</f>
        <v/>
      </c>
      <c r="EO99" s="176" t="str">
        <f>'Hedge-All-18'!U99</f>
        <v/>
      </c>
      <c r="EP99" s="178" t="str">
        <f>'Hedge-All-18'!V99</f>
        <v/>
      </c>
      <c r="EQ99" s="1" t="str">
        <f t="shared" si="50"/>
        <v>N</v>
      </c>
    </row>
    <row r="100" spans="1:147" ht="26.25" customHeight="1" thickBot="1">
      <c r="A100" s="1">
        <v>91</v>
      </c>
      <c r="B100" s="33" t="e">
        <f>#REF!</f>
        <v>#REF!</v>
      </c>
      <c r="C100" s="34" t="e">
        <f>#REF!</f>
        <v>#REF!</v>
      </c>
      <c r="D100" s="34" t="e">
        <f>#REF!</f>
        <v>#REF!</v>
      </c>
      <c r="E100" s="34" t="e">
        <f>#REF!</f>
        <v>#REF!</v>
      </c>
      <c r="F100" s="34" t="str">
        <f>IF(AH100="","",IF(#REF!="W","Y",IF(#REF!="L","N","")))</f>
        <v/>
      </c>
      <c r="G100" s="34" t="e">
        <f>#REF!</f>
        <v>#REF!</v>
      </c>
      <c r="H100" s="34" t="e">
        <f>#REF!</f>
        <v>#REF!</v>
      </c>
      <c r="I100" s="35" t="e">
        <f>#REF!</f>
        <v>#REF!</v>
      </c>
      <c r="J100" s="53"/>
      <c r="K100" s="53"/>
      <c r="L100" s="33" t="e">
        <f>#REF!</f>
        <v>#REF!</v>
      </c>
      <c r="M100" s="34" t="e">
        <f>#REF!</f>
        <v>#REF!</v>
      </c>
      <c r="N100" s="34" t="e">
        <f>#REF!</f>
        <v>#REF!</v>
      </c>
      <c r="O100" s="34" t="e">
        <f>#REF!</f>
        <v>#REF!</v>
      </c>
      <c r="P100" s="34" t="str">
        <f>IF(AH100="","",IF(#REF!="W","Y",IF(#REF!="L","N","")))</f>
        <v/>
      </c>
      <c r="Q100" s="34" t="e">
        <f>#REF!</f>
        <v>#REF!</v>
      </c>
      <c r="R100" s="34" t="e">
        <f>#REF!</f>
        <v>#REF!</v>
      </c>
      <c r="S100" s="35" t="e">
        <f>#REF!</f>
        <v>#REF!</v>
      </c>
      <c r="T100" s="53"/>
      <c r="U100" s="185"/>
      <c r="V100" s="184" t="str">
        <f>'Hedge-All-18'!B100</f>
        <v/>
      </c>
      <c r="W100" s="34" t="str">
        <f>'Hedge-All-18'!C100</f>
        <v/>
      </c>
      <c r="X100" s="34" t="str">
        <f>'Hedge-All-18'!H100</f>
        <v/>
      </c>
      <c r="Y100" s="34" t="str">
        <f>'Hedge-All-18'!O100</f>
        <v/>
      </c>
      <c r="Z100" s="34" t="str">
        <f>IF(AH100="","",IF('Hedge-All-18'!X100="W","Y",IF('Hedge-All-18'!X100="L","N","")))</f>
        <v/>
      </c>
      <c r="AA100" s="34" t="str">
        <f>'Hedge-All-18'!AM100</f>
        <v/>
      </c>
      <c r="AB100" s="34" t="str">
        <f>'Hedge-All-18'!S100</f>
        <v/>
      </c>
      <c r="AC100" s="35" t="str">
        <f>'Hedge-All-18'!U100</f>
        <v/>
      </c>
      <c r="AD100" s="53"/>
      <c r="AE100" s="53"/>
      <c r="AF100" s="53"/>
      <c r="AG100" s="53"/>
      <c r="AH100" s="123"/>
      <c r="AI100" s="105"/>
      <c r="AJ100" s="107" t="str" cm="1">
        <f t="array" aca="1" ref="AJ100" ca="1">IF(AH99="","",INDIRECT(VLOOKUP(DB100,General!X:Y,2,FALSE)&amp;CQ100))</f>
        <v/>
      </c>
      <c r="AK100" s="63" t="str">
        <f t="shared" si="46"/>
        <v/>
      </c>
      <c r="AL100" s="63" t="str">
        <f>IF(AH99="","",VLOOKUP(DB100,General!U:V,2,FALSE))</f>
        <v/>
      </c>
      <c r="AM100" s="64" t="str" cm="1">
        <f t="array" aca="1" ref="AM100" ca="1">IF(AH99="","",INDIRECT(DB100&amp;CQ100))</f>
        <v/>
      </c>
      <c r="AN100" s="34" t="str">
        <f t="shared" si="43"/>
        <v/>
      </c>
      <c r="AO100" s="34" t="str">
        <f t="shared" si="47"/>
        <v/>
      </c>
      <c r="AP100" s="35" t="str">
        <f t="shared" si="44"/>
        <v/>
      </c>
      <c r="AQ100" s="53"/>
      <c r="AR100" s="53"/>
      <c r="AS100" s="53"/>
      <c r="AT100" s="33" t="e">
        <f>#REF!</f>
        <v>#REF!</v>
      </c>
      <c r="AU100" s="34" t="e">
        <f>#REF!</f>
        <v>#REF!</v>
      </c>
      <c r="AV100" s="34" t="e">
        <f>#REF!</f>
        <v>#REF!</v>
      </c>
      <c r="AW100" s="34" t="e">
        <f>#REF!</f>
        <v>#REF!</v>
      </c>
      <c r="AX100" s="34" t="str">
        <f>IF(AH100="","",IF(#REF!="W","Y",IF(#REF!="L","N","")))</f>
        <v/>
      </c>
      <c r="AY100" s="34" t="e">
        <f>#REF!</f>
        <v>#REF!</v>
      </c>
      <c r="AZ100" s="34" t="e">
        <f>#REF!</f>
        <v>#REF!</v>
      </c>
      <c r="BA100" s="35" t="e">
        <f>#REF!</f>
        <v>#REF!</v>
      </c>
      <c r="BB100" s="53"/>
      <c r="BC100" s="53"/>
      <c r="BD100" s="33" t="e">
        <f>#REF!</f>
        <v>#REF!</v>
      </c>
      <c r="BE100" s="34" t="e">
        <f>#REF!</f>
        <v>#REF!</v>
      </c>
      <c r="BF100" s="34" t="e">
        <f>#REF!</f>
        <v>#REF!</v>
      </c>
      <c r="BG100" s="34" t="e">
        <f>#REF!</f>
        <v>#REF!</v>
      </c>
      <c r="BH100" s="34" t="str">
        <f>IF(AH100="","",IF(#REF!="W","Y",IF(#REF!="L","N","")))</f>
        <v/>
      </c>
      <c r="BI100" s="34" t="e">
        <f>#REF!</f>
        <v>#REF!</v>
      </c>
      <c r="BJ100" s="34" t="e">
        <f>#REF!</f>
        <v>#REF!</v>
      </c>
      <c r="BK100" s="35" t="e">
        <f>#REF!</f>
        <v>#REF!</v>
      </c>
      <c r="BL100" s="53"/>
      <c r="BM100" s="53"/>
      <c r="BN100" s="33" t="e">
        <f>#REF!</f>
        <v>#REF!</v>
      </c>
      <c r="BO100" s="34" t="e">
        <f>#REF!</f>
        <v>#REF!</v>
      </c>
      <c r="BP100" s="34" t="e">
        <f>#REF!</f>
        <v>#REF!</v>
      </c>
      <c r="BQ100" s="34" t="e">
        <f>#REF!</f>
        <v>#REF!</v>
      </c>
      <c r="BR100" s="34" t="str">
        <f>IF(AH100="","",IF(#REF!="W","Y",IF(#REF!="L","N","")))</f>
        <v/>
      </c>
      <c r="BS100" s="34" t="e">
        <f>#REF!</f>
        <v>#REF!</v>
      </c>
      <c r="BT100" s="34" t="e">
        <f>#REF!</f>
        <v>#REF!</v>
      </c>
      <c r="BU100" s="35" t="e">
        <f>#REF!</f>
        <v>#REF!</v>
      </c>
      <c r="BV100" s="53"/>
      <c r="BW100" s="53"/>
      <c r="BX100" s="33" t="e">
        <f>#REF!</f>
        <v>#REF!</v>
      </c>
      <c r="BY100" s="34" t="e">
        <f>#REF!</f>
        <v>#REF!</v>
      </c>
      <c r="BZ100" s="34" t="e">
        <f>#REF!</f>
        <v>#REF!</v>
      </c>
      <c r="CA100" s="34" t="e">
        <f>#REF!</f>
        <v>#REF!</v>
      </c>
      <c r="CB100" s="34" t="str">
        <f>IF(AH100="","",IF(#REF!="W","Y",IF(#REF!="L","N","")))</f>
        <v/>
      </c>
      <c r="CC100" s="34" t="e">
        <f>#REF!</f>
        <v>#REF!</v>
      </c>
      <c r="CD100" s="34" t="e">
        <f>#REF!</f>
        <v>#REF!</v>
      </c>
      <c r="CE100" s="35" t="e">
        <f>#REF!</f>
        <v>#REF!</v>
      </c>
      <c r="CF100" s="53"/>
      <c r="CG100" s="53"/>
      <c r="CH100" s="1" t="e">
        <f>IF(AN100="",0,IFERROR(VLOOKUP(AN95&amp;AN96&amp;AN97&amp;AN98&amp;AN99&amp;AN100,General!I:J,2,FALSE),0))+AO99</f>
        <v>#VALUE!</v>
      </c>
      <c r="CI100" s="1">
        <v>-100</v>
      </c>
      <c r="CJ100" s="1" t="e">
        <f t="shared" si="45"/>
        <v>#REF!</v>
      </c>
      <c r="CK100" s="1">
        <v>-100</v>
      </c>
      <c r="CL100" s="1">
        <v>-100</v>
      </c>
      <c r="CM100" s="1">
        <v>-100</v>
      </c>
      <c r="CN100" s="1">
        <v>-100</v>
      </c>
      <c r="CP100" s="1" t="str">
        <f t="shared" ref="CP100" ca="1" si="67">CW99</f>
        <v/>
      </c>
      <c r="CQ100" s="1">
        <v>100</v>
      </c>
      <c r="CR100" s="1">
        <f t="shared" si="59"/>
        <v>95</v>
      </c>
      <c r="CS100" s="4" t="str" cm="1">
        <f t="array" ref="CS100">IFERROR(INDEX($CI$4:$CO$4,_xlfn.AGGREGATE(15,6,COLUMN($CI$4:$CO$4)-COLUMN($CH$1)/($CI$100:$CO$100=MAX($CI$100:$CO$100)),COLUMNS($CO$4:CO4))),"")</f>
        <v/>
      </c>
      <c r="CT100" s="4" t="str" cm="1">
        <f t="array" ref="CT100">IFERROR(INDEX($CI$4:$CO$4,_xlfn.AGGREGATE(15,6,COLUMN($CI$4:$CO$4)-COLUMN($CH$1)/($CI$100:$CO$100=MAX($CI$100:$CO$100)),COLUMNS($CO$4:CP4))),"")</f>
        <v/>
      </c>
      <c r="CU100" s="4" t="str" cm="1">
        <f t="array" ref="CU100">IFERROR(INDEX($CI$4:$CO$4,_xlfn.AGGREGATE(15,6,COLUMN($CI$4:$CO$4)-COLUMN($CH$1)/($CI$100:$CO$100=MAX($CI$100:$CO$100)),COLUMNS($CO$4:CQ4))),"")</f>
        <v/>
      </c>
      <c r="CV100" s="4" t="str" cm="1">
        <f t="array" ref="CV100">IFERROR(INDEX($CI$4:$CO$4,_xlfn.AGGREGATE(15,6,COLUMN($CI$4:$CO$4)-COLUMN($CH$1)/($CI$100:$CO$100=MAX($CI$100:$CO$100)),COLUMNS($CO$4:CR4))),"")</f>
        <v/>
      </c>
      <c r="CW100" s="1" t="str">
        <f t="shared" ca="1" si="52"/>
        <v/>
      </c>
      <c r="DA100" s="1" t="str">
        <f t="shared" ca="1" si="53"/>
        <v>R</v>
      </c>
      <c r="DB100" s="1" t="str">
        <f t="shared" ca="1" si="57"/>
        <v/>
      </c>
      <c r="DD100" s="4" t="str">
        <f>IFERROR(VLOOKUP(CS100,General!R:S,2,FALSE),"")</f>
        <v/>
      </c>
      <c r="DE100" s="4" t="str">
        <f>IFERROR(VLOOKUP(CT100,General!R:S,2,FALSE),"")</f>
        <v/>
      </c>
      <c r="DF100" s="4" t="str">
        <f>IFERROR(VLOOKUP(CU100,General!R:S,2,FALSE),"")</f>
        <v/>
      </c>
      <c r="DG100" s="4" t="str">
        <f>IFERROR(VLOOKUP(CV100,General!R:S,2,FALSE),"")</f>
        <v/>
      </c>
      <c r="DH100" s="4">
        <f ca="1">IF(CS100="",-1,COUNTIF(INDIRECT(DD100&amp;$CQ$10):INDIRECT(DD100&amp;CQ100),"Y"))</f>
        <v>-1</v>
      </c>
      <c r="DI100" s="4">
        <f ca="1">IF(CT100="",-1,COUNTIF(INDIRECT(DE100&amp;$CQ$10):INDIRECT(DE100&amp;CQ100),"Y"))</f>
        <v>-1</v>
      </c>
      <c r="DJ100" s="4">
        <f ca="1">IF(CU100="",-1,COUNTIF(INDIRECT(DF100&amp;$CQ$10):INDIRECT(DF100&amp;CQ100),"Y"))</f>
        <v>-1</v>
      </c>
      <c r="DK100" s="4">
        <f ca="1">IF(CV100="",-1,COUNTIF(INDIRECT(DG100&amp;$CQ$10):INDIRECT(DG100&amp;CQ100),"Y"))</f>
        <v>-1</v>
      </c>
      <c r="DL100" s="4" t="str" cm="1">
        <f t="array" aca="1" ref="DL100" ca="1">IFERROR(INDEX($CS$100:$CV$100,_xlfn.AGGREGATE(15,6,COLUMN($CS$100:$CV$100)-COLUMN($CR$100)/($DH$100:$DK$100=MAX($DH$100:$DK$100)),COLUMNS($CS$100:CS100))),"")</f>
        <v/>
      </c>
      <c r="DM100" s="4" t="str" cm="1">
        <f t="array" aca="1" ref="DM100" ca="1">IFERROR(INDEX($CS$100:$CV$100,_xlfn.AGGREGATE(15,6,COLUMN($CS$100:$CV$100)-COLUMN($CR$100)/($DH$100:$DK$100=MAX($DH$100:$DK$100)),COLUMNS($CS$100:CT100))),"")</f>
        <v/>
      </c>
      <c r="DN100" s="4" t="str" cm="1">
        <f t="array" aca="1" ref="DN100" ca="1">IFERROR(INDEX($CS$100:$CV$100,_xlfn.AGGREGATE(15,6,COLUMN($CS$100:$CV$100)-COLUMN($CR$100)/($DH$100:$DK$100=MAX($DH$100:$DK$100)),COLUMNS($CS$100:CU100))),"")</f>
        <v/>
      </c>
      <c r="DO100" s="4" t="str" cm="1">
        <f t="array" aca="1" ref="DO100" ca="1">IFERROR(INDEX($CS$100:$CV$100,_xlfn.AGGREGATE(15,6,COLUMN($CS$100:$CV$100)-COLUMN($CR$100)/($DH$100:$DK$100=MAX($DH$100:$DK$100)),COLUMNS($CS$100:CV100))),"")</f>
        <v/>
      </c>
      <c r="DP100" s="1">
        <f t="shared" ca="1" si="54"/>
        <v>4</v>
      </c>
      <c r="DQ100" s="73">
        <f t="shared" ca="1" si="55"/>
        <v>0</v>
      </c>
      <c r="DR100" s="4" t="str">
        <f t="shared" ca="1" si="56"/>
        <v/>
      </c>
      <c r="DS100" s="1" t="str">
        <f t="shared" si="49"/>
        <v>F100</v>
      </c>
      <c r="DV100" s="152" t="str">
        <f>'Hedge-All-18'!B100</f>
        <v/>
      </c>
      <c r="DW100" s="153" t="str">
        <f>'Hedge-All-18'!C100</f>
        <v/>
      </c>
      <c r="DX100" s="154" t="str">
        <f>'Hedge-All-18'!D100</f>
        <v/>
      </c>
      <c r="DY100" s="155" t="str">
        <f>'Hedge-All-18'!E100</f>
        <v/>
      </c>
      <c r="DZ100" s="156" t="str">
        <f>'Hedge-All-18'!F100</f>
        <v/>
      </c>
      <c r="EA100" s="139"/>
      <c r="EB100" s="157" t="str">
        <f>'Hedge-All-18'!H100</f>
        <v/>
      </c>
      <c r="EC100" s="154" t="str">
        <f>'Hedge-All-18'!I100</f>
        <v/>
      </c>
      <c r="ED100" s="155" t="str">
        <f>'Hedge-All-18'!J100</f>
        <v/>
      </c>
      <c r="EE100" s="156" t="str">
        <f>'Hedge-All-18'!K100</f>
        <v/>
      </c>
      <c r="EF100" s="139"/>
      <c r="EG100" s="139"/>
      <c r="EH100" s="139"/>
      <c r="EI100" s="152" t="str">
        <f>'Hedge-All-18'!O100</f>
        <v/>
      </c>
      <c r="EJ100" s="154" t="str">
        <f>'Hedge-All-18'!P100</f>
        <v/>
      </c>
      <c r="EK100" s="155" t="str">
        <f>'Hedge-All-18'!Q100</f>
        <v/>
      </c>
      <c r="EL100" s="158" t="str">
        <f>'Hedge-All-18'!R100</f>
        <v/>
      </c>
      <c r="EM100" s="158" t="str">
        <f>'Hedge-All-18'!S100</f>
        <v/>
      </c>
      <c r="EN100" s="159" t="str">
        <f>'Hedge-All-18'!T100</f>
        <v/>
      </c>
      <c r="EO100" s="158" t="str">
        <f>'Hedge-All-18'!U100</f>
        <v/>
      </c>
      <c r="EP100" s="160" t="str">
        <f>'Hedge-All-18'!V100</f>
        <v/>
      </c>
      <c r="EQ100" s="1" t="str">
        <f t="shared" si="50"/>
        <v>N</v>
      </c>
    </row>
    <row r="101" spans="1:147" ht="26.25" customHeight="1" thickBot="1">
      <c r="A101" s="1">
        <v>92</v>
      </c>
      <c r="B101" s="36" t="e">
        <f>#REF!</f>
        <v>#REF!</v>
      </c>
      <c r="C101" s="23" t="e">
        <f>#REF!</f>
        <v>#REF!</v>
      </c>
      <c r="D101" s="23" t="e">
        <f>#REF!</f>
        <v>#REF!</v>
      </c>
      <c r="E101" s="23" t="e">
        <f>#REF!</f>
        <v>#REF!</v>
      </c>
      <c r="F101" s="23" t="str">
        <f>IF(AH101="","",IF(#REF!="W","Y",IF(#REF!="L","N","")))</f>
        <v/>
      </c>
      <c r="G101" s="23" t="e">
        <f>#REF!</f>
        <v>#REF!</v>
      </c>
      <c r="H101" s="23" t="e">
        <f>#REF!</f>
        <v>#REF!</v>
      </c>
      <c r="I101" s="37" t="e">
        <f>#REF!</f>
        <v>#REF!</v>
      </c>
      <c r="J101" s="53"/>
      <c r="K101" s="53"/>
      <c r="L101" s="36" t="e">
        <f>#REF!</f>
        <v>#REF!</v>
      </c>
      <c r="M101" s="23" t="e">
        <f>#REF!</f>
        <v>#REF!</v>
      </c>
      <c r="N101" s="23" t="e">
        <f>#REF!</f>
        <v>#REF!</v>
      </c>
      <c r="O101" s="23" t="e">
        <f>#REF!</f>
        <v>#REF!</v>
      </c>
      <c r="P101" s="23" t="str">
        <f>IF(AH101="","",IF(#REF!="W","Y",IF(#REF!="L","N","")))</f>
        <v/>
      </c>
      <c r="Q101" s="23" t="e">
        <f>#REF!</f>
        <v>#REF!</v>
      </c>
      <c r="R101" s="23" t="e">
        <f>#REF!</f>
        <v>#REF!</v>
      </c>
      <c r="S101" s="37" t="e">
        <f>#REF!</f>
        <v>#REF!</v>
      </c>
      <c r="T101" s="53"/>
      <c r="U101" s="185"/>
      <c r="V101" s="285" t="str">
        <f>'Hedge-All-18'!B101</f>
        <v/>
      </c>
      <c r="W101" s="23" t="str">
        <f>'Hedge-All-18'!C101</f>
        <v/>
      </c>
      <c r="X101" s="23" t="str">
        <f>'Hedge-All-18'!H101</f>
        <v/>
      </c>
      <c r="Y101" s="23" t="str">
        <f>'Hedge-All-18'!O101</f>
        <v/>
      </c>
      <c r="Z101" s="23" t="str">
        <f>IF(AH101="","",IF('Hedge-All-18'!X101="W","Y",IF('Hedge-All-18'!X101="L","N","")))</f>
        <v/>
      </c>
      <c r="AA101" s="23" t="str">
        <f>'Hedge-All-18'!AM101</f>
        <v/>
      </c>
      <c r="AB101" s="23" t="str">
        <f>'Hedge-All-18'!S101</f>
        <v/>
      </c>
      <c r="AC101" s="37" t="str">
        <f>'Hedge-All-18'!U101</f>
        <v/>
      </c>
      <c r="AD101" s="53"/>
      <c r="AE101" s="53"/>
      <c r="AF101" s="53"/>
      <c r="AG101" s="53"/>
      <c r="AH101" s="124"/>
      <c r="AI101" s="105"/>
      <c r="AJ101" s="102" t="str" cm="1">
        <f t="array" aca="1" ref="AJ101" ca="1">IF(AH100="","",INDIRECT(VLOOKUP(DB101,General!X:Y,2,FALSE)&amp;CQ101))</f>
        <v/>
      </c>
      <c r="AK101" s="68" t="str">
        <f t="shared" si="46"/>
        <v/>
      </c>
      <c r="AL101" s="68" t="str">
        <f>IF(AH100="","",VLOOKUP(DB101,General!U:V,2,FALSE))</f>
        <v/>
      </c>
      <c r="AM101" s="62" t="str" cm="1">
        <f t="array" aca="1" ref="AM101" ca="1">IF(AH100="","",INDIRECT(DB101&amp;CQ101))</f>
        <v/>
      </c>
      <c r="AN101" s="23" t="str">
        <f t="shared" si="43"/>
        <v/>
      </c>
      <c r="AO101" s="23" t="str">
        <f t="shared" si="47"/>
        <v/>
      </c>
      <c r="AP101" s="37" t="str">
        <f t="shared" si="44"/>
        <v/>
      </c>
      <c r="AQ101" s="53"/>
      <c r="AR101" s="53"/>
      <c r="AS101" s="53"/>
      <c r="AT101" s="33" t="e">
        <f>#REF!</f>
        <v>#REF!</v>
      </c>
      <c r="AU101" s="34" t="e">
        <f>#REF!</f>
        <v>#REF!</v>
      </c>
      <c r="AV101" s="34" t="e">
        <f>#REF!</f>
        <v>#REF!</v>
      </c>
      <c r="AW101" s="34" t="e">
        <f>#REF!</f>
        <v>#REF!</v>
      </c>
      <c r="AX101" s="34" t="str">
        <f>IF(AH101="","",IF(#REF!="W","Y",IF(#REF!="L","N","")))</f>
        <v/>
      </c>
      <c r="AY101" s="34" t="e">
        <f>#REF!</f>
        <v>#REF!</v>
      </c>
      <c r="AZ101" s="34" t="e">
        <f>#REF!</f>
        <v>#REF!</v>
      </c>
      <c r="BA101" s="35" t="e">
        <f>#REF!</f>
        <v>#REF!</v>
      </c>
      <c r="BB101" s="53"/>
      <c r="BC101" s="53"/>
      <c r="BD101" s="33" t="e">
        <f>#REF!</f>
        <v>#REF!</v>
      </c>
      <c r="BE101" s="34" t="e">
        <f>#REF!</f>
        <v>#REF!</v>
      </c>
      <c r="BF101" s="34" t="e">
        <f>#REF!</f>
        <v>#REF!</v>
      </c>
      <c r="BG101" s="34" t="e">
        <f>#REF!</f>
        <v>#REF!</v>
      </c>
      <c r="BH101" s="34" t="str">
        <f>IF(AH101="","",IF(#REF!="W","Y",IF(#REF!="L","N","")))</f>
        <v/>
      </c>
      <c r="BI101" s="34" t="e">
        <f>#REF!</f>
        <v>#REF!</v>
      </c>
      <c r="BJ101" s="34" t="e">
        <f>#REF!</f>
        <v>#REF!</v>
      </c>
      <c r="BK101" s="35" t="e">
        <f>#REF!</f>
        <v>#REF!</v>
      </c>
      <c r="BL101" s="53"/>
      <c r="BM101" s="53"/>
      <c r="BN101" s="33" t="e">
        <f>#REF!</f>
        <v>#REF!</v>
      </c>
      <c r="BO101" s="34" t="e">
        <f>#REF!</f>
        <v>#REF!</v>
      </c>
      <c r="BP101" s="34" t="e">
        <f>#REF!</f>
        <v>#REF!</v>
      </c>
      <c r="BQ101" s="34" t="e">
        <f>#REF!</f>
        <v>#REF!</v>
      </c>
      <c r="BR101" s="34" t="str">
        <f>IF(AH101="","",IF(#REF!="W","Y",IF(#REF!="L","N","")))</f>
        <v/>
      </c>
      <c r="BS101" s="34" t="e">
        <f>#REF!</f>
        <v>#REF!</v>
      </c>
      <c r="BT101" s="34" t="e">
        <f>#REF!</f>
        <v>#REF!</v>
      </c>
      <c r="BU101" s="35" t="e">
        <f>#REF!</f>
        <v>#REF!</v>
      </c>
      <c r="BV101" s="53"/>
      <c r="BW101" s="53"/>
      <c r="BX101" s="36" t="e">
        <f>#REF!</f>
        <v>#REF!</v>
      </c>
      <c r="BY101" s="23" t="e">
        <f>#REF!</f>
        <v>#REF!</v>
      </c>
      <c r="BZ101" s="23" t="e">
        <f>#REF!</f>
        <v>#REF!</v>
      </c>
      <c r="CA101" s="23" t="e">
        <f>#REF!</f>
        <v>#REF!</v>
      </c>
      <c r="CB101" s="23" t="str">
        <f>IF(AH101="","",IF(#REF!="W","Y",IF(#REF!="L","N","")))</f>
        <v/>
      </c>
      <c r="CC101" s="23" t="e">
        <f>#REF!</f>
        <v>#REF!</v>
      </c>
      <c r="CD101" s="23" t="e">
        <f>#REF!</f>
        <v>#REF!</v>
      </c>
      <c r="CE101" s="37" t="e">
        <f>#REF!</f>
        <v>#REF!</v>
      </c>
      <c r="CF101" s="53"/>
      <c r="CG101" s="53"/>
      <c r="CH101" s="1" t="e">
        <f>IF(AN101="",0,IFERROR(VLOOKUP(AN96&amp;AN97&amp;AN98&amp;AN99&amp;AN100&amp;AN101,General!I:J,2,FALSE),0))+AO100</f>
        <v>#VALUE!</v>
      </c>
      <c r="CI101" s="1">
        <v>-100</v>
      </c>
      <c r="CJ101" s="1" t="e">
        <f t="shared" si="45"/>
        <v>#REF!</v>
      </c>
      <c r="CK101" s="1">
        <v>-100</v>
      </c>
      <c r="CL101" s="1">
        <v>-100</v>
      </c>
      <c r="CM101" s="1">
        <v>-100</v>
      </c>
      <c r="CN101" s="1">
        <v>-100</v>
      </c>
      <c r="CP101" s="1" t="str">
        <f t="shared" ref="CP101:CP103" ca="1" si="68">CP100</f>
        <v/>
      </c>
      <c r="CQ101" s="1">
        <v>101</v>
      </c>
      <c r="CR101" s="1">
        <f t="shared" si="59"/>
        <v>96</v>
      </c>
      <c r="CS101" s="4" t="str" cm="1">
        <f t="array" ref="CS101">IFERROR(INDEX($CI$4:$CO$4,_xlfn.AGGREGATE(15,6,COLUMN($CI$4:$CO$4)-COLUMN($CH$1)/($CI$101:$CO$101=MAX($CI$101:$CO$101)),COLUMNS($CO$4:CO4))),"")</f>
        <v/>
      </c>
      <c r="CT101" s="4" t="str" cm="1">
        <f t="array" ref="CT101">IFERROR(INDEX($CI$4:$CO$4,_xlfn.AGGREGATE(15,6,COLUMN($CI$4:$CO$4)-COLUMN($CH$1)/($CI$101:$CO$101=MAX($CI$101:$CO$101)),COLUMNS($CO$4:CP4))),"")</f>
        <v/>
      </c>
      <c r="CU101" s="4" t="str" cm="1">
        <f t="array" ref="CU101">IFERROR(INDEX($CI$4:$CO$4,_xlfn.AGGREGATE(15,6,COLUMN($CI$4:$CO$4)-COLUMN($CH$1)/($CI$101:$CO$101=MAX($CI$101:$CO$101)),COLUMNS($CO$4:CQ4))),"")</f>
        <v/>
      </c>
      <c r="CV101" s="4" t="str" cm="1">
        <f t="array" ref="CV101">IFERROR(INDEX($CI$4:$CO$4,_xlfn.AGGREGATE(15,6,COLUMN($CI$4:$CO$4)-COLUMN($CH$1)/($CI$101:$CO$101=MAX($CI$101:$CO$101)),COLUMNS($CO$4:CR4))),"")</f>
        <v/>
      </c>
      <c r="CW101" s="1" t="str">
        <f t="shared" ca="1" si="52"/>
        <v/>
      </c>
      <c r="DA101" s="1" t="str">
        <f t="shared" ca="1" si="53"/>
        <v>R</v>
      </c>
      <c r="DB101" s="1" t="str">
        <f t="shared" ca="1" si="57"/>
        <v/>
      </c>
      <c r="DC101" s="1">
        <f>IF(DC96=4,1,DC96+1)</f>
        <v>3</v>
      </c>
      <c r="DD101" s="4" t="str">
        <f>IFERROR(VLOOKUP(CS101,General!R:S,2,FALSE),"")</f>
        <v/>
      </c>
      <c r="DE101" s="4" t="str">
        <f>IFERROR(VLOOKUP(CT101,General!R:S,2,FALSE),"")</f>
        <v/>
      </c>
      <c r="DF101" s="4" t="str">
        <f>IFERROR(VLOOKUP(CU101,General!R:S,2,FALSE),"")</f>
        <v/>
      </c>
      <c r="DG101" s="4" t="str">
        <f>IFERROR(VLOOKUP(CV101,General!R:S,2,FALSE),"")</f>
        <v/>
      </c>
      <c r="DH101" s="4">
        <f ca="1">IF(CS101="",-1,COUNTIF(INDIRECT(DD101&amp;$CQ$10):INDIRECT(DD101&amp;CQ101),"Y"))</f>
        <v>-1</v>
      </c>
      <c r="DI101" s="4">
        <f ca="1">IF(CT101="",-1,COUNTIF(INDIRECT(DE101&amp;$CQ$10):INDIRECT(DE101&amp;CQ101),"Y"))</f>
        <v>-1</v>
      </c>
      <c r="DJ101" s="4">
        <f ca="1">IF(CU101="",-1,COUNTIF(INDIRECT(DF101&amp;$CQ$10):INDIRECT(DF101&amp;CQ101),"Y"))</f>
        <v>-1</v>
      </c>
      <c r="DK101" s="4">
        <f ca="1">IF(CV101="",-1,COUNTIF(INDIRECT(DG101&amp;$CQ$10):INDIRECT(DG101&amp;CQ101),"Y"))</f>
        <v>-1</v>
      </c>
      <c r="DL101" s="4" t="str" cm="1">
        <f t="array" aca="1" ref="DL101" ca="1">IFERROR(INDEX($CS$101:$CV$101,_xlfn.AGGREGATE(15,6,COLUMN($CS$101:$CV$101)-COLUMN($CR$101)/($DH$101:$DK$101=MAX($DH$101:$DK$101)),COLUMNS($CS$101:CS101))),"")</f>
        <v/>
      </c>
      <c r="DM101" s="4" t="str" cm="1">
        <f t="array" aca="1" ref="DM101" ca="1">IFERROR(INDEX($CS$101:$CV$101,_xlfn.AGGREGATE(15,6,COLUMN($CS$101:$CV$101)-COLUMN($CR$101)/($DH$101:$DK$101=MAX($DH$101:$DK$101)),COLUMNS($CS$101:CT101))),"")</f>
        <v/>
      </c>
      <c r="DN101" s="4" t="str" cm="1">
        <f t="array" aca="1" ref="DN101" ca="1">IFERROR(INDEX($CS$101:$CV$101,_xlfn.AGGREGATE(15,6,COLUMN($CS$101:$CV$101)-COLUMN($CR$101)/($DH$101:$DK$101=MAX($DH$101:$DK$101)),COLUMNS($CS$101:CU101))),"")</f>
        <v/>
      </c>
      <c r="DO101" s="4" t="str" cm="1">
        <f t="array" aca="1" ref="DO101" ca="1">IFERROR(INDEX($CS$101:$CV$101,_xlfn.AGGREGATE(15,6,COLUMN($CS$101:$CV$101)-COLUMN($CR$101)/($DH$101:$DK$101=MAX($DH$101:$DK$101)),COLUMNS($CS$101:CV101))),"")</f>
        <v/>
      </c>
      <c r="DP101" s="1">
        <f t="shared" ca="1" si="54"/>
        <v>4</v>
      </c>
      <c r="DQ101" s="73">
        <f t="shared" ca="1" si="55"/>
        <v>3</v>
      </c>
      <c r="DR101" s="4" t="str">
        <f t="shared" ca="1" si="56"/>
        <v/>
      </c>
      <c r="DS101" s="1" t="str">
        <f t="shared" si="49"/>
        <v>F101</v>
      </c>
      <c r="DV101" s="161" t="str">
        <f>'Hedge-All-18'!B101</f>
        <v/>
      </c>
      <c r="DW101" s="162" t="str">
        <f>'Hedge-All-18'!C101</f>
        <v/>
      </c>
      <c r="DX101" s="163" t="str">
        <f>'Hedge-All-18'!D101</f>
        <v/>
      </c>
      <c r="DY101" s="164" t="str">
        <f>'Hedge-All-18'!E101</f>
        <v/>
      </c>
      <c r="DZ101" s="165" t="str">
        <f>'Hedge-All-18'!F101</f>
        <v/>
      </c>
      <c r="EA101" s="139"/>
      <c r="EB101" s="166" t="str">
        <f>'Hedge-All-18'!H101</f>
        <v/>
      </c>
      <c r="EC101" s="163" t="str">
        <f>'Hedge-All-18'!I101</f>
        <v/>
      </c>
      <c r="ED101" s="164" t="str">
        <f>'Hedge-All-18'!J101</f>
        <v/>
      </c>
      <c r="EE101" s="165" t="str">
        <f>'Hedge-All-18'!K101</f>
        <v/>
      </c>
      <c r="EF101" s="139"/>
      <c r="EG101" s="139"/>
      <c r="EH101" s="139"/>
      <c r="EI101" s="161" t="str">
        <f>'Hedge-All-18'!O101</f>
        <v/>
      </c>
      <c r="EJ101" s="163" t="str">
        <f>'Hedge-All-18'!P101</f>
        <v/>
      </c>
      <c r="EK101" s="164" t="str">
        <f>'Hedge-All-18'!Q101</f>
        <v/>
      </c>
      <c r="EL101" s="167" t="str">
        <f>'Hedge-All-18'!R101</f>
        <v/>
      </c>
      <c r="EM101" s="167" t="str">
        <f>'Hedge-All-18'!S101</f>
        <v/>
      </c>
      <c r="EN101" s="168" t="str">
        <f>'Hedge-All-18'!T101</f>
        <v/>
      </c>
      <c r="EO101" s="167" t="str">
        <f>'Hedge-All-18'!U101</f>
        <v/>
      </c>
      <c r="EP101" s="169" t="str">
        <f>'Hedge-All-18'!V101</f>
        <v/>
      </c>
      <c r="EQ101" s="1" t="str">
        <f t="shared" si="50"/>
        <v>N</v>
      </c>
    </row>
    <row r="102" spans="1:147" ht="26.25" customHeight="1" thickBot="1">
      <c r="A102" s="1">
        <v>93</v>
      </c>
      <c r="B102" s="36" t="e">
        <f>#REF!</f>
        <v>#REF!</v>
      </c>
      <c r="C102" s="23" t="e">
        <f>#REF!</f>
        <v>#REF!</v>
      </c>
      <c r="D102" s="23" t="e">
        <f>#REF!</f>
        <v>#REF!</v>
      </c>
      <c r="E102" s="23" t="e">
        <f>#REF!</f>
        <v>#REF!</v>
      </c>
      <c r="F102" s="23" t="str">
        <f>IF(AH102="","",IF(#REF!="W","Y",IF(#REF!="L","N","")))</f>
        <v/>
      </c>
      <c r="G102" s="23" t="e">
        <f>#REF!</f>
        <v>#REF!</v>
      </c>
      <c r="H102" s="23" t="e">
        <f>#REF!</f>
        <v>#REF!</v>
      </c>
      <c r="I102" s="37" t="e">
        <f>#REF!</f>
        <v>#REF!</v>
      </c>
      <c r="J102" s="53"/>
      <c r="K102" s="53"/>
      <c r="L102" s="36" t="e">
        <f>#REF!</f>
        <v>#REF!</v>
      </c>
      <c r="M102" s="23" t="e">
        <f>#REF!</f>
        <v>#REF!</v>
      </c>
      <c r="N102" s="23" t="e">
        <f>#REF!</f>
        <v>#REF!</v>
      </c>
      <c r="O102" s="23" t="e">
        <f>#REF!</f>
        <v>#REF!</v>
      </c>
      <c r="P102" s="23" t="str">
        <f>IF(AH102="","",IF(#REF!="W","Y",IF(#REF!="L","N","")))</f>
        <v/>
      </c>
      <c r="Q102" s="23" t="e">
        <f>#REF!</f>
        <v>#REF!</v>
      </c>
      <c r="R102" s="23" t="e">
        <f>#REF!</f>
        <v>#REF!</v>
      </c>
      <c r="S102" s="37" t="e">
        <f>#REF!</f>
        <v>#REF!</v>
      </c>
      <c r="T102" s="53"/>
      <c r="U102" s="185"/>
      <c r="V102" s="285" t="str">
        <f>'Hedge-All-18'!B102</f>
        <v/>
      </c>
      <c r="W102" s="23" t="str">
        <f>'Hedge-All-18'!C102</f>
        <v/>
      </c>
      <c r="X102" s="23" t="str">
        <f>'Hedge-All-18'!H102</f>
        <v/>
      </c>
      <c r="Y102" s="23" t="str">
        <f>'Hedge-All-18'!O102</f>
        <v/>
      </c>
      <c r="Z102" s="23" t="str">
        <f>IF(AH102="","",IF('Hedge-All-18'!X102="W","Y",IF('Hedge-All-18'!X102="L","N","")))</f>
        <v/>
      </c>
      <c r="AA102" s="23" t="str">
        <f>'Hedge-All-18'!AM102</f>
        <v/>
      </c>
      <c r="AB102" s="23" t="str">
        <f>'Hedge-All-18'!S102</f>
        <v/>
      </c>
      <c r="AC102" s="37" t="str">
        <f>'Hedge-All-18'!U102</f>
        <v/>
      </c>
      <c r="AD102" s="53"/>
      <c r="AE102" s="53"/>
      <c r="AF102" s="53"/>
      <c r="AG102" s="53"/>
      <c r="AH102" s="124"/>
      <c r="AI102" s="105"/>
      <c r="AJ102" s="102" t="str" cm="1">
        <f t="array" aca="1" ref="AJ102" ca="1">IF(AH101="","",INDIRECT(VLOOKUP(DB102,General!X:Y,2,FALSE)&amp;CQ102))</f>
        <v/>
      </c>
      <c r="AK102" s="68" t="str">
        <f t="shared" si="46"/>
        <v/>
      </c>
      <c r="AL102" s="68" t="str">
        <f>IF(AH101="","",VLOOKUP(DB102,General!U:V,2,FALSE))</f>
        <v/>
      </c>
      <c r="AM102" s="62" t="str" cm="1">
        <f t="array" aca="1" ref="AM102" ca="1">IF(AH101="","",INDIRECT(DB102&amp;CQ102))</f>
        <v/>
      </c>
      <c r="AN102" s="23" t="str">
        <f t="shared" si="43"/>
        <v/>
      </c>
      <c r="AO102" s="23" t="str">
        <f t="shared" si="47"/>
        <v/>
      </c>
      <c r="AP102" s="37" t="str">
        <f t="shared" si="44"/>
        <v/>
      </c>
      <c r="AQ102" s="53"/>
      <c r="AR102" s="53"/>
      <c r="AS102" s="53"/>
      <c r="AT102" s="33" t="e">
        <f>#REF!</f>
        <v>#REF!</v>
      </c>
      <c r="AU102" s="34" t="e">
        <f>#REF!</f>
        <v>#REF!</v>
      </c>
      <c r="AV102" s="34" t="e">
        <f>#REF!</f>
        <v>#REF!</v>
      </c>
      <c r="AW102" s="34" t="e">
        <f>#REF!</f>
        <v>#REF!</v>
      </c>
      <c r="AX102" s="34" t="str">
        <f>IF(AH102="","",IF(#REF!="W","Y",IF(#REF!="L","N","")))</f>
        <v/>
      </c>
      <c r="AY102" s="34" t="e">
        <f>#REF!</f>
        <v>#REF!</v>
      </c>
      <c r="AZ102" s="34" t="e">
        <f>#REF!</f>
        <v>#REF!</v>
      </c>
      <c r="BA102" s="35" t="e">
        <f>#REF!</f>
        <v>#REF!</v>
      </c>
      <c r="BB102" s="53"/>
      <c r="BC102" s="53"/>
      <c r="BD102" s="33" t="e">
        <f>#REF!</f>
        <v>#REF!</v>
      </c>
      <c r="BE102" s="34" t="e">
        <f>#REF!</f>
        <v>#REF!</v>
      </c>
      <c r="BF102" s="34" t="e">
        <f>#REF!</f>
        <v>#REF!</v>
      </c>
      <c r="BG102" s="34" t="e">
        <f>#REF!</f>
        <v>#REF!</v>
      </c>
      <c r="BH102" s="34" t="str">
        <f>IF(AH102="","",IF(#REF!="W","Y",IF(#REF!="L","N","")))</f>
        <v/>
      </c>
      <c r="BI102" s="34" t="e">
        <f>#REF!</f>
        <v>#REF!</v>
      </c>
      <c r="BJ102" s="34" t="e">
        <f>#REF!</f>
        <v>#REF!</v>
      </c>
      <c r="BK102" s="35" t="e">
        <f>#REF!</f>
        <v>#REF!</v>
      </c>
      <c r="BL102" s="53"/>
      <c r="BM102" s="53"/>
      <c r="BN102" s="33" t="e">
        <f>#REF!</f>
        <v>#REF!</v>
      </c>
      <c r="BO102" s="34" t="e">
        <f>#REF!</f>
        <v>#REF!</v>
      </c>
      <c r="BP102" s="34" t="e">
        <f>#REF!</f>
        <v>#REF!</v>
      </c>
      <c r="BQ102" s="34" t="e">
        <f>#REF!</f>
        <v>#REF!</v>
      </c>
      <c r="BR102" s="34" t="str">
        <f>IF(AH102="","",IF(#REF!="W","Y",IF(#REF!="L","N","")))</f>
        <v/>
      </c>
      <c r="BS102" s="34" t="e">
        <f>#REF!</f>
        <v>#REF!</v>
      </c>
      <c r="BT102" s="34" t="e">
        <f>#REF!</f>
        <v>#REF!</v>
      </c>
      <c r="BU102" s="35" t="e">
        <f>#REF!</f>
        <v>#REF!</v>
      </c>
      <c r="BV102" s="53"/>
      <c r="BW102" s="53"/>
      <c r="BX102" s="36" t="e">
        <f>#REF!</f>
        <v>#REF!</v>
      </c>
      <c r="BY102" s="23" t="e">
        <f>#REF!</f>
        <v>#REF!</v>
      </c>
      <c r="BZ102" s="23" t="e">
        <f>#REF!</f>
        <v>#REF!</v>
      </c>
      <c r="CA102" s="23" t="e">
        <f>#REF!</f>
        <v>#REF!</v>
      </c>
      <c r="CB102" s="23" t="str">
        <f>IF(AH102="","",IF(#REF!="W","Y",IF(#REF!="L","N","")))</f>
        <v/>
      </c>
      <c r="CC102" s="23" t="e">
        <f>#REF!</f>
        <v>#REF!</v>
      </c>
      <c r="CD102" s="23" t="e">
        <f>#REF!</f>
        <v>#REF!</v>
      </c>
      <c r="CE102" s="37" t="e">
        <f>#REF!</f>
        <v>#REF!</v>
      </c>
      <c r="CF102" s="53"/>
      <c r="CG102" s="53"/>
      <c r="CH102" s="1" t="e">
        <f>IF(AN102="",0,IFERROR(VLOOKUP(AN97&amp;AN98&amp;AN99&amp;AN100&amp;AN101&amp;AN102,General!I:J,2,FALSE),0))+AO101</f>
        <v>#VALUE!</v>
      </c>
      <c r="CI102" s="1">
        <v>-100</v>
      </c>
      <c r="CJ102" s="1" t="e">
        <f t="shared" si="45"/>
        <v>#REF!</v>
      </c>
      <c r="CK102" s="1">
        <v>-100</v>
      </c>
      <c r="CL102" s="1">
        <v>-100</v>
      </c>
      <c r="CM102" s="1">
        <v>-100</v>
      </c>
      <c r="CN102" s="1">
        <v>-100</v>
      </c>
      <c r="CP102" s="1" t="str">
        <f t="shared" ca="1" si="68"/>
        <v/>
      </c>
      <c r="CQ102" s="1">
        <v>102</v>
      </c>
      <c r="CR102" s="1">
        <f t="shared" si="59"/>
        <v>97</v>
      </c>
      <c r="CS102" s="4" t="str" cm="1">
        <f t="array" ref="CS102">IFERROR(INDEX($CI$4:$CO$4,_xlfn.AGGREGATE(15,6,COLUMN($CI$4:$CO$4)-COLUMN($CH$1)/($CI$102:$CO$102=MAX($CI$102:$CO$102)),COLUMNS($CO$4:CO4))),"")</f>
        <v/>
      </c>
      <c r="CT102" s="4" t="str" cm="1">
        <f t="array" ref="CT102">IFERROR(INDEX($CI$4:$CO$4,_xlfn.AGGREGATE(15,6,COLUMN($CI$4:$CO$4)-COLUMN($CH$1)/($CI$102:$CO$102=MAX($CI$102:$CO$102)),COLUMNS($CO$4:CP4))),"")</f>
        <v/>
      </c>
      <c r="CU102" s="4" t="str" cm="1">
        <f t="array" ref="CU102">IFERROR(INDEX($CI$4:$CO$4,_xlfn.AGGREGATE(15,6,COLUMN($CI$4:$CO$4)-COLUMN($CH$1)/($CI$102:$CO$102=MAX($CI$102:$CO$102)),COLUMNS($CO$4:CQ4))),"")</f>
        <v/>
      </c>
      <c r="CV102" s="4" t="str" cm="1">
        <f t="array" ref="CV102">IFERROR(INDEX($CI$4:$CO$4,_xlfn.AGGREGATE(15,6,COLUMN($CI$4:$CO$4)-COLUMN($CH$1)/($CI$102:$CO$102=MAX($CI$102:$CO$102)),COLUMNS($CO$4:CR4))),"")</f>
        <v/>
      </c>
      <c r="CW102" s="1" t="str">
        <f t="shared" ca="1" si="52"/>
        <v/>
      </c>
      <c r="DA102" s="1" t="str">
        <f t="shared" ca="1" si="53"/>
        <v>R</v>
      </c>
      <c r="DB102" s="1" t="str">
        <f t="shared" ca="1" si="57"/>
        <v/>
      </c>
      <c r="DD102" s="4" t="str">
        <f>IFERROR(VLOOKUP(CS102,General!R:S,2,FALSE),"")</f>
        <v/>
      </c>
      <c r="DE102" s="4" t="str">
        <f>IFERROR(VLOOKUP(CT102,General!R:S,2,FALSE),"")</f>
        <v/>
      </c>
      <c r="DF102" s="4" t="str">
        <f>IFERROR(VLOOKUP(CU102,General!R:S,2,FALSE),"")</f>
        <v/>
      </c>
      <c r="DG102" s="4" t="str">
        <f>IFERROR(VLOOKUP(CV102,General!R:S,2,FALSE),"")</f>
        <v/>
      </c>
      <c r="DH102" s="4">
        <f ca="1">IF(CS102="",-1,COUNTIF(INDIRECT(DD102&amp;$CQ$10):INDIRECT(DD102&amp;CQ102),"Y"))</f>
        <v>-1</v>
      </c>
      <c r="DI102" s="4">
        <f ca="1">IF(CT102="",-1,COUNTIF(INDIRECT(DE102&amp;$CQ$10):INDIRECT(DE102&amp;CQ102),"Y"))</f>
        <v>-1</v>
      </c>
      <c r="DJ102" s="4">
        <f ca="1">IF(CU102="",-1,COUNTIF(INDIRECT(DF102&amp;$CQ$10):INDIRECT(DF102&amp;CQ102),"Y"))</f>
        <v>-1</v>
      </c>
      <c r="DK102" s="4">
        <f ca="1">IF(CV102="",-1,COUNTIF(INDIRECT(DG102&amp;$CQ$10):INDIRECT(DG102&amp;CQ102),"Y"))</f>
        <v>-1</v>
      </c>
      <c r="DL102" s="4" t="str" cm="1">
        <f t="array" aca="1" ref="DL102" ca="1">IFERROR(INDEX($CS$102:$CV$102,_xlfn.AGGREGATE(15,6,COLUMN($CS$102:$CV$102)-COLUMN($CR$102)/($DH$102:$DK$102=MAX($DH$102:$DK$102)),COLUMNS($CS$102:CS102))),"")</f>
        <v/>
      </c>
      <c r="DM102" s="4" t="str" cm="1">
        <f t="array" aca="1" ref="DM102" ca="1">IFERROR(INDEX($CS$102:$CV$102,_xlfn.AGGREGATE(15,6,COLUMN($CS$102:$CV$102)-COLUMN($CR$102)/($DH$102:$DK$102=MAX($DH$102:$DK$102)),COLUMNS($CS$102:CT102))),"")</f>
        <v/>
      </c>
      <c r="DN102" s="4" t="str" cm="1">
        <f t="array" aca="1" ref="DN102" ca="1">IFERROR(INDEX($CS$102:$CV$102,_xlfn.AGGREGATE(15,6,COLUMN($CS$102:$CV$102)-COLUMN($CR$102)/($DH$102:$DK$102=MAX($DH$102:$DK$102)),COLUMNS($CS$102:CU102))),"")</f>
        <v/>
      </c>
      <c r="DO102" s="4" t="str" cm="1">
        <f t="array" aca="1" ref="DO102" ca="1">IFERROR(INDEX($CS$102:$CV$102,_xlfn.AGGREGATE(15,6,COLUMN($CS$102:$CV$102)-COLUMN($CR$102)/($DH$102:$DK$102=MAX($DH$102:$DK$102)),COLUMNS($CS$102:CV102))),"")</f>
        <v/>
      </c>
      <c r="DP102" s="1">
        <f t="shared" ca="1" si="54"/>
        <v>4</v>
      </c>
      <c r="DQ102" s="73">
        <f t="shared" ca="1" si="55"/>
        <v>0</v>
      </c>
      <c r="DR102" s="4" t="str">
        <f t="shared" ca="1" si="56"/>
        <v/>
      </c>
      <c r="DS102" s="1" t="str">
        <f t="shared" si="49"/>
        <v>F102</v>
      </c>
      <c r="DV102" s="161" t="str">
        <f>'Hedge-All-18'!B102</f>
        <v/>
      </c>
      <c r="DW102" s="162" t="str">
        <f>'Hedge-All-18'!C102</f>
        <v/>
      </c>
      <c r="DX102" s="163" t="str">
        <f>'Hedge-All-18'!D102</f>
        <v/>
      </c>
      <c r="DY102" s="164" t="str">
        <f>'Hedge-All-18'!E102</f>
        <v/>
      </c>
      <c r="DZ102" s="165" t="str">
        <f>'Hedge-All-18'!F102</f>
        <v/>
      </c>
      <c r="EA102" s="139"/>
      <c r="EB102" s="166" t="str">
        <f>'Hedge-All-18'!H102</f>
        <v/>
      </c>
      <c r="EC102" s="163" t="str">
        <f>'Hedge-All-18'!I102</f>
        <v/>
      </c>
      <c r="ED102" s="164" t="str">
        <f>'Hedge-All-18'!J102</f>
        <v/>
      </c>
      <c r="EE102" s="165" t="str">
        <f>'Hedge-All-18'!K102</f>
        <v/>
      </c>
      <c r="EF102" s="139"/>
      <c r="EG102" s="139"/>
      <c r="EH102" s="139"/>
      <c r="EI102" s="161" t="str">
        <f>'Hedge-All-18'!O102</f>
        <v/>
      </c>
      <c r="EJ102" s="163" t="str">
        <f>'Hedge-All-18'!P102</f>
        <v/>
      </c>
      <c r="EK102" s="164" t="str">
        <f>'Hedge-All-18'!Q102</f>
        <v/>
      </c>
      <c r="EL102" s="167" t="str">
        <f>'Hedge-All-18'!R102</f>
        <v/>
      </c>
      <c r="EM102" s="167" t="str">
        <f>'Hedge-All-18'!S102</f>
        <v/>
      </c>
      <c r="EN102" s="168" t="str">
        <f>'Hedge-All-18'!T102</f>
        <v/>
      </c>
      <c r="EO102" s="167" t="str">
        <f>'Hedge-All-18'!U102</f>
        <v/>
      </c>
      <c r="EP102" s="169" t="str">
        <f>'Hedge-All-18'!V102</f>
        <v/>
      </c>
      <c r="EQ102" s="1" t="str">
        <f t="shared" si="50"/>
        <v>N</v>
      </c>
    </row>
    <row r="103" spans="1:147" ht="26.25" customHeight="1" thickBot="1">
      <c r="A103" s="1">
        <v>94</v>
      </c>
      <c r="B103" s="36" t="e">
        <f>#REF!</f>
        <v>#REF!</v>
      </c>
      <c r="C103" s="23" t="e">
        <f>#REF!</f>
        <v>#REF!</v>
      </c>
      <c r="D103" s="23" t="e">
        <f>#REF!</f>
        <v>#REF!</v>
      </c>
      <c r="E103" s="23" t="e">
        <f>#REF!</f>
        <v>#REF!</v>
      </c>
      <c r="F103" s="23" t="str">
        <f>IF(AH103="","",IF(#REF!="W","Y",IF(#REF!="L","N","")))</f>
        <v/>
      </c>
      <c r="G103" s="23" t="e">
        <f>#REF!</f>
        <v>#REF!</v>
      </c>
      <c r="H103" s="23" t="e">
        <f>#REF!</f>
        <v>#REF!</v>
      </c>
      <c r="I103" s="37" t="e">
        <f>#REF!</f>
        <v>#REF!</v>
      </c>
      <c r="J103" s="53"/>
      <c r="K103" s="53"/>
      <c r="L103" s="36" t="e">
        <f>#REF!</f>
        <v>#REF!</v>
      </c>
      <c r="M103" s="23" t="e">
        <f>#REF!</f>
        <v>#REF!</v>
      </c>
      <c r="N103" s="23" t="e">
        <f>#REF!</f>
        <v>#REF!</v>
      </c>
      <c r="O103" s="23" t="e">
        <f>#REF!</f>
        <v>#REF!</v>
      </c>
      <c r="P103" s="23" t="str">
        <f>IF(AH103="","",IF(#REF!="W","Y",IF(#REF!="L","N","")))</f>
        <v/>
      </c>
      <c r="Q103" s="23" t="e">
        <f>#REF!</f>
        <v>#REF!</v>
      </c>
      <c r="R103" s="23" t="e">
        <f>#REF!</f>
        <v>#REF!</v>
      </c>
      <c r="S103" s="37" t="e">
        <f>#REF!</f>
        <v>#REF!</v>
      </c>
      <c r="T103" s="53"/>
      <c r="U103" s="185"/>
      <c r="V103" s="285" t="str">
        <f>'Hedge-All-18'!B103</f>
        <v/>
      </c>
      <c r="W103" s="23" t="str">
        <f>'Hedge-All-18'!C103</f>
        <v/>
      </c>
      <c r="X103" s="23" t="str">
        <f>'Hedge-All-18'!H103</f>
        <v/>
      </c>
      <c r="Y103" s="23" t="str">
        <f>'Hedge-All-18'!O103</f>
        <v/>
      </c>
      <c r="Z103" s="23" t="str">
        <f>IF(AH103="","",IF('Hedge-All-18'!X103="W","Y",IF('Hedge-All-18'!X103="L","N","")))</f>
        <v/>
      </c>
      <c r="AA103" s="23" t="str">
        <f>'Hedge-All-18'!AM103</f>
        <v/>
      </c>
      <c r="AB103" s="23" t="str">
        <f>'Hedge-All-18'!S103</f>
        <v/>
      </c>
      <c r="AC103" s="37" t="str">
        <f>'Hedge-All-18'!U103</f>
        <v/>
      </c>
      <c r="AD103" s="53"/>
      <c r="AE103" s="53"/>
      <c r="AF103" s="53"/>
      <c r="AG103" s="53"/>
      <c r="AH103" s="124"/>
      <c r="AI103" s="105"/>
      <c r="AJ103" s="102" t="str" cm="1">
        <f t="array" aca="1" ref="AJ103" ca="1">IF(AH102="","",INDIRECT(VLOOKUP(DB103,General!X:Y,2,FALSE)&amp;CQ103))</f>
        <v/>
      </c>
      <c r="AK103" s="68" t="str">
        <f t="shared" si="46"/>
        <v/>
      </c>
      <c r="AL103" s="68" t="str">
        <f>IF(AH102="","",VLOOKUP(DB103,General!U:V,2,FALSE))</f>
        <v/>
      </c>
      <c r="AM103" s="62" t="str" cm="1">
        <f t="array" aca="1" ref="AM103" ca="1">IF(AH102="","",INDIRECT(DB103&amp;CQ103))</f>
        <v/>
      </c>
      <c r="AN103" s="23" t="str">
        <f t="shared" si="43"/>
        <v/>
      </c>
      <c r="AO103" s="23" t="str">
        <f t="shared" si="47"/>
        <v/>
      </c>
      <c r="AP103" s="37" t="str">
        <f t="shared" si="44"/>
        <v/>
      </c>
      <c r="AQ103" s="53"/>
      <c r="AR103" s="53"/>
      <c r="AS103" s="53"/>
      <c r="AT103" s="33" t="e">
        <f>#REF!</f>
        <v>#REF!</v>
      </c>
      <c r="AU103" s="34" t="e">
        <f>#REF!</f>
        <v>#REF!</v>
      </c>
      <c r="AV103" s="34" t="e">
        <f>#REF!</f>
        <v>#REF!</v>
      </c>
      <c r="AW103" s="34" t="e">
        <f>#REF!</f>
        <v>#REF!</v>
      </c>
      <c r="AX103" s="34" t="str">
        <f>IF(AH103="","",IF(#REF!="W","Y",IF(#REF!="L","N","")))</f>
        <v/>
      </c>
      <c r="AY103" s="34" t="e">
        <f>#REF!</f>
        <v>#REF!</v>
      </c>
      <c r="AZ103" s="34" t="e">
        <f>#REF!</f>
        <v>#REF!</v>
      </c>
      <c r="BA103" s="35" t="e">
        <f>#REF!</f>
        <v>#REF!</v>
      </c>
      <c r="BB103" s="53"/>
      <c r="BC103" s="53"/>
      <c r="BD103" s="33" t="e">
        <f>#REF!</f>
        <v>#REF!</v>
      </c>
      <c r="BE103" s="34" t="e">
        <f>#REF!</f>
        <v>#REF!</v>
      </c>
      <c r="BF103" s="34" t="e">
        <f>#REF!</f>
        <v>#REF!</v>
      </c>
      <c r="BG103" s="34" t="e">
        <f>#REF!</f>
        <v>#REF!</v>
      </c>
      <c r="BH103" s="34" t="str">
        <f>IF(AH103="","",IF(#REF!="W","Y",IF(#REF!="L","N","")))</f>
        <v/>
      </c>
      <c r="BI103" s="34" t="e">
        <f>#REF!</f>
        <v>#REF!</v>
      </c>
      <c r="BJ103" s="34" t="e">
        <f>#REF!</f>
        <v>#REF!</v>
      </c>
      <c r="BK103" s="35" t="e">
        <f>#REF!</f>
        <v>#REF!</v>
      </c>
      <c r="BL103" s="53"/>
      <c r="BM103" s="53"/>
      <c r="BN103" s="33" t="e">
        <f>#REF!</f>
        <v>#REF!</v>
      </c>
      <c r="BO103" s="34" t="e">
        <f>#REF!</f>
        <v>#REF!</v>
      </c>
      <c r="BP103" s="34" t="e">
        <f>#REF!</f>
        <v>#REF!</v>
      </c>
      <c r="BQ103" s="34" t="e">
        <f>#REF!</f>
        <v>#REF!</v>
      </c>
      <c r="BR103" s="34" t="str">
        <f>IF(AH103="","",IF(#REF!="W","Y",IF(#REF!="L","N","")))</f>
        <v/>
      </c>
      <c r="BS103" s="34" t="e">
        <f>#REF!</f>
        <v>#REF!</v>
      </c>
      <c r="BT103" s="34" t="e">
        <f>#REF!</f>
        <v>#REF!</v>
      </c>
      <c r="BU103" s="35" t="e">
        <f>#REF!</f>
        <v>#REF!</v>
      </c>
      <c r="BV103" s="53"/>
      <c r="BW103" s="53"/>
      <c r="BX103" s="36" t="e">
        <f>#REF!</f>
        <v>#REF!</v>
      </c>
      <c r="BY103" s="23" t="e">
        <f>#REF!</f>
        <v>#REF!</v>
      </c>
      <c r="BZ103" s="23" t="e">
        <f>#REF!</f>
        <v>#REF!</v>
      </c>
      <c r="CA103" s="23" t="e">
        <f>#REF!</f>
        <v>#REF!</v>
      </c>
      <c r="CB103" s="23" t="str">
        <f>IF(AH103="","",IF(#REF!="W","Y",IF(#REF!="L","N","")))</f>
        <v/>
      </c>
      <c r="CC103" s="23" t="e">
        <f>#REF!</f>
        <v>#REF!</v>
      </c>
      <c r="CD103" s="23" t="e">
        <f>#REF!</f>
        <v>#REF!</v>
      </c>
      <c r="CE103" s="37" t="e">
        <f>#REF!</f>
        <v>#REF!</v>
      </c>
      <c r="CF103" s="53"/>
      <c r="CG103" s="53"/>
      <c r="CH103" s="1" t="e">
        <f>IF(AN103="",0,IFERROR(VLOOKUP(AN98&amp;AN99&amp;AN100&amp;AN101&amp;AN102&amp;AN103,General!I:J,2,FALSE),0))+AO102</f>
        <v>#VALUE!</v>
      </c>
      <c r="CI103" s="1">
        <v>-100</v>
      </c>
      <c r="CJ103" s="1" t="e">
        <f t="shared" si="45"/>
        <v>#REF!</v>
      </c>
      <c r="CK103" s="1">
        <v>-100</v>
      </c>
      <c r="CL103" s="1">
        <v>-100</v>
      </c>
      <c r="CM103" s="1">
        <v>-100</v>
      </c>
      <c r="CN103" s="1">
        <v>-100</v>
      </c>
      <c r="CP103" s="1" t="str">
        <f t="shared" ca="1" si="68"/>
        <v/>
      </c>
      <c r="CQ103" s="1">
        <v>103</v>
      </c>
      <c r="CR103" s="1">
        <f t="shared" si="59"/>
        <v>98</v>
      </c>
      <c r="CS103" s="4" t="str" cm="1">
        <f t="array" ref="CS103">IFERROR(INDEX($CI$4:$CO$4,_xlfn.AGGREGATE(15,6,COLUMN($CI$4:$CO$4)-COLUMN($CH$1)/($CI$103:$CO$103=MAX($CI$103:$CO$103)),COLUMNS($CO$4:CO4))),"")</f>
        <v/>
      </c>
      <c r="CT103" s="4" t="str" cm="1">
        <f t="array" ref="CT103">IFERROR(INDEX($CI$4:$CO$4,_xlfn.AGGREGATE(15,6,COLUMN($CI$4:$CO$4)-COLUMN($CH$1)/($CI$103:$CO$103=MAX($CI$103:$CO$103)),COLUMNS($CO$4:CP4))),"")</f>
        <v/>
      </c>
      <c r="CU103" s="4" t="str" cm="1">
        <f t="array" ref="CU103">IFERROR(INDEX($CI$4:$CO$4,_xlfn.AGGREGATE(15,6,COLUMN($CI$4:$CO$4)-COLUMN($CH$1)/($CI$103:$CO$103=MAX($CI$103:$CO$103)),COLUMNS($CO$4:CQ4))),"")</f>
        <v/>
      </c>
      <c r="CV103" s="4" t="str" cm="1">
        <f t="array" ref="CV103">IFERROR(INDEX($CI$4:$CO$4,_xlfn.AGGREGATE(15,6,COLUMN($CI$4:$CO$4)-COLUMN($CH$1)/($CI$103:$CO$103=MAX($CI$103:$CO$103)),COLUMNS($CO$4:CR4))),"")</f>
        <v/>
      </c>
      <c r="CW103" s="1" t="str">
        <f t="shared" ca="1" si="52"/>
        <v/>
      </c>
      <c r="CX103" s="1" t="str" cm="1">
        <f t="array" ref="CX103">IFERROR(INDEX($CS$104:$CV$104,_xlfn.AGGREGATE(15,6,COLUMN($CS$104:$CV$104)-COLUMN($CR$104)/($CS$103:$CV$103=MAX($CS$103:$CV$103)),COLUMNS($CS$104:CT104
))),"")</f>
        <v/>
      </c>
      <c r="CY103" s="1" t="str" cm="1">
        <f t="array" ref="CY103">IFERROR(INDEX($CS$104:$CV$104,_xlfn.AGGREGATE(15,6,COLUMN($CS$104:$CV$104)-COLUMN($CR$104)/($CS$103:$CV$103=MAX($CS$103:$CV$103)),COLUMNS($CS$104:CU104
))),"")</f>
        <v/>
      </c>
      <c r="CZ103" s="1" t="str" cm="1">
        <f t="array" ref="CZ103">IFERROR(INDEX($CS$104:$CV$104,_xlfn.AGGREGATE(15,6,COLUMN($CS$104:$CV$104)-COLUMN($CR$104)/($CS$103:$CV$103=MAX($CS$103:$CV$103)),COLUMNS($CS$104:CV104
))),"")</f>
        <v/>
      </c>
      <c r="DA103" s="1" t="str">
        <f t="shared" ca="1" si="53"/>
        <v>R</v>
      </c>
      <c r="DB103" s="1" t="str">
        <f t="shared" ca="1" si="57"/>
        <v/>
      </c>
      <c r="DD103" s="4" t="str">
        <f>IFERROR(VLOOKUP(CS103,General!R:S,2,FALSE),"")</f>
        <v/>
      </c>
      <c r="DE103" s="4" t="str">
        <f>IFERROR(VLOOKUP(CT103,General!R:S,2,FALSE),"")</f>
        <v/>
      </c>
      <c r="DF103" s="4" t="str">
        <f>IFERROR(VLOOKUP(CU103,General!R:S,2,FALSE),"")</f>
        <v/>
      </c>
      <c r="DG103" s="4" t="str">
        <f>IFERROR(VLOOKUP(CV103,General!R:S,2,FALSE),"")</f>
        <v/>
      </c>
      <c r="DH103" s="4">
        <f ca="1">IF(CS103="",-1,COUNTIF(INDIRECT(DD103&amp;$CQ$10):INDIRECT(DD103&amp;CQ103),"Y"))</f>
        <v>-1</v>
      </c>
      <c r="DI103" s="4">
        <f ca="1">IF(CT103="",-1,COUNTIF(INDIRECT(DE103&amp;$CQ$10):INDIRECT(DE103&amp;CQ103),"Y"))</f>
        <v>-1</v>
      </c>
      <c r="DJ103" s="4">
        <f ca="1">IF(CU103="",-1,COUNTIF(INDIRECT(DF103&amp;$CQ$10):INDIRECT(DF103&amp;CQ103),"Y"))</f>
        <v>-1</v>
      </c>
      <c r="DK103" s="4">
        <f ca="1">IF(CV103="",-1,COUNTIF(INDIRECT(DG103&amp;$CQ$10):INDIRECT(DG103&amp;CQ103),"Y"))</f>
        <v>-1</v>
      </c>
      <c r="DL103" s="4" t="str" cm="1">
        <f t="array" aca="1" ref="DL103" ca="1">IFERROR(INDEX($CS$103:$CV$103,_xlfn.AGGREGATE(15,6,COLUMN($CS$103:$CV$103)-COLUMN($CR$103)/($DH$103:$DK$103=MAX($DH$103:$DK$103)),COLUMNS($CS$103:CS103))),"")</f>
        <v/>
      </c>
      <c r="DM103" s="4" t="str" cm="1">
        <f t="array" aca="1" ref="DM103" ca="1">IFERROR(INDEX($CS$103:$CV$103,_xlfn.AGGREGATE(15,6,COLUMN($CS$103:$CV$103)-COLUMN($CR$103)/($DH$103:$DK$103=MAX($DH$103:$DK$103)),COLUMNS($CS$103:CT103))),"")</f>
        <v/>
      </c>
      <c r="DN103" s="4" t="str" cm="1">
        <f t="array" aca="1" ref="DN103" ca="1">IFERROR(INDEX($CS$103:$CV$103,_xlfn.AGGREGATE(15,6,COLUMN($CS$103:$CV$103)-COLUMN($CR$103)/($DH$103:$DK$103=MAX($DH$103:$DK$103)),COLUMNS($CS$103:CU103))),"")</f>
        <v/>
      </c>
      <c r="DO103" s="4" t="str" cm="1">
        <f t="array" aca="1" ref="DO103" ca="1">IFERROR(INDEX($CS$103:$CV$103,_xlfn.AGGREGATE(15,6,COLUMN($CS$103:$CV$103)-COLUMN($CR$103)/($DH$103:$DK$103=MAX($DH$103:$DK$103)),COLUMNS($CS$103:CV103))),"")</f>
        <v/>
      </c>
      <c r="DP103" s="1">
        <f t="shared" ca="1" si="54"/>
        <v>4</v>
      </c>
      <c r="DQ103" s="73">
        <f t="shared" ca="1" si="55"/>
        <v>0</v>
      </c>
      <c r="DR103" s="4" t="str">
        <f t="shared" ca="1" si="56"/>
        <v/>
      </c>
      <c r="DS103" s="1" t="str">
        <f t="shared" si="49"/>
        <v>F103</v>
      </c>
      <c r="DV103" s="161" t="str">
        <f>'Hedge-All-18'!B103</f>
        <v/>
      </c>
      <c r="DW103" s="162" t="str">
        <f>'Hedge-All-18'!C103</f>
        <v/>
      </c>
      <c r="DX103" s="163" t="str">
        <f>'Hedge-All-18'!D103</f>
        <v/>
      </c>
      <c r="DY103" s="164" t="str">
        <f>'Hedge-All-18'!E103</f>
        <v/>
      </c>
      <c r="DZ103" s="165" t="str">
        <f>'Hedge-All-18'!F103</f>
        <v/>
      </c>
      <c r="EA103" s="139"/>
      <c r="EB103" s="166" t="str">
        <f>'Hedge-All-18'!H103</f>
        <v/>
      </c>
      <c r="EC103" s="163" t="str">
        <f>'Hedge-All-18'!I103</f>
        <v/>
      </c>
      <c r="ED103" s="164" t="str">
        <f>'Hedge-All-18'!J103</f>
        <v/>
      </c>
      <c r="EE103" s="165" t="str">
        <f>'Hedge-All-18'!K103</f>
        <v/>
      </c>
      <c r="EF103" s="139"/>
      <c r="EG103" s="139"/>
      <c r="EH103" s="139"/>
      <c r="EI103" s="161" t="str">
        <f>'Hedge-All-18'!O103</f>
        <v/>
      </c>
      <c r="EJ103" s="163" t="str">
        <f>'Hedge-All-18'!P103</f>
        <v/>
      </c>
      <c r="EK103" s="164" t="str">
        <f>'Hedge-All-18'!Q103</f>
        <v/>
      </c>
      <c r="EL103" s="167" t="str">
        <f>'Hedge-All-18'!R103</f>
        <v/>
      </c>
      <c r="EM103" s="167" t="str">
        <f>'Hedge-All-18'!S103</f>
        <v/>
      </c>
      <c r="EN103" s="168" t="str">
        <f>'Hedge-All-18'!T103</f>
        <v/>
      </c>
      <c r="EO103" s="167" t="str">
        <f>'Hedge-All-18'!U103</f>
        <v/>
      </c>
      <c r="EP103" s="169" t="str">
        <f>'Hedge-All-18'!V103</f>
        <v/>
      </c>
      <c r="EQ103" s="1" t="str">
        <f t="shared" si="50"/>
        <v>N</v>
      </c>
    </row>
    <row r="104" spans="1:147" ht="26.25" customHeight="1" thickBot="1">
      <c r="A104" s="1">
        <v>95</v>
      </c>
      <c r="B104" s="38" t="e">
        <f>#REF!</f>
        <v>#REF!</v>
      </c>
      <c r="C104" s="39" t="e">
        <f>#REF!</f>
        <v>#REF!</v>
      </c>
      <c r="D104" s="39" t="e">
        <f>#REF!</f>
        <v>#REF!</v>
      </c>
      <c r="E104" s="39" t="e">
        <f>#REF!</f>
        <v>#REF!</v>
      </c>
      <c r="F104" s="39" t="str">
        <f>IF(AH104="","",IF(#REF!="W","Y",IF(#REF!="L","N","")))</f>
        <v/>
      </c>
      <c r="G104" s="39" t="e">
        <f>#REF!</f>
        <v>#REF!</v>
      </c>
      <c r="H104" s="39" t="e">
        <f>#REF!</f>
        <v>#REF!</v>
      </c>
      <c r="I104" s="40" t="e">
        <f>#REF!</f>
        <v>#REF!</v>
      </c>
      <c r="J104" s="53"/>
      <c r="K104" s="53"/>
      <c r="L104" s="38" t="e">
        <f>#REF!</f>
        <v>#REF!</v>
      </c>
      <c r="M104" s="39" t="e">
        <f>#REF!</f>
        <v>#REF!</v>
      </c>
      <c r="N104" s="39" t="e">
        <f>#REF!</f>
        <v>#REF!</v>
      </c>
      <c r="O104" s="39" t="e">
        <f>#REF!</f>
        <v>#REF!</v>
      </c>
      <c r="P104" s="39" t="str">
        <f>IF(AH104="","",IF(#REF!="W","Y",IF(#REF!="L","N","")))</f>
        <v/>
      </c>
      <c r="Q104" s="39" t="e">
        <f>#REF!</f>
        <v>#REF!</v>
      </c>
      <c r="R104" s="39" t="e">
        <f>#REF!</f>
        <v>#REF!</v>
      </c>
      <c r="S104" s="40" t="e">
        <f>#REF!</f>
        <v>#REF!</v>
      </c>
      <c r="T104" s="53"/>
      <c r="U104" s="185"/>
      <c r="V104" s="286" t="str">
        <f>'Hedge-All-18'!B104</f>
        <v/>
      </c>
      <c r="W104" s="39" t="str">
        <f>'Hedge-All-18'!C104</f>
        <v/>
      </c>
      <c r="X104" s="39" t="str">
        <f>'Hedge-All-18'!H104</f>
        <v/>
      </c>
      <c r="Y104" s="39" t="str">
        <f>'Hedge-All-18'!O104</f>
        <v/>
      </c>
      <c r="Z104" s="39" t="str">
        <f>IF(AH104="","",IF('Hedge-All-18'!X104="W","Y",IF('Hedge-All-18'!X104="L","N","")))</f>
        <v/>
      </c>
      <c r="AA104" s="39" t="str">
        <f>'Hedge-All-18'!AM104</f>
        <v/>
      </c>
      <c r="AB104" s="39" t="str">
        <f>'Hedge-All-18'!S104</f>
        <v/>
      </c>
      <c r="AC104" s="40" t="str">
        <f>'Hedge-All-18'!U104</f>
        <v/>
      </c>
      <c r="AD104" s="53"/>
      <c r="AE104" s="53"/>
      <c r="AF104" s="53"/>
      <c r="AG104" s="53"/>
      <c r="AH104" s="125"/>
      <c r="AI104" s="105"/>
      <c r="AJ104" s="103" t="str" cm="1">
        <f t="array" aca="1" ref="AJ104" ca="1">IF(AH103="","",INDIRECT(VLOOKUP(DB104,General!X:Y,2,FALSE)&amp;CQ104))</f>
        <v/>
      </c>
      <c r="AK104" s="69" t="str">
        <f t="shared" si="46"/>
        <v/>
      </c>
      <c r="AL104" s="69" t="str">
        <f>IF(AH103="","",VLOOKUP(DB104,General!U:V,2,FALSE))</f>
        <v/>
      </c>
      <c r="AM104" s="65" t="str" cm="1">
        <f t="array" aca="1" ref="AM104" ca="1">IF(AH103="","",INDIRECT(DB104&amp;CQ104))</f>
        <v/>
      </c>
      <c r="AN104" s="39" t="str">
        <f t="shared" si="43"/>
        <v/>
      </c>
      <c r="AO104" s="39" t="str">
        <f t="shared" si="47"/>
        <v/>
      </c>
      <c r="AP104" s="40" t="str">
        <f t="shared" si="44"/>
        <v/>
      </c>
      <c r="AQ104" s="53"/>
      <c r="AR104" s="53"/>
      <c r="AS104" s="53"/>
      <c r="AT104" s="33" t="e">
        <f>#REF!</f>
        <v>#REF!</v>
      </c>
      <c r="AU104" s="34" t="e">
        <f>#REF!</f>
        <v>#REF!</v>
      </c>
      <c r="AV104" s="34" t="e">
        <f>#REF!</f>
        <v>#REF!</v>
      </c>
      <c r="AW104" s="34" t="e">
        <f>#REF!</f>
        <v>#REF!</v>
      </c>
      <c r="AX104" s="34" t="str">
        <f>IF(AH104="","",IF(#REF!="W","Y",IF(#REF!="L","N","")))</f>
        <v/>
      </c>
      <c r="AY104" s="34" t="e">
        <f>#REF!</f>
        <v>#REF!</v>
      </c>
      <c r="AZ104" s="34" t="e">
        <f>#REF!</f>
        <v>#REF!</v>
      </c>
      <c r="BA104" s="35" t="e">
        <f>#REF!</f>
        <v>#REF!</v>
      </c>
      <c r="BB104" s="53"/>
      <c r="BC104" s="53"/>
      <c r="BD104" s="33" t="e">
        <f>#REF!</f>
        <v>#REF!</v>
      </c>
      <c r="BE104" s="34" t="e">
        <f>#REF!</f>
        <v>#REF!</v>
      </c>
      <c r="BF104" s="34" t="e">
        <f>#REF!</f>
        <v>#REF!</v>
      </c>
      <c r="BG104" s="34" t="e">
        <f>#REF!</f>
        <v>#REF!</v>
      </c>
      <c r="BH104" s="34" t="str">
        <f>IF(AH104="","",IF(#REF!="W","Y",IF(#REF!="L","N","")))</f>
        <v/>
      </c>
      <c r="BI104" s="34" t="e">
        <f>#REF!</f>
        <v>#REF!</v>
      </c>
      <c r="BJ104" s="34" t="e">
        <f>#REF!</f>
        <v>#REF!</v>
      </c>
      <c r="BK104" s="35" t="e">
        <f>#REF!</f>
        <v>#REF!</v>
      </c>
      <c r="BL104" s="53"/>
      <c r="BM104" s="53"/>
      <c r="BN104" s="33" t="e">
        <f>#REF!</f>
        <v>#REF!</v>
      </c>
      <c r="BO104" s="34" t="e">
        <f>#REF!</f>
        <v>#REF!</v>
      </c>
      <c r="BP104" s="34" t="e">
        <f>#REF!</f>
        <v>#REF!</v>
      </c>
      <c r="BQ104" s="34" t="e">
        <f>#REF!</f>
        <v>#REF!</v>
      </c>
      <c r="BR104" s="34" t="str">
        <f>IF(AH104="","",IF(#REF!="W","Y",IF(#REF!="L","N","")))</f>
        <v/>
      </c>
      <c r="BS104" s="34" t="e">
        <f>#REF!</f>
        <v>#REF!</v>
      </c>
      <c r="BT104" s="34" t="e">
        <f>#REF!</f>
        <v>#REF!</v>
      </c>
      <c r="BU104" s="35" t="e">
        <f>#REF!</f>
        <v>#REF!</v>
      </c>
      <c r="BV104" s="53"/>
      <c r="BW104" s="53"/>
      <c r="BX104" s="38" t="e">
        <f>#REF!</f>
        <v>#REF!</v>
      </c>
      <c r="BY104" s="39" t="e">
        <f>#REF!</f>
        <v>#REF!</v>
      </c>
      <c r="BZ104" s="39" t="e">
        <f>#REF!</f>
        <v>#REF!</v>
      </c>
      <c r="CA104" s="39" t="e">
        <f>#REF!</f>
        <v>#REF!</v>
      </c>
      <c r="CB104" s="39" t="str">
        <f>IF(AH104="","",IF(#REF!="W","Y",IF(#REF!="L","N","")))</f>
        <v/>
      </c>
      <c r="CC104" s="39" t="e">
        <f>#REF!</f>
        <v>#REF!</v>
      </c>
      <c r="CD104" s="39" t="e">
        <f>#REF!</f>
        <v>#REF!</v>
      </c>
      <c r="CE104" s="40" t="e">
        <f>#REF!</f>
        <v>#REF!</v>
      </c>
      <c r="CF104" s="53"/>
      <c r="CG104" s="53"/>
      <c r="CH104" s="1" t="e">
        <f>IF(AN104="",0,IFERROR(VLOOKUP(AN99&amp;AN100&amp;AN101&amp;AN102&amp;AN103&amp;AN104,General!I:J,2,FALSE),0))+AO103</f>
        <v>#VALUE!</v>
      </c>
      <c r="CI104" s="1">
        <v>-100</v>
      </c>
      <c r="CJ104" s="1" t="e">
        <f t="shared" si="45"/>
        <v>#REF!</v>
      </c>
      <c r="CK104" s="1">
        <v>-100</v>
      </c>
      <c r="CL104" s="1">
        <v>-100</v>
      </c>
      <c r="CM104" s="1">
        <v>-100</v>
      </c>
      <c r="CN104" s="1">
        <v>-100</v>
      </c>
      <c r="CP104" s="1" t="str">
        <f>IF(AH104="","",INDEX($CI$4:$CO$4,MATCH(MAX(CI104:CO104),CI104:CO104,0)))</f>
        <v/>
      </c>
      <c r="CQ104" s="1">
        <v>104</v>
      </c>
      <c r="CR104" s="1">
        <f t="shared" si="59"/>
        <v>99</v>
      </c>
      <c r="CS104" s="4" t="str" cm="1">
        <f t="array" ref="CS104">IFERROR(INDEX($CI$4:$CO$4,_xlfn.AGGREGATE(15,6,COLUMN($CI$4:$CO$4)-COLUMN($CH$1)/($CI$104:$CO$104=MAX($CI$104:$CO$104)),COLUMNS($CO$4:CO4))),"")</f>
        <v/>
      </c>
      <c r="CT104" s="4" t="str" cm="1">
        <f t="array" ref="CT104">IFERROR(INDEX($CI$4:$CO$4,_xlfn.AGGREGATE(15,6,COLUMN($CI$4:$CO$4)-COLUMN($CH$1)/($CI$104:$CO$104=MAX($CI$104:$CO$104)),COLUMNS($CO$4:CP4))),"")</f>
        <v/>
      </c>
      <c r="CU104" s="4" t="str" cm="1">
        <f t="array" ref="CU104">IFERROR(INDEX($CI$4:$CO$4,_xlfn.AGGREGATE(15,6,COLUMN($CI$4:$CO$4)-COLUMN($CH$1)/($CI$104:$CO$104=MAX($CI$104:$CO$104)),COLUMNS($CO$4:CQ4))),"")</f>
        <v/>
      </c>
      <c r="CV104" s="4" t="str" cm="1">
        <f t="array" ref="CV104">IFERROR(INDEX($CI$4:$CO$4,_xlfn.AGGREGATE(15,6,COLUMN($CI$4:$CO$4)-COLUMN($CH$1)/($CI$104:$CO$104=MAX($CI$104:$CO$104)),COLUMNS($CO$4:CR4))),"")</f>
        <v/>
      </c>
      <c r="CW104" s="1" t="str">
        <f t="shared" ca="1" si="52"/>
        <v/>
      </c>
      <c r="DA104" s="1" t="str">
        <f t="shared" ca="1" si="53"/>
        <v>R</v>
      </c>
      <c r="DB104" s="1" t="str">
        <f t="shared" ca="1" si="57"/>
        <v/>
      </c>
      <c r="DD104" s="4" t="str">
        <f>IFERROR(VLOOKUP(CS104,General!R:S,2,FALSE),"")</f>
        <v/>
      </c>
      <c r="DE104" s="4" t="str">
        <f>IFERROR(VLOOKUP(CT104,General!R:S,2,FALSE),"")</f>
        <v/>
      </c>
      <c r="DF104" s="4" t="str">
        <f>IFERROR(VLOOKUP(CU104,General!R:S,2,FALSE),"")</f>
        <v/>
      </c>
      <c r="DG104" s="4" t="str">
        <f>IFERROR(VLOOKUP(CV104,General!R:S,2,FALSE),"")</f>
        <v/>
      </c>
      <c r="DH104" s="4">
        <f ca="1">IF(CS104="",-1,COUNTIF(INDIRECT(DD104&amp;$CQ$10):INDIRECT(DD104&amp;CQ104),"Y"))</f>
        <v>-1</v>
      </c>
      <c r="DI104" s="4">
        <f ca="1">IF(CT104="",-1,COUNTIF(INDIRECT(DE104&amp;$CQ$10):INDIRECT(DE104&amp;CQ104),"Y"))</f>
        <v>-1</v>
      </c>
      <c r="DJ104" s="4">
        <f ca="1">IF(CU104="",-1,COUNTIF(INDIRECT(DF104&amp;$CQ$10):INDIRECT(DF104&amp;CQ104),"Y"))</f>
        <v>-1</v>
      </c>
      <c r="DK104" s="4">
        <f ca="1">IF(CV104="",-1,COUNTIF(INDIRECT(DG104&amp;$CQ$10):INDIRECT(DG104&amp;CQ104),"Y"))</f>
        <v>-1</v>
      </c>
      <c r="DL104" s="4" t="str" cm="1">
        <f t="array" aca="1" ref="DL104" ca="1">IFERROR(INDEX($CS$104:$CV$104,_xlfn.AGGREGATE(15,6,COLUMN($CS$104:$CV$104)-COLUMN($CR$104)/($DH$104:$DK$104=MAX($DH$104:$DK$104)),COLUMNS($CS$104:CS104))),"")</f>
        <v/>
      </c>
      <c r="DM104" s="4" t="str" cm="1">
        <f t="array" aca="1" ref="DM104" ca="1">IFERROR(INDEX($CS$104:$CV$104,_xlfn.AGGREGATE(15,6,COLUMN($CS$104:$CV$104)-COLUMN($CR$104)/($DH$104:$DK$104=MAX($DH$104:$DK$104)),COLUMNS($CS$104:CT104))),"")</f>
        <v/>
      </c>
      <c r="DN104" s="4" t="str" cm="1">
        <f t="array" aca="1" ref="DN104" ca="1">IFERROR(INDEX($CS$104:$CV$104,_xlfn.AGGREGATE(15,6,COLUMN($CS$104:$CV$104)-COLUMN($CR$104)/($DH$104:$DK$104=MAX($DH$104:$DK$104)),COLUMNS($CS$104:CU104))),"")</f>
        <v/>
      </c>
      <c r="DO104" s="4" t="str" cm="1">
        <f t="array" aca="1" ref="DO104" ca="1">IFERROR(INDEX($CS$104:$CV$104,_xlfn.AGGREGATE(15,6,COLUMN($CS$104:$CV$104)-COLUMN($CR$104)/($DH$104:$DK$104=MAX($DH$104:$DK$104)),COLUMNS($CS$104:CV104))),"")</f>
        <v/>
      </c>
      <c r="DP104" s="1">
        <f t="shared" ca="1" si="54"/>
        <v>4</v>
      </c>
      <c r="DQ104" s="73">
        <f t="shared" ca="1" si="55"/>
        <v>0</v>
      </c>
      <c r="DR104" s="4" t="str">
        <f t="shared" ca="1" si="56"/>
        <v/>
      </c>
      <c r="DS104" s="1" t="str">
        <f t="shared" si="49"/>
        <v>F104</v>
      </c>
      <c r="DV104" s="170" t="str">
        <f>'Hedge-All-18'!B104</f>
        <v/>
      </c>
      <c r="DW104" s="171" t="str">
        <f>'Hedge-All-18'!C104</f>
        <v/>
      </c>
      <c r="DX104" s="172" t="str">
        <f>'Hedge-All-18'!D104</f>
        <v/>
      </c>
      <c r="DY104" s="173" t="str">
        <f>'Hedge-All-18'!E104</f>
        <v/>
      </c>
      <c r="DZ104" s="174" t="str">
        <f>'Hedge-All-18'!F104</f>
        <v/>
      </c>
      <c r="EA104" s="139"/>
      <c r="EB104" s="175" t="str">
        <f>'Hedge-All-18'!H104</f>
        <v/>
      </c>
      <c r="EC104" s="172" t="str">
        <f>'Hedge-All-18'!I104</f>
        <v/>
      </c>
      <c r="ED104" s="173" t="str">
        <f>'Hedge-All-18'!J104</f>
        <v/>
      </c>
      <c r="EE104" s="174" t="str">
        <f>'Hedge-All-18'!K104</f>
        <v/>
      </c>
      <c r="EF104" s="139"/>
      <c r="EG104" s="139"/>
      <c r="EH104" s="139"/>
      <c r="EI104" s="170" t="str">
        <f>'Hedge-All-18'!O104</f>
        <v/>
      </c>
      <c r="EJ104" s="172" t="str">
        <f>'Hedge-All-18'!P104</f>
        <v/>
      </c>
      <c r="EK104" s="173" t="str">
        <f>'Hedge-All-18'!Q104</f>
        <v/>
      </c>
      <c r="EL104" s="176" t="str">
        <f>'Hedge-All-18'!R104</f>
        <v/>
      </c>
      <c r="EM104" s="176" t="str">
        <f>'Hedge-All-18'!S104</f>
        <v/>
      </c>
      <c r="EN104" s="177" t="str">
        <f>'Hedge-All-18'!T104</f>
        <v/>
      </c>
      <c r="EO104" s="176" t="str">
        <f>'Hedge-All-18'!U104</f>
        <v/>
      </c>
      <c r="EP104" s="178" t="str">
        <f>'Hedge-All-18'!V104</f>
        <v/>
      </c>
      <c r="EQ104" s="1" t="str">
        <f t="shared" si="50"/>
        <v>N</v>
      </c>
    </row>
    <row r="105" spans="1:147" ht="26.25" customHeight="1" thickBot="1">
      <c r="A105" s="1">
        <v>96</v>
      </c>
      <c r="B105" s="33" t="e">
        <f>#REF!</f>
        <v>#REF!</v>
      </c>
      <c r="C105" s="34" t="e">
        <f>#REF!</f>
        <v>#REF!</v>
      </c>
      <c r="D105" s="34" t="e">
        <f>#REF!</f>
        <v>#REF!</v>
      </c>
      <c r="E105" s="34" t="e">
        <f>#REF!</f>
        <v>#REF!</v>
      </c>
      <c r="F105" s="34" t="str">
        <f>IF(AH105="","",IF(#REF!="W","Y",IF(#REF!="L","N","")))</f>
        <v/>
      </c>
      <c r="G105" s="34" t="e">
        <f>#REF!</f>
        <v>#REF!</v>
      </c>
      <c r="H105" s="34" t="e">
        <f>#REF!</f>
        <v>#REF!</v>
      </c>
      <c r="I105" s="35" t="e">
        <f>#REF!</f>
        <v>#REF!</v>
      </c>
      <c r="J105" s="53"/>
      <c r="K105" s="53"/>
      <c r="L105" s="33" t="e">
        <f>#REF!</f>
        <v>#REF!</v>
      </c>
      <c r="M105" s="34" t="e">
        <f>#REF!</f>
        <v>#REF!</v>
      </c>
      <c r="N105" s="34" t="e">
        <f>#REF!</f>
        <v>#REF!</v>
      </c>
      <c r="O105" s="34" t="e">
        <f>#REF!</f>
        <v>#REF!</v>
      </c>
      <c r="P105" s="34" t="str">
        <f>IF(AH105="","",IF(#REF!="W","Y",IF(#REF!="L","N","")))</f>
        <v/>
      </c>
      <c r="Q105" s="34" t="e">
        <f>#REF!</f>
        <v>#REF!</v>
      </c>
      <c r="R105" s="34" t="e">
        <f>#REF!</f>
        <v>#REF!</v>
      </c>
      <c r="S105" s="35" t="e">
        <f>#REF!</f>
        <v>#REF!</v>
      </c>
      <c r="T105" s="53"/>
      <c r="U105" s="185"/>
      <c r="V105" s="184" t="str">
        <f>'Hedge-All-18'!B105</f>
        <v/>
      </c>
      <c r="W105" s="34" t="str">
        <f>'Hedge-All-18'!C105</f>
        <v/>
      </c>
      <c r="X105" s="34" t="str">
        <f>'Hedge-All-18'!H105</f>
        <v/>
      </c>
      <c r="Y105" s="34" t="str">
        <f>'Hedge-All-18'!O105</f>
        <v/>
      </c>
      <c r="Z105" s="34" t="str">
        <f>IF(AH105="","",IF('Hedge-All-18'!X105="W","Y",IF('Hedge-All-18'!X105="L","N","")))</f>
        <v/>
      </c>
      <c r="AA105" s="34" t="str">
        <f>'Hedge-All-18'!AM105</f>
        <v/>
      </c>
      <c r="AB105" s="34" t="str">
        <f>'Hedge-All-18'!S105</f>
        <v/>
      </c>
      <c r="AC105" s="35" t="str">
        <f>'Hedge-All-18'!U105</f>
        <v/>
      </c>
      <c r="AD105" s="53"/>
      <c r="AE105" s="53"/>
      <c r="AF105" s="53"/>
      <c r="AG105" s="53"/>
      <c r="AH105" s="123"/>
      <c r="AI105" s="105"/>
      <c r="AJ105" s="107" t="str" cm="1">
        <f t="array" aca="1" ref="AJ105" ca="1">IF(AH104="","",INDIRECT(VLOOKUP(DB105,General!X:Y,2,FALSE)&amp;CQ105))</f>
        <v/>
      </c>
      <c r="AK105" s="63" t="str">
        <f t="shared" si="46"/>
        <v/>
      </c>
      <c r="AL105" s="63" t="str">
        <f>IF(AH104="","",VLOOKUP(DB105,General!U:V,2,FALSE))</f>
        <v/>
      </c>
      <c r="AM105" s="64" t="str" cm="1">
        <f t="array" aca="1" ref="AM105" ca="1">IF(AH104="","",INDIRECT(DB105&amp;CQ105))</f>
        <v/>
      </c>
      <c r="AN105" s="34" t="str">
        <f t="shared" si="43"/>
        <v/>
      </c>
      <c r="AO105" s="34" t="str">
        <f t="shared" si="47"/>
        <v/>
      </c>
      <c r="AP105" s="35" t="str">
        <f t="shared" si="44"/>
        <v/>
      </c>
      <c r="AQ105" s="53"/>
      <c r="AR105" s="53"/>
      <c r="AS105" s="53"/>
      <c r="AT105" s="33" t="e">
        <f>#REF!</f>
        <v>#REF!</v>
      </c>
      <c r="AU105" s="34" t="e">
        <f>#REF!</f>
        <v>#REF!</v>
      </c>
      <c r="AV105" s="34" t="e">
        <f>#REF!</f>
        <v>#REF!</v>
      </c>
      <c r="AW105" s="34" t="e">
        <f>#REF!</f>
        <v>#REF!</v>
      </c>
      <c r="AX105" s="34" t="str">
        <f>IF(AH105="","",IF(#REF!="W","Y",IF(#REF!="L","N","")))</f>
        <v/>
      </c>
      <c r="AY105" s="34" t="e">
        <f>#REF!</f>
        <v>#REF!</v>
      </c>
      <c r="AZ105" s="34" t="e">
        <f>#REF!</f>
        <v>#REF!</v>
      </c>
      <c r="BA105" s="35" t="e">
        <f>#REF!</f>
        <v>#REF!</v>
      </c>
      <c r="BB105" s="53"/>
      <c r="BC105" s="53"/>
      <c r="BD105" s="33" t="e">
        <f>#REF!</f>
        <v>#REF!</v>
      </c>
      <c r="BE105" s="34" t="e">
        <f>#REF!</f>
        <v>#REF!</v>
      </c>
      <c r="BF105" s="34" t="e">
        <f>#REF!</f>
        <v>#REF!</v>
      </c>
      <c r="BG105" s="34" t="e">
        <f>#REF!</f>
        <v>#REF!</v>
      </c>
      <c r="BH105" s="34" t="str">
        <f>IF(AH105="","",IF(#REF!="W","Y",IF(#REF!="L","N","")))</f>
        <v/>
      </c>
      <c r="BI105" s="34" t="e">
        <f>#REF!</f>
        <v>#REF!</v>
      </c>
      <c r="BJ105" s="34" t="e">
        <f>#REF!</f>
        <v>#REF!</v>
      </c>
      <c r="BK105" s="35" t="e">
        <f>#REF!</f>
        <v>#REF!</v>
      </c>
      <c r="BL105" s="53"/>
      <c r="BM105" s="53"/>
      <c r="BN105" s="33" t="e">
        <f>#REF!</f>
        <v>#REF!</v>
      </c>
      <c r="BO105" s="34" t="e">
        <f>#REF!</f>
        <v>#REF!</v>
      </c>
      <c r="BP105" s="34" t="e">
        <f>#REF!</f>
        <v>#REF!</v>
      </c>
      <c r="BQ105" s="34" t="e">
        <f>#REF!</f>
        <v>#REF!</v>
      </c>
      <c r="BR105" s="34" t="str">
        <f>IF(AH105="","",IF(#REF!="W","Y",IF(#REF!="L","N","")))</f>
        <v/>
      </c>
      <c r="BS105" s="34" t="e">
        <f>#REF!</f>
        <v>#REF!</v>
      </c>
      <c r="BT105" s="34" t="e">
        <f>#REF!</f>
        <v>#REF!</v>
      </c>
      <c r="BU105" s="35" t="e">
        <f>#REF!</f>
        <v>#REF!</v>
      </c>
      <c r="BV105" s="53"/>
      <c r="BW105" s="53"/>
      <c r="BX105" s="33" t="e">
        <f>#REF!</f>
        <v>#REF!</v>
      </c>
      <c r="BY105" s="34" t="e">
        <f>#REF!</f>
        <v>#REF!</v>
      </c>
      <c r="BZ105" s="34" t="e">
        <f>#REF!</f>
        <v>#REF!</v>
      </c>
      <c r="CA105" s="34" t="e">
        <f>#REF!</f>
        <v>#REF!</v>
      </c>
      <c r="CB105" s="34" t="str">
        <f>IF(AH105="","",IF(#REF!="W","Y",IF(#REF!="L","N","")))</f>
        <v/>
      </c>
      <c r="CC105" s="34" t="e">
        <f>#REF!</f>
        <v>#REF!</v>
      </c>
      <c r="CD105" s="34" t="e">
        <f>#REF!</f>
        <v>#REF!</v>
      </c>
      <c r="CE105" s="35" t="e">
        <f>#REF!</f>
        <v>#REF!</v>
      </c>
      <c r="CF105" s="53"/>
      <c r="CG105" s="53"/>
      <c r="CH105" s="1" t="e">
        <f>IF(AN105="",0,IFERROR(VLOOKUP(AN100&amp;AN101&amp;AN102&amp;AN103&amp;AN104&amp;AN105,General!I:J,2,FALSE),0))+AO104</f>
        <v>#VALUE!</v>
      </c>
      <c r="CI105" s="1">
        <v>-100</v>
      </c>
      <c r="CJ105" s="1" t="e">
        <f t="shared" si="45"/>
        <v>#REF!</v>
      </c>
      <c r="CK105" s="1">
        <v>-100</v>
      </c>
      <c r="CL105" s="1">
        <v>-100</v>
      </c>
      <c r="CM105" s="1">
        <v>-100</v>
      </c>
      <c r="CN105" s="1">
        <v>-100</v>
      </c>
      <c r="CP105" s="1" t="str">
        <f t="shared" ref="CP105" ca="1" si="69">CW104</f>
        <v/>
      </c>
      <c r="CQ105" s="1">
        <v>105</v>
      </c>
      <c r="CR105" s="1">
        <f t="shared" si="59"/>
        <v>100</v>
      </c>
      <c r="CS105" s="4" t="str" cm="1">
        <f t="array" ref="CS105">IFERROR(INDEX($CI$4:$CO$4,_xlfn.AGGREGATE(15,6,COLUMN($CI$4:$CO$4)-COLUMN($CH$1)/($CI$105:$CO$105=MAX($CI$105:$CO$105)),COLUMNS($CO$4:CO4))),"")</f>
        <v/>
      </c>
      <c r="CT105" s="4" t="str" cm="1">
        <f t="array" ref="CT105">IFERROR(INDEX($CI$4:$CO$4,_xlfn.AGGREGATE(15,6,COLUMN($CI$4:$CO$4)-COLUMN($CH$1)/($CI$105:$CO$105=MAX($CI$105:$CO$105)),COLUMNS($CO$4:CP4))),"")</f>
        <v/>
      </c>
      <c r="CU105" s="4" t="str" cm="1">
        <f t="array" ref="CU105">IFERROR(INDEX($CI$4:$CO$4,_xlfn.AGGREGATE(15,6,COLUMN($CI$4:$CO$4)-COLUMN($CH$1)/($CI$105:$CO$105=MAX($CI$105:$CO$105)),COLUMNS($CO$4:CQ4))),"")</f>
        <v/>
      </c>
      <c r="CV105" s="4" t="str" cm="1">
        <f t="array" ref="CV105">IFERROR(INDEX($CI$4:$CO$4,_xlfn.AGGREGATE(15,6,COLUMN($CI$4:$CO$4)-COLUMN($CH$1)/($CI$105:$CO$105=MAX($CI$105:$CO$105)),COLUMNS($CO$4:CR4))),"")</f>
        <v/>
      </c>
      <c r="CW105" s="1" t="str">
        <f t="shared" ca="1" si="52"/>
        <v/>
      </c>
      <c r="DA105" s="1" t="str">
        <f t="shared" ca="1" si="53"/>
        <v>R</v>
      </c>
      <c r="DB105" s="1" t="str">
        <f t="shared" ca="1" si="57"/>
        <v/>
      </c>
      <c r="DD105" s="4" t="str">
        <f>IFERROR(VLOOKUP(CS105,General!R:S,2,FALSE),"")</f>
        <v/>
      </c>
      <c r="DE105" s="4" t="str">
        <f>IFERROR(VLOOKUP(CT105,General!R:S,2,FALSE),"")</f>
        <v/>
      </c>
      <c r="DF105" s="4" t="str">
        <f>IFERROR(VLOOKUP(CU105,General!R:S,2,FALSE),"")</f>
        <v/>
      </c>
      <c r="DG105" s="4" t="str">
        <f>IFERROR(VLOOKUP(CV105,General!R:S,2,FALSE),"")</f>
        <v/>
      </c>
      <c r="DH105" s="4">
        <f ca="1">IF(CS105="",-1,COUNTIF(INDIRECT(DD105&amp;$CQ$10):INDIRECT(DD105&amp;CQ105),"Y"))</f>
        <v>-1</v>
      </c>
      <c r="DI105" s="4">
        <f ca="1">IF(CT105="",-1,COUNTIF(INDIRECT(DE105&amp;$CQ$10):INDIRECT(DE105&amp;CQ105),"Y"))</f>
        <v>-1</v>
      </c>
      <c r="DJ105" s="4">
        <f ca="1">IF(CU105="",-1,COUNTIF(INDIRECT(DF105&amp;$CQ$10):INDIRECT(DF105&amp;CQ105),"Y"))</f>
        <v>-1</v>
      </c>
      <c r="DK105" s="4">
        <f ca="1">IF(CV105="",-1,COUNTIF(INDIRECT(DG105&amp;$CQ$10):INDIRECT(DG105&amp;CQ105),"Y"))</f>
        <v>-1</v>
      </c>
      <c r="DL105" s="4" t="str" cm="1">
        <f t="array" aca="1" ref="DL105" ca="1">IFERROR(INDEX($CS$105:$CV$105,_xlfn.AGGREGATE(15,6,COLUMN($CS$105:$CV$105)-COLUMN($CR$105)/($DH$105:$DK$105=MAX($DH$105:$DK$105)),COLUMNS($CS$105:CS105))),"")</f>
        <v/>
      </c>
      <c r="DM105" s="4" t="str" cm="1">
        <f t="array" aca="1" ref="DM105" ca="1">IFERROR(INDEX($CS$105:$CV$105,_xlfn.AGGREGATE(15,6,COLUMN($CS$105:$CV$105)-COLUMN($CR$105)/($DH$105:$DK$105=MAX($DH$105:$DK$105)),COLUMNS($CS$105:CT105))),"")</f>
        <v/>
      </c>
      <c r="DN105" s="4" t="str" cm="1">
        <f t="array" aca="1" ref="DN105" ca="1">IFERROR(INDEX($CS$105:$CV$105,_xlfn.AGGREGATE(15,6,COLUMN($CS$105:$CV$105)-COLUMN($CR$105)/($DH$105:$DK$105=MAX($DH$105:$DK$105)),COLUMNS($CS$105:CU105))),"")</f>
        <v/>
      </c>
      <c r="DO105" s="4" t="str" cm="1">
        <f t="array" aca="1" ref="DO105" ca="1">IFERROR(INDEX($CS$105:$CV$105,_xlfn.AGGREGATE(15,6,COLUMN($CS$105:$CV$105)-COLUMN($CR$105)/($DH$105:$DK$105=MAX($DH$105:$DK$105)),COLUMNS($CS$105:CV105))),"")</f>
        <v/>
      </c>
      <c r="DP105" s="1">
        <f t="shared" ca="1" si="54"/>
        <v>4</v>
      </c>
      <c r="DQ105" s="73">
        <f t="shared" ca="1" si="55"/>
        <v>0</v>
      </c>
      <c r="DR105" s="4" t="str">
        <f t="shared" ca="1" si="56"/>
        <v/>
      </c>
      <c r="DS105" s="1" t="str">
        <f t="shared" si="49"/>
        <v>F105</v>
      </c>
      <c r="DV105" s="152" t="str">
        <f>'Hedge-All-18'!B105</f>
        <v/>
      </c>
      <c r="DW105" s="153" t="str">
        <f>'Hedge-All-18'!C105</f>
        <v/>
      </c>
      <c r="DX105" s="154" t="str">
        <f>'Hedge-All-18'!D105</f>
        <v/>
      </c>
      <c r="DY105" s="155" t="str">
        <f>'Hedge-All-18'!E105</f>
        <v/>
      </c>
      <c r="DZ105" s="156" t="str">
        <f>'Hedge-All-18'!F105</f>
        <v/>
      </c>
      <c r="EA105" s="139"/>
      <c r="EB105" s="157" t="str">
        <f>'Hedge-All-18'!H105</f>
        <v/>
      </c>
      <c r="EC105" s="154" t="str">
        <f>'Hedge-All-18'!I105</f>
        <v/>
      </c>
      <c r="ED105" s="155" t="str">
        <f>'Hedge-All-18'!J105</f>
        <v/>
      </c>
      <c r="EE105" s="156" t="str">
        <f>'Hedge-All-18'!K105</f>
        <v/>
      </c>
      <c r="EF105" s="139"/>
      <c r="EG105" s="139"/>
      <c r="EH105" s="139"/>
      <c r="EI105" s="152" t="str">
        <f>'Hedge-All-18'!O105</f>
        <v/>
      </c>
      <c r="EJ105" s="154" t="str">
        <f>'Hedge-All-18'!P105</f>
        <v/>
      </c>
      <c r="EK105" s="155" t="str">
        <f>'Hedge-All-18'!Q105</f>
        <v/>
      </c>
      <c r="EL105" s="158" t="str">
        <f>'Hedge-All-18'!R105</f>
        <v/>
      </c>
      <c r="EM105" s="158" t="str">
        <f>'Hedge-All-18'!S105</f>
        <v/>
      </c>
      <c r="EN105" s="159" t="str">
        <f>'Hedge-All-18'!T105</f>
        <v/>
      </c>
      <c r="EO105" s="158" t="str">
        <f>'Hedge-All-18'!U105</f>
        <v/>
      </c>
      <c r="EP105" s="160" t="str">
        <f>'Hedge-All-18'!V105</f>
        <v/>
      </c>
      <c r="EQ105" s="1" t="str">
        <f t="shared" si="50"/>
        <v>N</v>
      </c>
    </row>
    <row r="106" spans="1:147" ht="26.25" customHeight="1" thickBot="1">
      <c r="A106" s="1">
        <v>97</v>
      </c>
      <c r="B106" s="36" t="e">
        <f>#REF!</f>
        <v>#REF!</v>
      </c>
      <c r="C106" s="23" t="e">
        <f>#REF!</f>
        <v>#REF!</v>
      </c>
      <c r="D106" s="23" t="e">
        <f>#REF!</f>
        <v>#REF!</v>
      </c>
      <c r="E106" s="23" t="e">
        <f>#REF!</f>
        <v>#REF!</v>
      </c>
      <c r="F106" s="23" t="str">
        <f>IF(AH106="","",IF(#REF!="W","Y",IF(#REF!="L","N","")))</f>
        <v/>
      </c>
      <c r="G106" s="23" t="e">
        <f>#REF!</f>
        <v>#REF!</v>
      </c>
      <c r="H106" s="23" t="e">
        <f>#REF!</f>
        <v>#REF!</v>
      </c>
      <c r="I106" s="37" t="e">
        <f>#REF!</f>
        <v>#REF!</v>
      </c>
      <c r="J106" s="53"/>
      <c r="K106" s="53"/>
      <c r="L106" s="36" t="e">
        <f>#REF!</f>
        <v>#REF!</v>
      </c>
      <c r="M106" s="23" t="e">
        <f>#REF!</f>
        <v>#REF!</v>
      </c>
      <c r="N106" s="23" t="e">
        <f>#REF!</f>
        <v>#REF!</v>
      </c>
      <c r="O106" s="23" t="e">
        <f>#REF!</f>
        <v>#REF!</v>
      </c>
      <c r="P106" s="23" t="str">
        <f>IF(AH106="","",IF(#REF!="W","Y",IF(#REF!="L","N","")))</f>
        <v/>
      </c>
      <c r="Q106" s="23" t="e">
        <f>#REF!</f>
        <v>#REF!</v>
      </c>
      <c r="R106" s="23" t="e">
        <f>#REF!</f>
        <v>#REF!</v>
      </c>
      <c r="S106" s="37" t="e">
        <f>#REF!</f>
        <v>#REF!</v>
      </c>
      <c r="T106" s="53"/>
      <c r="U106" s="185"/>
      <c r="V106" s="285" t="str">
        <f>'Hedge-All-18'!B106</f>
        <v/>
      </c>
      <c r="W106" s="23" t="str">
        <f>'Hedge-All-18'!C106</f>
        <v/>
      </c>
      <c r="X106" s="23" t="str">
        <f>'Hedge-All-18'!H106</f>
        <v/>
      </c>
      <c r="Y106" s="23" t="str">
        <f>'Hedge-All-18'!O106</f>
        <v/>
      </c>
      <c r="Z106" s="23" t="str">
        <f>IF(AH106="","",IF('Hedge-All-18'!X106="W","Y",IF('Hedge-All-18'!X106="L","N","")))</f>
        <v/>
      </c>
      <c r="AA106" s="23" t="str">
        <f>'Hedge-All-18'!AM106</f>
        <v/>
      </c>
      <c r="AB106" s="23" t="str">
        <f>'Hedge-All-18'!S106</f>
        <v/>
      </c>
      <c r="AC106" s="37" t="str">
        <f>'Hedge-All-18'!U106</f>
        <v/>
      </c>
      <c r="AD106" s="53"/>
      <c r="AE106" s="53"/>
      <c r="AF106" s="53"/>
      <c r="AG106" s="53"/>
      <c r="AH106" s="124"/>
      <c r="AI106" s="105"/>
      <c r="AJ106" s="102" t="str" cm="1">
        <f t="array" aca="1" ref="AJ106" ca="1">IF(AH105="","",INDIRECT(VLOOKUP(DB106,General!X:Y,2,FALSE)&amp;CQ106))</f>
        <v/>
      </c>
      <c r="AK106" s="68" t="str">
        <f t="shared" si="46"/>
        <v/>
      </c>
      <c r="AL106" s="68" t="str">
        <f>IF(AH105="","",VLOOKUP(DB106,General!U:V,2,FALSE))</f>
        <v/>
      </c>
      <c r="AM106" s="62" t="str" cm="1">
        <f t="array" aca="1" ref="AM106" ca="1">IF(AH105="","",INDIRECT(DB106&amp;CQ106))</f>
        <v/>
      </c>
      <c r="AN106" s="23" t="str">
        <f t="shared" ref="AN106:AN109" si="70">IF(AH106="","",IF(AM106="NB","",IF(LEFT(AM106)=AH106,"Y","N")))</f>
        <v/>
      </c>
      <c r="AO106" s="23" t="str">
        <f t="shared" si="47"/>
        <v/>
      </c>
      <c r="AP106" s="37" t="str">
        <f t="shared" si="44"/>
        <v/>
      </c>
      <c r="AQ106" s="53"/>
      <c r="AR106" s="53"/>
      <c r="AS106" s="53"/>
      <c r="AT106" s="33" t="e">
        <f>#REF!</f>
        <v>#REF!</v>
      </c>
      <c r="AU106" s="34" t="e">
        <f>#REF!</f>
        <v>#REF!</v>
      </c>
      <c r="AV106" s="34" t="e">
        <f>#REF!</f>
        <v>#REF!</v>
      </c>
      <c r="AW106" s="34" t="e">
        <f>#REF!</f>
        <v>#REF!</v>
      </c>
      <c r="AX106" s="34" t="str">
        <f>IF(AH106="","",IF(#REF!="W","Y",IF(#REF!="L","N","")))</f>
        <v/>
      </c>
      <c r="AY106" s="34" t="e">
        <f>#REF!</f>
        <v>#REF!</v>
      </c>
      <c r="AZ106" s="34" t="e">
        <f>#REF!</f>
        <v>#REF!</v>
      </c>
      <c r="BA106" s="35" t="e">
        <f>#REF!</f>
        <v>#REF!</v>
      </c>
      <c r="BB106" s="53"/>
      <c r="BC106" s="53"/>
      <c r="BD106" s="33" t="e">
        <f>#REF!</f>
        <v>#REF!</v>
      </c>
      <c r="BE106" s="34" t="e">
        <f>#REF!</f>
        <v>#REF!</v>
      </c>
      <c r="BF106" s="34" t="e">
        <f>#REF!</f>
        <v>#REF!</v>
      </c>
      <c r="BG106" s="34" t="e">
        <f>#REF!</f>
        <v>#REF!</v>
      </c>
      <c r="BH106" s="34" t="str">
        <f>IF(AH106="","",IF(#REF!="W","Y",IF(#REF!="L","N","")))</f>
        <v/>
      </c>
      <c r="BI106" s="34" t="e">
        <f>#REF!</f>
        <v>#REF!</v>
      </c>
      <c r="BJ106" s="34" t="e">
        <f>#REF!</f>
        <v>#REF!</v>
      </c>
      <c r="BK106" s="35" t="e">
        <f>#REF!</f>
        <v>#REF!</v>
      </c>
      <c r="BL106" s="53"/>
      <c r="BM106" s="53"/>
      <c r="BN106" s="33" t="e">
        <f>#REF!</f>
        <v>#REF!</v>
      </c>
      <c r="BO106" s="34" t="e">
        <f>#REF!</f>
        <v>#REF!</v>
      </c>
      <c r="BP106" s="34" t="e">
        <f>#REF!</f>
        <v>#REF!</v>
      </c>
      <c r="BQ106" s="34" t="e">
        <f>#REF!</f>
        <v>#REF!</v>
      </c>
      <c r="BR106" s="34" t="str">
        <f>IF(AH106="","",IF(#REF!="W","Y",IF(#REF!="L","N","")))</f>
        <v/>
      </c>
      <c r="BS106" s="34" t="e">
        <f>#REF!</f>
        <v>#REF!</v>
      </c>
      <c r="BT106" s="34" t="e">
        <f>#REF!</f>
        <v>#REF!</v>
      </c>
      <c r="BU106" s="35" t="e">
        <f>#REF!</f>
        <v>#REF!</v>
      </c>
      <c r="BV106" s="53"/>
      <c r="BW106" s="53"/>
      <c r="BX106" s="36" t="e">
        <f>#REF!</f>
        <v>#REF!</v>
      </c>
      <c r="BY106" s="23" t="e">
        <f>#REF!</f>
        <v>#REF!</v>
      </c>
      <c r="BZ106" s="23" t="e">
        <f>#REF!</f>
        <v>#REF!</v>
      </c>
      <c r="CA106" s="23" t="e">
        <f>#REF!</f>
        <v>#REF!</v>
      </c>
      <c r="CB106" s="23" t="str">
        <f>IF(AH106="","",IF(#REF!="W","Y",IF(#REF!="L","N","")))</f>
        <v/>
      </c>
      <c r="CC106" s="23" t="e">
        <f>#REF!</f>
        <v>#REF!</v>
      </c>
      <c r="CD106" s="23" t="e">
        <f>#REF!</f>
        <v>#REF!</v>
      </c>
      <c r="CE106" s="37" t="e">
        <f>#REF!</f>
        <v>#REF!</v>
      </c>
      <c r="CF106" s="53"/>
      <c r="CG106" s="53"/>
      <c r="CH106" s="1" t="e">
        <f>IF(AN106="",0,IFERROR(VLOOKUP(AN101&amp;AN102&amp;AN103&amp;AN104&amp;AN105&amp;AN106,General!I:J,2,FALSE),0))+AO105</f>
        <v>#VALUE!</v>
      </c>
      <c r="CI106" s="1">
        <v>-100</v>
      </c>
      <c r="CJ106" s="1" t="e">
        <f t="shared" si="45"/>
        <v>#REF!</v>
      </c>
      <c r="CK106" s="1">
        <v>-100</v>
      </c>
      <c r="CL106" s="1">
        <v>-100</v>
      </c>
      <c r="CM106" s="1">
        <v>-100</v>
      </c>
      <c r="CN106" s="1">
        <v>-100</v>
      </c>
      <c r="CP106" s="1" t="str">
        <f t="shared" ref="CP106:CP108" ca="1" si="71">CP105</f>
        <v/>
      </c>
      <c r="CQ106" s="1">
        <v>106</v>
      </c>
      <c r="CR106" s="1">
        <f t="shared" si="59"/>
        <v>101</v>
      </c>
      <c r="CS106" s="4" t="str" cm="1">
        <f t="array" ref="CS106">IFERROR(INDEX($CI$4:$CO$4,_xlfn.AGGREGATE(15,6,COLUMN($CI$4:$CO$4)-COLUMN($CH$1)/($CI$106:$CO$106=MAX($CI$106:$CO$106)),COLUMNS($CO$4:CO4))),"")</f>
        <v/>
      </c>
      <c r="CT106" s="4" t="str" cm="1">
        <f t="array" ref="CT106">IFERROR(INDEX($CI$4:$CO$4,_xlfn.AGGREGATE(15,6,COLUMN($CI$4:$CO$4)-COLUMN($CH$1)/($CI$106:$CO$106=MAX($CI$106:$CO$106)),COLUMNS($CO$4:CP4))),"")</f>
        <v/>
      </c>
      <c r="CU106" s="4" t="str" cm="1">
        <f t="array" ref="CU106">IFERROR(INDEX($CI$4:$CO$4,_xlfn.AGGREGATE(15,6,COLUMN($CI$4:$CO$4)-COLUMN($CH$1)/($CI$106:$CO$106=MAX($CI$106:$CO$106)),COLUMNS($CO$4:CQ4))),"")</f>
        <v/>
      </c>
      <c r="CV106" s="4" t="str" cm="1">
        <f t="array" ref="CV106">IFERROR(INDEX($CI$4:$CO$4,_xlfn.AGGREGATE(15,6,COLUMN($CI$4:$CO$4)-COLUMN($CH$1)/($CI$106:$CO$106=MAX($CI$106:$CO$106)),COLUMNS($CO$4:CR4))),"")</f>
        <v/>
      </c>
      <c r="CW106" s="1" t="str">
        <f t="shared" ca="1" si="52"/>
        <v/>
      </c>
      <c r="DA106" s="1" t="str">
        <f t="shared" ca="1" si="53"/>
        <v>R</v>
      </c>
      <c r="DB106" s="1" t="str">
        <f t="shared" ca="1" si="57"/>
        <v/>
      </c>
      <c r="DC106" s="1">
        <f>IF(DC101=4,1,DC101+1)</f>
        <v>4</v>
      </c>
      <c r="DD106" s="4" t="str">
        <f>IFERROR(VLOOKUP(CS106,General!R:S,2,FALSE),"")</f>
        <v/>
      </c>
      <c r="DE106" s="4" t="str">
        <f>IFERROR(VLOOKUP(CT106,General!R:S,2,FALSE),"")</f>
        <v/>
      </c>
      <c r="DF106" s="4" t="str">
        <f>IFERROR(VLOOKUP(CU106,General!R:S,2,FALSE),"")</f>
        <v/>
      </c>
      <c r="DG106" s="4" t="str">
        <f>IFERROR(VLOOKUP(CV106,General!R:S,2,FALSE),"")</f>
        <v/>
      </c>
      <c r="DH106" s="4">
        <f ca="1">IF(CS106="",-1,COUNTIF(INDIRECT(DD106&amp;$CQ$10):INDIRECT(DD106&amp;CQ106),"Y"))</f>
        <v>-1</v>
      </c>
      <c r="DI106" s="4">
        <f ca="1">IF(CT106="",-1,COUNTIF(INDIRECT(DE106&amp;$CQ$10):INDIRECT(DE106&amp;CQ106),"Y"))</f>
        <v>-1</v>
      </c>
      <c r="DJ106" s="4">
        <f ca="1">IF(CU106="",-1,COUNTIF(INDIRECT(DF106&amp;$CQ$10):INDIRECT(DF106&amp;CQ106),"Y"))</f>
        <v>-1</v>
      </c>
      <c r="DK106" s="4">
        <f ca="1">IF(CV106="",-1,COUNTIF(INDIRECT(DG106&amp;$CQ$10):INDIRECT(DG106&amp;CQ106),"Y"))</f>
        <v>-1</v>
      </c>
      <c r="DL106" s="4" t="str" cm="1">
        <f t="array" aca="1" ref="DL106" ca="1">IFERROR(INDEX($CS$106:$CV$106,_xlfn.AGGREGATE(15,6,COLUMN($CS$106:$CV$106)-COLUMN($CR$106)/($DH$106:$DK$106=MAX($DH$106:$DK$106)),COLUMNS($CS$106:CS106))),"")</f>
        <v/>
      </c>
      <c r="DM106" s="4" t="str" cm="1">
        <f t="array" aca="1" ref="DM106" ca="1">IFERROR(INDEX($CS$106:$CV$106,_xlfn.AGGREGATE(15,6,COLUMN($CS$106:$CV$106)-COLUMN($CR$106)/($DH$106:$DK$106=MAX($DH$106:$DK$106)),COLUMNS($CS$106:CT106))),"")</f>
        <v/>
      </c>
      <c r="DN106" s="4" t="str" cm="1">
        <f t="array" aca="1" ref="DN106" ca="1">IFERROR(INDEX($CS$106:$CV$106,_xlfn.AGGREGATE(15,6,COLUMN($CS$106:$CV$106)-COLUMN($CR$106)/($DH$106:$DK$106=MAX($DH$106:$DK$106)),COLUMNS($CS$106:CU106))),"")</f>
        <v/>
      </c>
      <c r="DO106" s="4" t="str" cm="1">
        <f t="array" aca="1" ref="DO106" ca="1">IFERROR(INDEX($CS$106:$CV$106,_xlfn.AGGREGATE(15,6,COLUMN($CS$106:$CV$106)-COLUMN($CR$106)/($DH$106:$DK$106=MAX($DH$106:$DK$106)),COLUMNS($CS$106:CV106))),"")</f>
        <v/>
      </c>
      <c r="DP106" s="1">
        <f t="shared" ca="1" si="54"/>
        <v>4</v>
      </c>
      <c r="DQ106" s="73">
        <f t="shared" ca="1" si="55"/>
        <v>4</v>
      </c>
      <c r="DR106" s="4" t="str">
        <f t="shared" ca="1" si="56"/>
        <v/>
      </c>
      <c r="DS106" s="1" t="str">
        <f t="shared" si="49"/>
        <v>F106</v>
      </c>
      <c r="DV106" s="161" t="str">
        <f>'Hedge-All-18'!B106</f>
        <v/>
      </c>
      <c r="DW106" s="162" t="str">
        <f>'Hedge-All-18'!C106</f>
        <v/>
      </c>
      <c r="DX106" s="163" t="str">
        <f>'Hedge-All-18'!D106</f>
        <v/>
      </c>
      <c r="DY106" s="164" t="str">
        <f>'Hedge-All-18'!E106</f>
        <v/>
      </c>
      <c r="DZ106" s="165" t="str">
        <f>'Hedge-All-18'!F106</f>
        <v/>
      </c>
      <c r="EA106" s="139"/>
      <c r="EB106" s="166" t="str">
        <f>'Hedge-All-18'!H106</f>
        <v/>
      </c>
      <c r="EC106" s="163" t="str">
        <f>'Hedge-All-18'!I106</f>
        <v/>
      </c>
      <c r="ED106" s="164" t="str">
        <f>'Hedge-All-18'!J106</f>
        <v/>
      </c>
      <c r="EE106" s="165" t="str">
        <f>'Hedge-All-18'!K106</f>
        <v/>
      </c>
      <c r="EF106" s="139"/>
      <c r="EG106" s="139"/>
      <c r="EH106" s="139"/>
      <c r="EI106" s="161" t="str">
        <f>'Hedge-All-18'!O106</f>
        <v/>
      </c>
      <c r="EJ106" s="163" t="str">
        <f>'Hedge-All-18'!P106</f>
        <v/>
      </c>
      <c r="EK106" s="164" t="str">
        <f>'Hedge-All-18'!Q106</f>
        <v/>
      </c>
      <c r="EL106" s="167" t="str">
        <f>'Hedge-All-18'!R106</f>
        <v/>
      </c>
      <c r="EM106" s="167" t="str">
        <f>'Hedge-All-18'!S106</f>
        <v/>
      </c>
      <c r="EN106" s="168" t="str">
        <f>'Hedge-All-18'!T106</f>
        <v/>
      </c>
      <c r="EO106" s="167" t="str">
        <f>'Hedge-All-18'!U106</f>
        <v/>
      </c>
      <c r="EP106" s="169" t="str">
        <f>'Hedge-All-18'!V106</f>
        <v/>
      </c>
      <c r="EQ106" s="1" t="str">
        <f t="shared" si="50"/>
        <v>N</v>
      </c>
    </row>
    <row r="107" spans="1:147" ht="26.25" customHeight="1" thickBot="1">
      <c r="A107" s="1">
        <v>98</v>
      </c>
      <c r="B107" s="36" t="e">
        <f>#REF!</f>
        <v>#REF!</v>
      </c>
      <c r="C107" s="23" t="e">
        <f>#REF!</f>
        <v>#REF!</v>
      </c>
      <c r="D107" s="23" t="e">
        <f>#REF!</f>
        <v>#REF!</v>
      </c>
      <c r="E107" s="23" t="e">
        <f>#REF!</f>
        <v>#REF!</v>
      </c>
      <c r="F107" s="23" t="str">
        <f>IF(AH107="","",IF(#REF!="W","Y",IF(#REF!="L","N","")))</f>
        <v/>
      </c>
      <c r="G107" s="23" t="e">
        <f>#REF!</f>
        <v>#REF!</v>
      </c>
      <c r="H107" s="23" t="e">
        <f>#REF!</f>
        <v>#REF!</v>
      </c>
      <c r="I107" s="37" t="e">
        <f>#REF!</f>
        <v>#REF!</v>
      </c>
      <c r="J107" s="53"/>
      <c r="K107" s="53"/>
      <c r="L107" s="36" t="e">
        <f>#REF!</f>
        <v>#REF!</v>
      </c>
      <c r="M107" s="23" t="e">
        <f>#REF!</f>
        <v>#REF!</v>
      </c>
      <c r="N107" s="23" t="e">
        <f>#REF!</f>
        <v>#REF!</v>
      </c>
      <c r="O107" s="23" t="e">
        <f>#REF!</f>
        <v>#REF!</v>
      </c>
      <c r="P107" s="23" t="str">
        <f>IF(AH107="","",IF(#REF!="W","Y",IF(#REF!="L","N","")))</f>
        <v/>
      </c>
      <c r="Q107" s="23" t="e">
        <f>#REF!</f>
        <v>#REF!</v>
      </c>
      <c r="R107" s="23" t="e">
        <f>#REF!</f>
        <v>#REF!</v>
      </c>
      <c r="S107" s="37" t="e">
        <f>#REF!</f>
        <v>#REF!</v>
      </c>
      <c r="T107" s="53"/>
      <c r="U107" s="185"/>
      <c r="V107" s="285" t="str">
        <f>'Hedge-All-18'!B107</f>
        <v/>
      </c>
      <c r="W107" s="23" t="str">
        <f>'Hedge-All-18'!C107</f>
        <v/>
      </c>
      <c r="X107" s="23" t="str">
        <f>'Hedge-All-18'!H107</f>
        <v/>
      </c>
      <c r="Y107" s="23" t="str">
        <f>'Hedge-All-18'!O107</f>
        <v/>
      </c>
      <c r="Z107" s="23" t="str">
        <f>IF(AH107="","",IF('Hedge-All-18'!X107="W","Y",IF('Hedge-All-18'!X107="L","N","")))</f>
        <v/>
      </c>
      <c r="AA107" s="23" t="str">
        <f>'Hedge-All-18'!AM107</f>
        <v/>
      </c>
      <c r="AB107" s="23" t="str">
        <f>'Hedge-All-18'!S107</f>
        <v/>
      </c>
      <c r="AC107" s="37" t="str">
        <f>'Hedge-All-18'!U107</f>
        <v/>
      </c>
      <c r="AD107" s="53"/>
      <c r="AE107" s="53"/>
      <c r="AF107" s="53"/>
      <c r="AG107" s="53"/>
      <c r="AH107" s="124"/>
      <c r="AI107" s="105"/>
      <c r="AJ107" s="102" t="str" cm="1">
        <f t="array" aca="1" ref="AJ107" ca="1">IF(AH106="","",INDIRECT(VLOOKUP(DB107,General!X:Y,2,FALSE)&amp;CQ107))</f>
        <v/>
      </c>
      <c r="AK107" s="68" t="str">
        <f t="shared" si="46"/>
        <v/>
      </c>
      <c r="AL107" s="68" t="str">
        <f>IF(AH106="","",VLOOKUP(DB107,General!U:V,2,FALSE))</f>
        <v/>
      </c>
      <c r="AM107" s="62" t="str" cm="1">
        <f t="array" aca="1" ref="AM107" ca="1">IF(AH106="","",INDIRECT(DB107&amp;CQ107))</f>
        <v/>
      </c>
      <c r="AN107" s="23" t="str">
        <f t="shared" si="70"/>
        <v/>
      </c>
      <c r="AO107" s="23" t="str">
        <f t="shared" si="47"/>
        <v/>
      </c>
      <c r="AP107" s="37" t="str">
        <f t="shared" si="44"/>
        <v/>
      </c>
      <c r="AQ107" s="53"/>
      <c r="AR107" s="53"/>
      <c r="AS107" s="53"/>
      <c r="AT107" s="33" t="e">
        <f>#REF!</f>
        <v>#REF!</v>
      </c>
      <c r="AU107" s="34" t="e">
        <f>#REF!</f>
        <v>#REF!</v>
      </c>
      <c r="AV107" s="34" t="e">
        <f>#REF!</f>
        <v>#REF!</v>
      </c>
      <c r="AW107" s="34" t="e">
        <f>#REF!</f>
        <v>#REF!</v>
      </c>
      <c r="AX107" s="34" t="str">
        <f>IF(AH107="","",IF(#REF!="W","Y",IF(#REF!="L","N","")))</f>
        <v/>
      </c>
      <c r="AY107" s="34" t="e">
        <f>#REF!</f>
        <v>#REF!</v>
      </c>
      <c r="AZ107" s="34" t="e">
        <f>#REF!</f>
        <v>#REF!</v>
      </c>
      <c r="BA107" s="35" t="e">
        <f>#REF!</f>
        <v>#REF!</v>
      </c>
      <c r="BB107" s="53"/>
      <c r="BC107" s="53"/>
      <c r="BD107" s="33" t="e">
        <f>#REF!</f>
        <v>#REF!</v>
      </c>
      <c r="BE107" s="34" t="e">
        <f>#REF!</f>
        <v>#REF!</v>
      </c>
      <c r="BF107" s="34" t="e">
        <f>#REF!</f>
        <v>#REF!</v>
      </c>
      <c r="BG107" s="34" t="e">
        <f>#REF!</f>
        <v>#REF!</v>
      </c>
      <c r="BH107" s="34" t="str">
        <f>IF(AH107="","",IF(#REF!="W","Y",IF(#REF!="L","N","")))</f>
        <v/>
      </c>
      <c r="BI107" s="34" t="e">
        <f>#REF!</f>
        <v>#REF!</v>
      </c>
      <c r="BJ107" s="34" t="e">
        <f>#REF!</f>
        <v>#REF!</v>
      </c>
      <c r="BK107" s="35" t="e">
        <f>#REF!</f>
        <v>#REF!</v>
      </c>
      <c r="BL107" s="53"/>
      <c r="BM107" s="53"/>
      <c r="BN107" s="33" t="e">
        <f>#REF!</f>
        <v>#REF!</v>
      </c>
      <c r="BO107" s="34" t="e">
        <f>#REF!</f>
        <v>#REF!</v>
      </c>
      <c r="BP107" s="34" t="e">
        <f>#REF!</f>
        <v>#REF!</v>
      </c>
      <c r="BQ107" s="34" t="e">
        <f>#REF!</f>
        <v>#REF!</v>
      </c>
      <c r="BR107" s="34" t="str">
        <f>IF(AH107="","",IF(#REF!="W","Y",IF(#REF!="L","N","")))</f>
        <v/>
      </c>
      <c r="BS107" s="34" t="e">
        <f>#REF!</f>
        <v>#REF!</v>
      </c>
      <c r="BT107" s="34" t="e">
        <f>#REF!</f>
        <v>#REF!</v>
      </c>
      <c r="BU107" s="35" t="e">
        <f>#REF!</f>
        <v>#REF!</v>
      </c>
      <c r="BV107" s="53"/>
      <c r="BW107" s="53"/>
      <c r="BX107" s="36" t="e">
        <f>#REF!</f>
        <v>#REF!</v>
      </c>
      <c r="BY107" s="23" t="e">
        <f>#REF!</f>
        <v>#REF!</v>
      </c>
      <c r="BZ107" s="23" t="e">
        <f>#REF!</f>
        <v>#REF!</v>
      </c>
      <c r="CA107" s="23" t="e">
        <f>#REF!</f>
        <v>#REF!</v>
      </c>
      <c r="CB107" s="23" t="str">
        <f>IF(AH107="","",IF(#REF!="W","Y",IF(#REF!="L","N","")))</f>
        <v/>
      </c>
      <c r="CC107" s="23" t="e">
        <f>#REF!</f>
        <v>#REF!</v>
      </c>
      <c r="CD107" s="23" t="e">
        <f>#REF!</f>
        <v>#REF!</v>
      </c>
      <c r="CE107" s="37" t="e">
        <f>#REF!</f>
        <v>#REF!</v>
      </c>
      <c r="CF107" s="53"/>
      <c r="CG107" s="53"/>
      <c r="CH107" s="1" t="e">
        <f>IF(AN107="",0,IFERROR(VLOOKUP(AN102&amp;AN103&amp;AN104&amp;AN105&amp;AN106&amp;AN107,General!I:J,2,FALSE),0))+AO106</f>
        <v>#VALUE!</v>
      </c>
      <c r="CI107" s="1">
        <v>-100</v>
      </c>
      <c r="CJ107" s="1" t="e">
        <f t="shared" si="45"/>
        <v>#REF!</v>
      </c>
      <c r="CK107" s="1">
        <v>-100</v>
      </c>
      <c r="CL107" s="1">
        <v>-100</v>
      </c>
      <c r="CM107" s="1">
        <v>-100</v>
      </c>
      <c r="CN107" s="1">
        <v>-100</v>
      </c>
      <c r="CP107" s="1" t="str">
        <f t="shared" ca="1" si="71"/>
        <v/>
      </c>
      <c r="CQ107" s="1">
        <v>107</v>
      </c>
      <c r="CR107" s="1">
        <f t="shared" si="59"/>
        <v>102</v>
      </c>
      <c r="CS107" s="4" t="str" cm="1">
        <f t="array" ref="CS107">IFERROR(INDEX($CI$4:$CO$4,_xlfn.AGGREGATE(15,6,COLUMN($CI$4:$CO$4)-COLUMN($CH$1)/($CI$107:$CO$107=MAX($CI$107:$CO$107)),COLUMNS($CO$4:CO4))),"")</f>
        <v/>
      </c>
      <c r="CT107" s="4" t="str" cm="1">
        <f t="array" ref="CT107">IFERROR(INDEX($CI$4:$CO$4,_xlfn.AGGREGATE(15,6,COLUMN($CI$4:$CO$4)-COLUMN($CH$1)/($CI$107:$CO$107=MAX($CI$107:$CO$107)),COLUMNS($CO$4:CP4))),"")</f>
        <v/>
      </c>
      <c r="CU107" s="4" t="str" cm="1">
        <f t="array" ref="CU107">IFERROR(INDEX($CI$4:$CO$4,_xlfn.AGGREGATE(15,6,COLUMN($CI$4:$CO$4)-COLUMN($CH$1)/($CI$107:$CO$107=MAX($CI$107:$CO$107)),COLUMNS($CO$4:CQ4))),"")</f>
        <v/>
      </c>
      <c r="CV107" s="4" t="str" cm="1">
        <f t="array" ref="CV107">IFERROR(INDEX($CI$4:$CO$4,_xlfn.AGGREGATE(15,6,COLUMN($CI$4:$CO$4)-COLUMN($CH$1)/($CI$107:$CO$107=MAX($CI$107:$CO$107)),COLUMNS($CO$4:CR4))),"")</f>
        <v/>
      </c>
      <c r="CW107" s="1" t="str">
        <f t="shared" ca="1" si="52"/>
        <v/>
      </c>
      <c r="DA107" s="1" t="str">
        <f t="shared" ca="1" si="53"/>
        <v>R</v>
      </c>
      <c r="DB107" s="1" t="str">
        <f t="shared" ca="1" si="57"/>
        <v/>
      </c>
      <c r="DD107" s="4" t="str">
        <f>IFERROR(VLOOKUP(CS107,General!R:S,2,FALSE),"")</f>
        <v/>
      </c>
      <c r="DE107" s="4" t="str">
        <f>IFERROR(VLOOKUP(CT107,General!R:S,2,FALSE),"")</f>
        <v/>
      </c>
      <c r="DF107" s="4" t="str">
        <f>IFERROR(VLOOKUP(CU107,General!R:S,2,FALSE),"")</f>
        <v/>
      </c>
      <c r="DG107" s="4" t="str">
        <f>IFERROR(VLOOKUP(CV107,General!R:S,2,FALSE),"")</f>
        <v/>
      </c>
      <c r="DH107" s="4">
        <f ca="1">IF(CS107="",-1,COUNTIF(INDIRECT(DD107&amp;$CQ$10):INDIRECT(DD107&amp;CQ107),"Y"))</f>
        <v>-1</v>
      </c>
      <c r="DI107" s="4">
        <f ca="1">IF(CT107="",-1,COUNTIF(INDIRECT(DE107&amp;$CQ$10):INDIRECT(DE107&amp;CQ107),"Y"))</f>
        <v>-1</v>
      </c>
      <c r="DJ107" s="4">
        <f ca="1">IF(CU107="",-1,COUNTIF(INDIRECT(DF107&amp;$CQ$10):INDIRECT(DF107&amp;CQ107),"Y"))</f>
        <v>-1</v>
      </c>
      <c r="DK107" s="4">
        <f ca="1">IF(CV107="",-1,COUNTIF(INDIRECT(DG107&amp;$CQ$10):INDIRECT(DG107&amp;CQ107),"Y"))</f>
        <v>-1</v>
      </c>
      <c r="DL107" s="4" t="str" cm="1">
        <f t="array" aca="1" ref="DL107" ca="1">IFERROR(INDEX($CS$107:$CV$107,_xlfn.AGGREGATE(15,6,COLUMN($CS$107:$CV$107)-COLUMN($CR$107)/($DH$107:$DK$107=MAX($DH$107:$DK$107)),COLUMNS($CS$107:CS107))),"")</f>
        <v/>
      </c>
      <c r="DM107" s="4" t="str" cm="1">
        <f t="array" aca="1" ref="DM107" ca="1">IFERROR(INDEX($CS$107:$CV$107,_xlfn.AGGREGATE(15,6,COLUMN($CS$107:$CV$107)-COLUMN($CR$107)/($DH$107:$DK$107=MAX($DH$107:$DK$107)),COLUMNS($CS$107:CT107))),"")</f>
        <v/>
      </c>
      <c r="DN107" s="4" t="str" cm="1">
        <f t="array" aca="1" ref="DN107" ca="1">IFERROR(INDEX($CS$107:$CV$107,_xlfn.AGGREGATE(15,6,COLUMN($CS$107:$CV$107)-COLUMN($CR$107)/($DH$107:$DK$107=MAX($DH$107:$DK$107)),COLUMNS($CS$107:CU107))),"")</f>
        <v/>
      </c>
      <c r="DO107" s="4" t="str" cm="1">
        <f t="array" aca="1" ref="DO107" ca="1">IFERROR(INDEX($CS$107:$CV$107,_xlfn.AGGREGATE(15,6,COLUMN($CS$107:$CV$107)-COLUMN($CR$107)/($DH$107:$DK$107=MAX($DH$107:$DK$107)),COLUMNS($CS$107:CV107))),"")</f>
        <v/>
      </c>
      <c r="DP107" s="1">
        <f t="shared" ca="1" si="54"/>
        <v>4</v>
      </c>
      <c r="DQ107" s="73">
        <f t="shared" ca="1" si="55"/>
        <v>0</v>
      </c>
      <c r="DR107" s="4" t="str">
        <f t="shared" ca="1" si="56"/>
        <v/>
      </c>
      <c r="DS107" s="1" t="str">
        <f t="shared" si="49"/>
        <v>F107</v>
      </c>
      <c r="DV107" s="161" t="str">
        <f>'Hedge-All-18'!B107</f>
        <v/>
      </c>
      <c r="DW107" s="162" t="str">
        <f>'Hedge-All-18'!C107</f>
        <v/>
      </c>
      <c r="DX107" s="163" t="str">
        <f>'Hedge-All-18'!D107</f>
        <v/>
      </c>
      <c r="DY107" s="164" t="str">
        <f>'Hedge-All-18'!E107</f>
        <v/>
      </c>
      <c r="DZ107" s="165" t="str">
        <f>'Hedge-All-18'!F107</f>
        <v/>
      </c>
      <c r="EA107" s="139"/>
      <c r="EB107" s="166" t="str">
        <f>'Hedge-All-18'!H107</f>
        <v/>
      </c>
      <c r="EC107" s="163" t="str">
        <f>'Hedge-All-18'!I107</f>
        <v/>
      </c>
      <c r="ED107" s="164" t="str">
        <f>'Hedge-All-18'!J107</f>
        <v/>
      </c>
      <c r="EE107" s="165" t="str">
        <f>'Hedge-All-18'!K107</f>
        <v/>
      </c>
      <c r="EF107" s="139"/>
      <c r="EG107" s="139"/>
      <c r="EH107" s="139"/>
      <c r="EI107" s="161" t="str">
        <f>'Hedge-All-18'!O107</f>
        <v/>
      </c>
      <c r="EJ107" s="163" t="str">
        <f>'Hedge-All-18'!P107</f>
        <v/>
      </c>
      <c r="EK107" s="164" t="str">
        <f>'Hedge-All-18'!Q107</f>
        <v/>
      </c>
      <c r="EL107" s="167" t="str">
        <f>'Hedge-All-18'!R107</f>
        <v/>
      </c>
      <c r="EM107" s="167" t="str">
        <f>'Hedge-All-18'!S107</f>
        <v/>
      </c>
      <c r="EN107" s="168" t="str">
        <f>'Hedge-All-18'!T107</f>
        <v/>
      </c>
      <c r="EO107" s="167" t="str">
        <f>'Hedge-All-18'!U107</f>
        <v/>
      </c>
      <c r="EP107" s="169" t="str">
        <f>'Hedge-All-18'!V107</f>
        <v/>
      </c>
      <c r="EQ107" s="1" t="str">
        <f t="shared" si="50"/>
        <v>N</v>
      </c>
    </row>
    <row r="108" spans="1:147" ht="26.25" customHeight="1" thickBot="1">
      <c r="A108" s="1">
        <v>99</v>
      </c>
      <c r="B108" s="36" t="e">
        <f>#REF!</f>
        <v>#REF!</v>
      </c>
      <c r="C108" s="23" t="e">
        <f>#REF!</f>
        <v>#REF!</v>
      </c>
      <c r="D108" s="23" t="e">
        <f>#REF!</f>
        <v>#REF!</v>
      </c>
      <c r="E108" s="23" t="e">
        <f>#REF!</f>
        <v>#REF!</v>
      </c>
      <c r="F108" s="23" t="str">
        <f>IF(AH108="","",IF(#REF!="W","Y",IF(#REF!="L","N","")))</f>
        <v/>
      </c>
      <c r="G108" s="23" t="e">
        <f>#REF!</f>
        <v>#REF!</v>
      </c>
      <c r="H108" s="23" t="e">
        <f>#REF!</f>
        <v>#REF!</v>
      </c>
      <c r="I108" s="37" t="e">
        <f>#REF!</f>
        <v>#REF!</v>
      </c>
      <c r="J108" s="53"/>
      <c r="K108" s="53"/>
      <c r="L108" s="36" t="e">
        <f>#REF!</f>
        <v>#REF!</v>
      </c>
      <c r="M108" s="23" t="e">
        <f>#REF!</f>
        <v>#REF!</v>
      </c>
      <c r="N108" s="23" t="e">
        <f>#REF!</f>
        <v>#REF!</v>
      </c>
      <c r="O108" s="23" t="e">
        <f>#REF!</f>
        <v>#REF!</v>
      </c>
      <c r="P108" s="23" t="str">
        <f>IF(AH108="","",IF(#REF!="W","Y",IF(#REF!="L","N","")))</f>
        <v/>
      </c>
      <c r="Q108" s="23" t="e">
        <f>#REF!</f>
        <v>#REF!</v>
      </c>
      <c r="R108" s="23" t="e">
        <f>#REF!</f>
        <v>#REF!</v>
      </c>
      <c r="S108" s="37" t="e">
        <f>#REF!</f>
        <v>#REF!</v>
      </c>
      <c r="T108" s="53"/>
      <c r="U108" s="185"/>
      <c r="V108" s="285" t="str">
        <f>'Hedge-All-18'!B108</f>
        <v/>
      </c>
      <c r="W108" s="23" t="str">
        <f>'Hedge-All-18'!C108</f>
        <v/>
      </c>
      <c r="X108" s="23" t="str">
        <f>'Hedge-All-18'!H108</f>
        <v/>
      </c>
      <c r="Y108" s="23" t="str">
        <f>'Hedge-All-18'!O108</f>
        <v/>
      </c>
      <c r="Z108" s="23" t="str">
        <f>IF(AH108="","",IF('Hedge-All-18'!X108="W","Y",IF('Hedge-All-18'!X108="L","N","")))</f>
        <v/>
      </c>
      <c r="AA108" s="23" t="str">
        <f>'Hedge-All-18'!AM108</f>
        <v/>
      </c>
      <c r="AB108" s="23" t="str">
        <f>'Hedge-All-18'!S108</f>
        <v/>
      </c>
      <c r="AC108" s="37" t="str">
        <f>'Hedge-All-18'!U108</f>
        <v/>
      </c>
      <c r="AD108" s="53"/>
      <c r="AE108" s="53"/>
      <c r="AF108" s="53"/>
      <c r="AG108" s="53"/>
      <c r="AH108" s="124"/>
      <c r="AI108" s="105"/>
      <c r="AJ108" s="102" t="str" cm="1">
        <f t="array" aca="1" ref="AJ108" ca="1">IF(AH107="","",INDIRECT(VLOOKUP(DB108,General!X:Y,2,FALSE)&amp;CQ108))</f>
        <v/>
      </c>
      <c r="AK108" s="68" t="str">
        <f t="shared" si="46"/>
        <v/>
      </c>
      <c r="AL108" s="68" t="str">
        <f>IF(AH107="","",VLOOKUP(DB108,General!U:V,2,FALSE))</f>
        <v/>
      </c>
      <c r="AM108" s="62" t="str" cm="1">
        <f t="array" aca="1" ref="AM108" ca="1">IF(AH107="","",INDIRECT(DB108&amp;CQ108))</f>
        <v/>
      </c>
      <c r="AN108" s="23" t="str">
        <f t="shared" si="70"/>
        <v/>
      </c>
      <c r="AO108" s="23" t="str">
        <f t="shared" si="47"/>
        <v/>
      </c>
      <c r="AP108" s="37" t="str">
        <f t="shared" si="44"/>
        <v/>
      </c>
      <c r="AQ108" s="53"/>
      <c r="AR108" s="53"/>
      <c r="AS108" s="53"/>
      <c r="AT108" s="33" t="e">
        <f>#REF!</f>
        <v>#REF!</v>
      </c>
      <c r="AU108" s="34" t="e">
        <f>#REF!</f>
        <v>#REF!</v>
      </c>
      <c r="AV108" s="34" t="e">
        <f>#REF!</f>
        <v>#REF!</v>
      </c>
      <c r="AW108" s="34" t="e">
        <f>#REF!</f>
        <v>#REF!</v>
      </c>
      <c r="AX108" s="34" t="str">
        <f>IF(AH108="","",IF(#REF!="W","Y",IF(#REF!="L","N","")))</f>
        <v/>
      </c>
      <c r="AY108" s="34" t="e">
        <f>#REF!</f>
        <v>#REF!</v>
      </c>
      <c r="AZ108" s="34" t="e">
        <f>#REF!</f>
        <v>#REF!</v>
      </c>
      <c r="BA108" s="35" t="e">
        <f>#REF!</f>
        <v>#REF!</v>
      </c>
      <c r="BB108" s="53"/>
      <c r="BC108" s="53"/>
      <c r="BD108" s="33" t="e">
        <f>#REF!</f>
        <v>#REF!</v>
      </c>
      <c r="BE108" s="34" t="e">
        <f>#REF!</f>
        <v>#REF!</v>
      </c>
      <c r="BF108" s="34" t="e">
        <f>#REF!</f>
        <v>#REF!</v>
      </c>
      <c r="BG108" s="34" t="e">
        <f>#REF!</f>
        <v>#REF!</v>
      </c>
      <c r="BH108" s="34" t="str">
        <f>IF(AH108="","",IF(#REF!="W","Y",IF(#REF!="L","N","")))</f>
        <v/>
      </c>
      <c r="BI108" s="34" t="e">
        <f>#REF!</f>
        <v>#REF!</v>
      </c>
      <c r="BJ108" s="34" t="e">
        <f>#REF!</f>
        <v>#REF!</v>
      </c>
      <c r="BK108" s="35" t="e">
        <f>#REF!</f>
        <v>#REF!</v>
      </c>
      <c r="BL108" s="53"/>
      <c r="BM108" s="53"/>
      <c r="BN108" s="33" t="e">
        <f>#REF!</f>
        <v>#REF!</v>
      </c>
      <c r="BO108" s="34" t="e">
        <f>#REF!</f>
        <v>#REF!</v>
      </c>
      <c r="BP108" s="34" t="e">
        <f>#REF!</f>
        <v>#REF!</v>
      </c>
      <c r="BQ108" s="34" t="e">
        <f>#REF!</f>
        <v>#REF!</v>
      </c>
      <c r="BR108" s="34" t="str">
        <f>IF(AH108="","",IF(#REF!="W","Y",IF(#REF!="L","N","")))</f>
        <v/>
      </c>
      <c r="BS108" s="34" t="e">
        <f>#REF!</f>
        <v>#REF!</v>
      </c>
      <c r="BT108" s="34" t="e">
        <f>#REF!</f>
        <v>#REF!</v>
      </c>
      <c r="BU108" s="35" t="e">
        <f>#REF!</f>
        <v>#REF!</v>
      </c>
      <c r="BV108" s="53"/>
      <c r="BW108" s="53"/>
      <c r="BX108" s="36" t="e">
        <f>#REF!</f>
        <v>#REF!</v>
      </c>
      <c r="BY108" s="23" t="e">
        <f>#REF!</f>
        <v>#REF!</v>
      </c>
      <c r="BZ108" s="23" t="e">
        <f>#REF!</f>
        <v>#REF!</v>
      </c>
      <c r="CA108" s="23" t="e">
        <f>#REF!</f>
        <v>#REF!</v>
      </c>
      <c r="CB108" s="23" t="str">
        <f>IF(AH108="","",IF(#REF!="W","Y",IF(#REF!="L","N","")))</f>
        <v/>
      </c>
      <c r="CC108" s="23" t="e">
        <f>#REF!</f>
        <v>#REF!</v>
      </c>
      <c r="CD108" s="23" t="e">
        <f>#REF!</f>
        <v>#REF!</v>
      </c>
      <c r="CE108" s="37" t="e">
        <f>#REF!</f>
        <v>#REF!</v>
      </c>
      <c r="CF108" s="53"/>
      <c r="CG108" s="53"/>
      <c r="CH108" s="1" t="e">
        <f>IF(AN108="",0,IFERROR(VLOOKUP(AN103&amp;AN104&amp;AN105&amp;AN106&amp;AN107&amp;AN108,General!I:J,2,FALSE),0))+AO107</f>
        <v>#VALUE!</v>
      </c>
      <c r="CI108" s="1">
        <v>-100</v>
      </c>
      <c r="CJ108" s="1" t="e">
        <f t="shared" si="45"/>
        <v>#REF!</v>
      </c>
      <c r="CK108" s="1">
        <v>-100</v>
      </c>
      <c r="CL108" s="1">
        <v>-100</v>
      </c>
      <c r="CM108" s="1">
        <v>-100</v>
      </c>
      <c r="CN108" s="1">
        <v>-100</v>
      </c>
      <c r="CP108" s="1" t="str">
        <f t="shared" ca="1" si="71"/>
        <v/>
      </c>
      <c r="CQ108" s="1">
        <v>108</v>
      </c>
      <c r="CR108" s="1">
        <f t="shared" si="59"/>
        <v>103</v>
      </c>
      <c r="CS108" s="4" t="str" cm="1">
        <f t="array" ref="CS108">IFERROR(INDEX($CI$4:$CO$4,_xlfn.AGGREGATE(15,6,COLUMN($CI$4:$CO$4)-COLUMN($CH$1)/($CI$108:$CO$108=MAX($CI$108:$CO$108)),COLUMNS($CO$4:CO4))),"")</f>
        <v/>
      </c>
      <c r="CT108" s="4" t="str" cm="1">
        <f t="array" ref="CT108">IFERROR(INDEX($CI$4:$CO$4,_xlfn.AGGREGATE(15,6,COLUMN($CI$4:$CO$4)-COLUMN($CH$1)/($CI$108:$CO$108=MAX($CI$108:$CO$108)),COLUMNS($CO$4:CP4))),"")</f>
        <v/>
      </c>
      <c r="CU108" s="4" t="str" cm="1">
        <f t="array" ref="CU108">IFERROR(INDEX($CI$4:$CO$4,_xlfn.AGGREGATE(15,6,COLUMN($CI$4:$CO$4)-COLUMN($CH$1)/($CI$108:$CO$108=MAX($CI$108:$CO$108)),COLUMNS($CO$4:CQ4))),"")</f>
        <v/>
      </c>
      <c r="CV108" s="4" t="str" cm="1">
        <f t="array" ref="CV108">IFERROR(INDEX($CI$4:$CO$4,_xlfn.AGGREGATE(15,6,COLUMN($CI$4:$CO$4)-COLUMN($CH$1)/($CI$108:$CO$108=MAX($CI$108:$CO$108)),COLUMNS($CO$4:CR4))),"")</f>
        <v/>
      </c>
      <c r="CW108" s="1" t="str">
        <f t="shared" ca="1" si="52"/>
        <v/>
      </c>
      <c r="CX108" s="1" t="str" cm="1">
        <f t="array" ref="CX108">IFERROR(INDEX($CS$109:$CV$109,_xlfn.AGGREGATE(15,6,COLUMN($CS$109:$CV$109)-COLUMN($CR$109)/($CS$108:$CV$108=MAX($CS$108:$CV$108)),COLUMNS($CS$109:CT109
))),"")</f>
        <v/>
      </c>
      <c r="CY108" s="1" t="str" cm="1">
        <f t="array" ref="CY108">IFERROR(INDEX($CS$109:$CV$109,_xlfn.AGGREGATE(15,6,COLUMN($CS$109:$CV$109)-COLUMN($CR$109)/($CS$108:$CV$108=MAX($CS$108:$CV$108)),COLUMNS($CS$109:CU109
))),"")</f>
        <v/>
      </c>
      <c r="CZ108" s="1" t="str" cm="1">
        <f t="array" ref="CZ108">IFERROR(INDEX($CS$109:$CV$109,_xlfn.AGGREGATE(15,6,COLUMN($CS$109:$CV$109)-COLUMN($CR$109)/($CS$108:$CV$108=MAX($CS$108:$CV$108)),COLUMNS($CS$109:CV109
))),"")</f>
        <v/>
      </c>
      <c r="DA108" s="1" t="str">
        <f t="shared" ca="1" si="53"/>
        <v>R</v>
      </c>
      <c r="DB108" s="1" t="str">
        <f t="shared" ca="1" si="57"/>
        <v/>
      </c>
      <c r="DD108" s="4" t="str">
        <f>IFERROR(VLOOKUP(CS108,General!R:S,2,FALSE),"")</f>
        <v/>
      </c>
      <c r="DE108" s="4" t="str">
        <f>IFERROR(VLOOKUP(CT108,General!R:S,2,FALSE),"")</f>
        <v/>
      </c>
      <c r="DF108" s="4" t="str">
        <f>IFERROR(VLOOKUP(CU108,General!R:S,2,FALSE),"")</f>
        <v/>
      </c>
      <c r="DG108" s="4" t="str">
        <f>IFERROR(VLOOKUP(CV108,General!R:S,2,FALSE),"")</f>
        <v/>
      </c>
      <c r="DH108" s="4">
        <f ca="1">IF(CS108="",-1,COUNTIF(INDIRECT(DD108&amp;$CQ$10):INDIRECT(DD108&amp;CQ108),"Y"))</f>
        <v>-1</v>
      </c>
      <c r="DI108" s="4">
        <f ca="1">IF(CT108="",-1,COUNTIF(INDIRECT(DE108&amp;$CQ$10):INDIRECT(DE108&amp;CQ108),"Y"))</f>
        <v>-1</v>
      </c>
      <c r="DJ108" s="4">
        <f ca="1">IF(CU108="",-1,COUNTIF(INDIRECT(DF108&amp;$CQ$10):INDIRECT(DF108&amp;CQ108),"Y"))</f>
        <v>-1</v>
      </c>
      <c r="DK108" s="4">
        <f ca="1">IF(CV108="",-1,COUNTIF(INDIRECT(DG108&amp;$CQ$10):INDIRECT(DG108&amp;CQ108),"Y"))</f>
        <v>-1</v>
      </c>
      <c r="DL108" s="4" t="str" cm="1">
        <f t="array" aca="1" ref="DL108" ca="1">IFERROR(INDEX($CS$108:$CV$108,_xlfn.AGGREGATE(15,6,COLUMN($CS$108:$CV$108)-COLUMN($CR$108)/($DH$108:$DK$108=MAX($DH$108:$DK$108)),COLUMNS($CS$108:CS108))),"")</f>
        <v/>
      </c>
      <c r="DM108" s="4" t="str" cm="1">
        <f t="array" aca="1" ref="DM108" ca="1">IFERROR(INDEX($CS$108:$CV$108,_xlfn.AGGREGATE(15,6,COLUMN($CS$108:$CV$108)-COLUMN($CR$108)/($DH$108:$DK$108=MAX($DH$108:$DK$108)),COLUMNS($CS$108:CT108))),"")</f>
        <v/>
      </c>
      <c r="DN108" s="4" t="str" cm="1">
        <f t="array" aca="1" ref="DN108" ca="1">IFERROR(INDEX($CS$108:$CV$108,_xlfn.AGGREGATE(15,6,COLUMN($CS$108:$CV$108)-COLUMN($CR$108)/($DH$108:$DK$108=MAX($DH$108:$DK$108)),COLUMNS($CS$108:CU108))),"")</f>
        <v/>
      </c>
      <c r="DO108" s="4" t="str" cm="1">
        <f t="array" aca="1" ref="DO108" ca="1">IFERROR(INDEX($CS$108:$CV$108,_xlfn.AGGREGATE(15,6,COLUMN($CS$108:$CV$108)-COLUMN($CR$108)/($DH$108:$DK$108=MAX($DH$108:$DK$108)),COLUMNS($CS$108:CV108))),"")</f>
        <v/>
      </c>
      <c r="DP108" s="1">
        <f t="shared" ca="1" si="54"/>
        <v>4</v>
      </c>
      <c r="DQ108" s="73">
        <f t="shared" ca="1" si="55"/>
        <v>0</v>
      </c>
      <c r="DR108" s="4" t="str">
        <f t="shared" ca="1" si="56"/>
        <v/>
      </c>
      <c r="DS108" s="1" t="str">
        <f t="shared" si="49"/>
        <v>F108</v>
      </c>
      <c r="DV108" s="161" t="str">
        <f>'Hedge-All-18'!B108</f>
        <v/>
      </c>
      <c r="DW108" s="162" t="str">
        <f>'Hedge-All-18'!C108</f>
        <v/>
      </c>
      <c r="DX108" s="163" t="str">
        <f>'Hedge-All-18'!D108</f>
        <v/>
      </c>
      <c r="DY108" s="164" t="str">
        <f>'Hedge-All-18'!E108</f>
        <v/>
      </c>
      <c r="DZ108" s="165" t="str">
        <f>'Hedge-All-18'!F108</f>
        <v/>
      </c>
      <c r="EA108" s="139"/>
      <c r="EB108" s="166" t="str">
        <f>'Hedge-All-18'!H108</f>
        <v/>
      </c>
      <c r="EC108" s="163" t="str">
        <f>'Hedge-All-18'!I108</f>
        <v/>
      </c>
      <c r="ED108" s="164" t="str">
        <f>'Hedge-All-18'!J108</f>
        <v/>
      </c>
      <c r="EE108" s="165" t="str">
        <f>'Hedge-All-18'!K108</f>
        <v/>
      </c>
      <c r="EF108" s="139"/>
      <c r="EG108" s="139"/>
      <c r="EH108" s="139"/>
      <c r="EI108" s="161" t="str">
        <f>'Hedge-All-18'!O108</f>
        <v/>
      </c>
      <c r="EJ108" s="163" t="str">
        <f>'Hedge-All-18'!P108</f>
        <v/>
      </c>
      <c r="EK108" s="164" t="str">
        <f>'Hedge-All-18'!Q108</f>
        <v/>
      </c>
      <c r="EL108" s="167" t="str">
        <f>'Hedge-All-18'!R108</f>
        <v/>
      </c>
      <c r="EM108" s="167" t="str">
        <f>'Hedge-All-18'!S108</f>
        <v/>
      </c>
      <c r="EN108" s="168" t="str">
        <f>'Hedge-All-18'!T108</f>
        <v/>
      </c>
      <c r="EO108" s="167" t="str">
        <f>'Hedge-All-18'!U108</f>
        <v/>
      </c>
      <c r="EP108" s="169" t="str">
        <f>'Hedge-All-18'!V108</f>
        <v/>
      </c>
      <c r="EQ108" s="1" t="str">
        <f t="shared" si="50"/>
        <v>N</v>
      </c>
    </row>
    <row r="109" spans="1:147" ht="26.25" customHeight="1" thickBot="1">
      <c r="A109" s="1">
        <v>100</v>
      </c>
      <c r="B109" s="38" t="e">
        <f>#REF!</f>
        <v>#REF!</v>
      </c>
      <c r="C109" s="39" t="e">
        <f>#REF!</f>
        <v>#REF!</v>
      </c>
      <c r="D109" s="39" t="e">
        <f>#REF!</f>
        <v>#REF!</v>
      </c>
      <c r="E109" s="39" t="e">
        <f>#REF!</f>
        <v>#REF!</v>
      </c>
      <c r="F109" s="39" t="str">
        <f>IF(AH109="","",IF(#REF!="W","Y",IF(#REF!="L","N","")))</f>
        <v/>
      </c>
      <c r="G109" s="39" t="e">
        <f>#REF!</f>
        <v>#REF!</v>
      </c>
      <c r="H109" s="39" t="e">
        <f>#REF!</f>
        <v>#REF!</v>
      </c>
      <c r="I109" s="40" t="e">
        <f>#REF!</f>
        <v>#REF!</v>
      </c>
      <c r="J109" s="53"/>
      <c r="K109" s="53"/>
      <c r="L109" s="38" t="e">
        <f>#REF!</f>
        <v>#REF!</v>
      </c>
      <c r="M109" s="39" t="e">
        <f>#REF!</f>
        <v>#REF!</v>
      </c>
      <c r="N109" s="39" t="e">
        <f>#REF!</f>
        <v>#REF!</v>
      </c>
      <c r="O109" s="39" t="e">
        <f>#REF!</f>
        <v>#REF!</v>
      </c>
      <c r="P109" s="39" t="str">
        <f>IF(AH109="","",IF(#REF!="W","Y",IF(#REF!="L","N","")))</f>
        <v/>
      </c>
      <c r="Q109" s="39" t="e">
        <f>#REF!</f>
        <v>#REF!</v>
      </c>
      <c r="R109" s="39" t="e">
        <f>#REF!</f>
        <v>#REF!</v>
      </c>
      <c r="S109" s="40" t="e">
        <f>#REF!</f>
        <v>#REF!</v>
      </c>
      <c r="T109" s="53"/>
      <c r="U109" s="185"/>
      <c r="V109" s="286" t="str">
        <f>'Hedge-All-18'!B109</f>
        <v/>
      </c>
      <c r="W109" s="39" t="str">
        <f>'Hedge-All-18'!C109</f>
        <v/>
      </c>
      <c r="X109" s="39" t="str">
        <f>'Hedge-All-18'!H109</f>
        <v/>
      </c>
      <c r="Y109" s="39" t="str">
        <f>'Hedge-All-18'!O109</f>
        <v/>
      </c>
      <c r="Z109" s="39" t="str">
        <f>IF(AH109="","",IF('Hedge-All-18'!X109="W","Y",IF('Hedge-All-18'!X109="L","N","")))</f>
        <v/>
      </c>
      <c r="AA109" s="39" t="str">
        <f>'Hedge-All-18'!AM109</f>
        <v/>
      </c>
      <c r="AB109" s="39" t="str">
        <f>'Hedge-All-18'!S109</f>
        <v/>
      </c>
      <c r="AC109" s="40" t="str">
        <f>'Hedge-All-18'!U109</f>
        <v/>
      </c>
      <c r="AD109" s="53"/>
      <c r="AE109" s="53"/>
      <c r="AF109" s="53"/>
      <c r="AG109" s="53"/>
      <c r="AH109" s="125"/>
      <c r="AI109" s="106"/>
      <c r="AJ109" s="103" t="str" cm="1">
        <f t="array" aca="1" ref="AJ109" ca="1">IF(AH108="","",INDIRECT(VLOOKUP(DB109,General!X:Y,2,FALSE)&amp;CQ109))</f>
        <v/>
      </c>
      <c r="AK109" s="69" t="str">
        <f t="shared" si="46"/>
        <v/>
      </c>
      <c r="AL109" s="69" t="str">
        <f>IF(AH108="","",VLOOKUP(DB109,General!U:V,2,FALSE))</f>
        <v/>
      </c>
      <c r="AM109" s="65" t="str" cm="1">
        <f t="array" aca="1" ref="AM109" ca="1">IF(AH108="","",INDIRECT(DB109&amp;CQ109))</f>
        <v/>
      </c>
      <c r="AN109" s="39" t="str">
        <f t="shared" si="70"/>
        <v/>
      </c>
      <c r="AO109" s="39" t="str">
        <f t="shared" si="47"/>
        <v/>
      </c>
      <c r="AP109" s="40" t="str">
        <f t="shared" si="44"/>
        <v/>
      </c>
      <c r="AQ109" s="53"/>
      <c r="AR109" s="53"/>
      <c r="AS109" s="53"/>
      <c r="AT109" s="33" t="e">
        <f>#REF!</f>
        <v>#REF!</v>
      </c>
      <c r="AU109" s="34" t="e">
        <f>#REF!</f>
        <v>#REF!</v>
      </c>
      <c r="AV109" s="34" t="e">
        <f>#REF!</f>
        <v>#REF!</v>
      </c>
      <c r="AW109" s="34" t="e">
        <f>#REF!</f>
        <v>#REF!</v>
      </c>
      <c r="AX109" s="34" t="str">
        <f>IF(AH109="","",IF(#REF!="W","Y",IF(#REF!="L","N","")))</f>
        <v/>
      </c>
      <c r="AY109" s="34" t="e">
        <f>#REF!</f>
        <v>#REF!</v>
      </c>
      <c r="AZ109" s="34" t="e">
        <f>#REF!</f>
        <v>#REF!</v>
      </c>
      <c r="BA109" s="35" t="e">
        <f>#REF!</f>
        <v>#REF!</v>
      </c>
      <c r="BB109" s="53"/>
      <c r="BC109" s="53"/>
      <c r="BD109" s="33" t="e">
        <f>#REF!</f>
        <v>#REF!</v>
      </c>
      <c r="BE109" s="34" t="e">
        <f>#REF!</f>
        <v>#REF!</v>
      </c>
      <c r="BF109" s="34" t="e">
        <f>#REF!</f>
        <v>#REF!</v>
      </c>
      <c r="BG109" s="34" t="e">
        <f>#REF!</f>
        <v>#REF!</v>
      </c>
      <c r="BH109" s="34" t="str">
        <f>IF(AH109="","",IF(#REF!="W","Y",IF(#REF!="L","N","")))</f>
        <v/>
      </c>
      <c r="BI109" s="34" t="e">
        <f>#REF!</f>
        <v>#REF!</v>
      </c>
      <c r="BJ109" s="34" t="e">
        <f>#REF!</f>
        <v>#REF!</v>
      </c>
      <c r="BK109" s="35" t="e">
        <f>#REF!</f>
        <v>#REF!</v>
      </c>
      <c r="BL109" s="53"/>
      <c r="BM109" s="53"/>
      <c r="BN109" s="33" t="e">
        <f>#REF!</f>
        <v>#REF!</v>
      </c>
      <c r="BO109" s="34" t="e">
        <f>#REF!</f>
        <v>#REF!</v>
      </c>
      <c r="BP109" s="34" t="e">
        <f>#REF!</f>
        <v>#REF!</v>
      </c>
      <c r="BQ109" s="34" t="e">
        <f>#REF!</f>
        <v>#REF!</v>
      </c>
      <c r="BR109" s="34" t="str">
        <f>IF(AH109="","",IF(#REF!="W","Y",IF(#REF!="L","N","")))</f>
        <v/>
      </c>
      <c r="BS109" s="34" t="e">
        <f>#REF!</f>
        <v>#REF!</v>
      </c>
      <c r="BT109" s="34" t="e">
        <f>#REF!</f>
        <v>#REF!</v>
      </c>
      <c r="BU109" s="35" t="e">
        <f>#REF!</f>
        <v>#REF!</v>
      </c>
      <c r="BV109" s="53"/>
      <c r="BW109" s="53"/>
      <c r="BX109" s="38" t="e">
        <f>#REF!</f>
        <v>#REF!</v>
      </c>
      <c r="BY109" s="39" t="e">
        <f>#REF!</f>
        <v>#REF!</v>
      </c>
      <c r="BZ109" s="39" t="e">
        <f>#REF!</f>
        <v>#REF!</v>
      </c>
      <c r="CA109" s="39" t="e">
        <f>#REF!</f>
        <v>#REF!</v>
      </c>
      <c r="CB109" s="39" t="str">
        <f>IF(AH109="","",IF(#REF!="W","Y",IF(#REF!="L","N","")))</f>
        <v/>
      </c>
      <c r="CC109" s="39" t="e">
        <f>#REF!</f>
        <v>#REF!</v>
      </c>
      <c r="CD109" s="39" t="e">
        <f>#REF!</f>
        <v>#REF!</v>
      </c>
      <c r="CE109" s="40" t="e">
        <f>#REF!</f>
        <v>#REF!</v>
      </c>
      <c r="CF109" s="53"/>
      <c r="CG109" s="53"/>
      <c r="CH109" s="1" t="e">
        <f>IF(AN109="",0,IFERROR(VLOOKUP(AN104&amp;AN105&amp;AN106&amp;AN107&amp;AN108&amp;AN109,General!I:J,2,FALSE),0))+AO108</f>
        <v>#VALUE!</v>
      </c>
      <c r="CI109" s="1">
        <v>-100</v>
      </c>
      <c r="CJ109" s="1" t="e">
        <f t="shared" si="45"/>
        <v>#REF!</v>
      </c>
      <c r="CK109" s="1">
        <v>-100</v>
      </c>
      <c r="CL109" s="1">
        <v>-100</v>
      </c>
      <c r="CM109" s="1">
        <v>-100</v>
      </c>
      <c r="CN109" s="1">
        <v>-100</v>
      </c>
      <c r="CP109" s="1" t="str">
        <f>IF(AH109="","",INDEX($CI$4:$CO$4,MATCH(MAX(CI109:CO109),CI109:CO109,0)))</f>
        <v/>
      </c>
      <c r="CQ109" s="1">
        <v>109</v>
      </c>
      <c r="CR109" s="1">
        <f t="shared" si="59"/>
        <v>104</v>
      </c>
      <c r="CS109" s="4" t="str" cm="1">
        <f t="array" ref="CS109">IFERROR(INDEX($CI$4:$CO$4,_xlfn.AGGREGATE(15,6,COLUMN($CI$4:$CO$4)-COLUMN($CH$1)/($CI$109:$CO$109=MAX($CI$109:$CO$109)),COLUMNS($CO$4:CO4))),"")</f>
        <v/>
      </c>
      <c r="CT109" s="4" t="str" cm="1">
        <f t="array" ref="CT109">IFERROR(INDEX($CI$4:$CO$4,_xlfn.AGGREGATE(15,6,COLUMN($CI$4:$CO$4)-COLUMN($CH$1)/($CI$109:$CO$109=MAX($CI$109:$CO$109)),COLUMNS($CO$4:CP4))),"")</f>
        <v/>
      </c>
      <c r="CU109" s="4" t="str" cm="1">
        <f t="array" ref="CU109">IFERROR(INDEX($CI$4:$CO$4,_xlfn.AGGREGATE(15,6,COLUMN($CI$4:$CO$4)-COLUMN($CH$1)/($CI$109:$CO$109=MAX($CI$109:$CO$109)),COLUMNS($CO$4:CQ4))),"")</f>
        <v/>
      </c>
      <c r="CV109" s="4" t="str" cm="1">
        <f t="array" ref="CV109">IFERROR(INDEX($CI$4:$CO$4,_xlfn.AGGREGATE(15,6,COLUMN($CI$4:$CO$4)-COLUMN($CH$1)/($CI$109:$CO$109=MAX($CI$109:$CO$109)),COLUMNS($CO$4:CR4))),"")</f>
        <v/>
      </c>
      <c r="CW109" s="1" t="str">
        <f t="shared" ca="1" si="52"/>
        <v/>
      </c>
      <c r="DA109" s="1" t="str">
        <f t="shared" ca="1" si="53"/>
        <v>R</v>
      </c>
      <c r="DB109" s="1" t="str">
        <f t="shared" ca="1" si="57"/>
        <v/>
      </c>
      <c r="DD109" s="4" t="str">
        <f>IFERROR(VLOOKUP(CS109,General!R:S,2,FALSE),"")</f>
        <v/>
      </c>
      <c r="DE109" s="4" t="str">
        <f>IFERROR(VLOOKUP(CT109,General!R:S,2,FALSE),"")</f>
        <v/>
      </c>
      <c r="DF109" s="4" t="str">
        <f>IFERROR(VLOOKUP(CU109,General!R:S,2,FALSE),"")</f>
        <v/>
      </c>
      <c r="DG109" s="4" t="str">
        <f>IFERROR(VLOOKUP(CV109,General!R:S,2,FALSE),"")</f>
        <v/>
      </c>
      <c r="DH109" s="4">
        <f ca="1">IF(CS109="",-1,COUNTIF(INDIRECT(DD109&amp;$CQ$10):INDIRECT(DD109&amp;CQ109),"Y"))</f>
        <v>-1</v>
      </c>
      <c r="DI109" s="4">
        <f ca="1">IF(CT109="",-1,COUNTIF(INDIRECT(DE109&amp;$CQ$10):INDIRECT(DE109&amp;CQ109),"Y"))</f>
        <v>-1</v>
      </c>
      <c r="DJ109" s="4">
        <f ca="1">IF(CU109="",-1,COUNTIF(INDIRECT(DF109&amp;$CQ$10):INDIRECT(DF109&amp;CQ109),"Y"))</f>
        <v>-1</v>
      </c>
      <c r="DK109" s="4">
        <f ca="1">IF(CV109="",-1,COUNTIF(INDIRECT(DG109&amp;$CQ$10):INDIRECT(DG109&amp;CQ109),"Y"))</f>
        <v>-1</v>
      </c>
      <c r="DL109" s="4" t="str" cm="1">
        <f t="array" aca="1" ref="DL109" ca="1">IFERROR(INDEX($CS$109:$CV$109,_xlfn.AGGREGATE(15,6,COLUMN($CS$109:$CV$109)-COLUMN($CR$109)/($DH$109:$DK$109=MAX($DH$109:$DK$109)),COLUMNS($CS$109:CS109))),"")</f>
        <v/>
      </c>
      <c r="DM109" s="4" t="str" cm="1">
        <f t="array" aca="1" ref="DM109" ca="1">IFERROR(INDEX($CS$109:$CV$109,_xlfn.AGGREGATE(15,6,COLUMN($CS$109:$CV$109)-COLUMN($CR$109)/($DH$109:$DK$109=MAX($DH$109:$DK$109)),COLUMNS($CS$109:CT109))),"")</f>
        <v/>
      </c>
      <c r="DN109" s="4" t="str" cm="1">
        <f t="array" aca="1" ref="DN109" ca="1">IFERROR(INDEX($CS$109:$CV$109,_xlfn.AGGREGATE(15,6,COLUMN($CS$109:$CV$109)-COLUMN($CR$109)/($DH$109:$DK$109=MAX($DH$109:$DK$109)),COLUMNS($CS$109:CU109))),"")</f>
        <v/>
      </c>
      <c r="DO109" s="4" t="str" cm="1">
        <f t="array" aca="1" ref="DO109" ca="1">IFERROR(INDEX($CS$109:$CV$109,_xlfn.AGGREGATE(15,6,COLUMN($CS$109:$CV$109)-COLUMN($CR$109)/($DH$109:$DK$109=MAX($DH$109:$DK$109)),COLUMNS($CS$109:CV109))),"")</f>
        <v/>
      </c>
      <c r="DP109" s="1">
        <f t="shared" ca="1" si="54"/>
        <v>4</v>
      </c>
      <c r="DQ109" s="73">
        <f t="shared" ca="1" si="55"/>
        <v>0</v>
      </c>
      <c r="DR109" s="4" t="str">
        <f t="shared" ca="1" si="56"/>
        <v/>
      </c>
      <c r="DS109" s="1" t="str">
        <f t="shared" si="49"/>
        <v>F109</v>
      </c>
      <c r="DV109" s="170" t="str">
        <f>'Hedge-All-18'!B109</f>
        <v/>
      </c>
      <c r="DW109" s="171" t="str">
        <f>'Hedge-All-18'!C109</f>
        <v/>
      </c>
      <c r="DX109" s="172" t="str">
        <f>'Hedge-All-18'!D109</f>
        <v/>
      </c>
      <c r="DY109" s="173" t="str">
        <f>'Hedge-All-18'!E109</f>
        <v/>
      </c>
      <c r="DZ109" s="174" t="str">
        <f>'Hedge-All-18'!F109</f>
        <v/>
      </c>
      <c r="EA109" s="139"/>
      <c r="EB109" s="175" t="str">
        <f>'Hedge-All-18'!H109</f>
        <v/>
      </c>
      <c r="EC109" s="172" t="str">
        <f>'Hedge-All-18'!I109</f>
        <v/>
      </c>
      <c r="ED109" s="173" t="str">
        <f>'Hedge-All-18'!J109</f>
        <v/>
      </c>
      <c r="EE109" s="174" t="str">
        <f>'Hedge-All-18'!K109</f>
        <v/>
      </c>
      <c r="EF109" s="139"/>
      <c r="EG109" s="139"/>
      <c r="EH109" s="139"/>
      <c r="EI109" s="170" t="str">
        <f>'Hedge-All-18'!O109</f>
        <v/>
      </c>
      <c r="EJ109" s="172" t="str">
        <f>'Hedge-All-18'!P109</f>
        <v/>
      </c>
      <c r="EK109" s="173" t="str">
        <f>'Hedge-All-18'!Q109</f>
        <v/>
      </c>
      <c r="EL109" s="176" t="str">
        <f>'Hedge-All-18'!R109</f>
        <v/>
      </c>
      <c r="EM109" s="176" t="str">
        <f>'Hedge-All-18'!S109</f>
        <v/>
      </c>
      <c r="EN109" s="177" t="str">
        <f>'Hedge-All-18'!T109</f>
        <v/>
      </c>
      <c r="EO109" s="176" t="str">
        <f>'Hedge-All-18'!U109</f>
        <v/>
      </c>
      <c r="EP109" s="178" t="str">
        <f>'Hedge-All-18'!V109</f>
        <v/>
      </c>
      <c r="EQ109" s="1" t="str">
        <f t="shared" si="50"/>
        <v>N</v>
      </c>
    </row>
    <row r="110" spans="1:147" ht="26.25">
      <c r="A110" s="289" t="s">
        <v>156</v>
      </c>
      <c r="B110" s="289"/>
      <c r="C110" s="289"/>
      <c r="D110" s="289"/>
      <c r="E110" s="289"/>
      <c r="F110" s="289"/>
      <c r="G110" s="289"/>
      <c r="H110" s="289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  <c r="AD110" s="289"/>
      <c r="AE110" s="289"/>
      <c r="AF110" s="289"/>
      <c r="AG110" s="289"/>
      <c r="AH110" s="289"/>
      <c r="AI110" s="289"/>
      <c r="AJ110" s="289"/>
      <c r="AK110" s="289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89"/>
      <c r="AX110" s="289"/>
      <c r="AY110" s="289"/>
      <c r="AZ110" s="289"/>
      <c r="BA110" s="289"/>
      <c r="BB110" s="289"/>
      <c r="BC110" s="289"/>
      <c r="BD110" s="289"/>
      <c r="BE110" s="289"/>
      <c r="BF110" s="289"/>
      <c r="BG110" s="289"/>
      <c r="BH110" s="289"/>
      <c r="BI110" s="289"/>
      <c r="BJ110" s="289"/>
      <c r="BK110" s="289"/>
      <c r="BL110" s="289"/>
      <c r="BM110" s="289"/>
      <c r="BN110" s="289"/>
      <c r="BO110" s="289"/>
      <c r="BP110" s="289"/>
      <c r="BQ110" s="289"/>
      <c r="BR110" s="289"/>
      <c r="BS110" s="289"/>
      <c r="BT110" s="289"/>
      <c r="BU110" s="289"/>
      <c r="BV110" s="289"/>
      <c r="BW110" s="289"/>
      <c r="BX110" s="289"/>
      <c r="BY110" s="289"/>
      <c r="BZ110" s="289"/>
      <c r="CA110" s="289"/>
      <c r="CB110" s="289"/>
      <c r="CC110" s="289"/>
      <c r="CD110" s="289"/>
      <c r="CE110" s="289"/>
      <c r="CF110" s="289"/>
      <c r="CG110" s="289"/>
      <c r="CH110" s="289"/>
      <c r="CI110" s="289"/>
      <c r="CJ110" s="289"/>
      <c r="CK110" s="1">
        <v>-100</v>
      </c>
      <c r="CL110" s="1">
        <v>-100</v>
      </c>
      <c r="CM110" s="1">
        <v>-100</v>
      </c>
      <c r="CN110" s="1">
        <v>-100</v>
      </c>
      <c r="CW110" s="1">
        <f t="shared" ref="CW110:CW127" si="72">IF(DM110="",DL110,DR110)</f>
        <v>0</v>
      </c>
      <c r="DA110" s="1" t="str">
        <f t="shared" ca="1" si="53"/>
        <v>R</v>
      </c>
      <c r="DB110" s="1" t="str">
        <f t="shared" ca="1" si="57"/>
        <v/>
      </c>
      <c r="DE110" s="4" t="str">
        <f>IF(AH110="","",IF(AP110="",DE109,IF(AP110&gt;=30,IF(OR(DE109="G",DE109="GG"),"GG",IF(OR(DE109="R",DE109="RR"),"GRR",IF(DE109="","G","GGRR"))),IF(AP110&lt;=-30,IF(OR(DE109="R",DE109="RR"),"RR",IF(OR(DE109="G",DE109="GG"),"GGR",IF(DE109="","R","GGRR"))),IF(OR(DE109="R",DE109="RR"),"RR",IF(OR(DE109="G",DE109="GG"),"GG",IF(DE109="","","GGRR")))))))</f>
        <v/>
      </c>
      <c r="DH110" s="4">
        <f ca="1">IF(CS110="",-1,COUNTIF(INDIRECT(DD110&amp;$CQ$10):INDIRECT(DD110&amp;CQ110),"Y"))</f>
        <v>-1</v>
      </c>
      <c r="DI110" s="4">
        <f ca="1">IF(CT110="",-1,COUNTIF(INDIRECT(DE110&amp;$CQ$10):INDIRECT(DE110&amp;CQ110),"Y"))</f>
        <v>-1</v>
      </c>
      <c r="DJ110" s="4">
        <f ca="1">IF(CU110="",-1,COUNTIF(INDIRECT(DF110&amp;$CQ$10):INDIRECT(DF110&amp;CQ110),"Y"))</f>
        <v>-1</v>
      </c>
      <c r="DK110" s="4">
        <f ca="1">IF(CV110="",-1,COUNTIF(INDIRECT(DG110&amp;$CQ$10):INDIRECT(DG110&amp;CQ110),"Y"))</f>
        <v>-1</v>
      </c>
      <c r="DP110" s="1">
        <f t="shared" ca="1" si="54"/>
        <v>4</v>
      </c>
      <c r="DQ110" s="73">
        <f t="shared" ca="1" si="55"/>
        <v>0</v>
      </c>
      <c r="DR110" s="4">
        <f t="shared" ca="1" si="56"/>
        <v>0</v>
      </c>
      <c r="DS110" s="1" t="str">
        <f t="shared" si="49"/>
        <v>F</v>
      </c>
      <c r="DV110" s="139">
        <f>'Hedge-All-18'!B110</f>
        <v>0</v>
      </c>
      <c r="DW110" s="139">
        <f>'Hedge-All-18'!C110</f>
        <v>0</v>
      </c>
      <c r="DX110" s="139">
        <f>'Hedge-All-18'!D110</f>
        <v>0</v>
      </c>
      <c r="DY110" s="139">
        <f>'Hedge-All-18'!E110</f>
        <v>0</v>
      </c>
      <c r="DZ110" s="139">
        <f>'Hedge-All-18'!F110</f>
        <v>0</v>
      </c>
      <c r="EA110" s="139"/>
      <c r="EB110" s="139">
        <f>'Hedge-All-18'!H110</f>
        <v>0</v>
      </c>
      <c r="EC110" s="139">
        <f>'Hedge-All-18'!I110</f>
        <v>0</v>
      </c>
      <c r="ED110" s="139">
        <f>'Hedge-All-18'!J110</f>
        <v>0</v>
      </c>
      <c r="EE110" s="139">
        <f>'Hedge-All-18'!K110</f>
        <v>0</v>
      </c>
      <c r="EF110" s="139"/>
      <c r="EG110" s="139"/>
      <c r="EH110" s="139"/>
      <c r="EI110" s="139">
        <f>'Hedge-All-18'!O110</f>
        <v>0</v>
      </c>
      <c r="EJ110" s="139">
        <f>'Hedge-All-18'!P110</f>
        <v>0</v>
      </c>
      <c r="EK110" s="139">
        <f>'Hedge-All-18'!Q110</f>
        <v>0</v>
      </c>
      <c r="EL110" s="139">
        <f>'Hedge-All-18'!R110</f>
        <v>0</v>
      </c>
      <c r="EM110" s="139">
        <f>'Hedge-All-18'!S110</f>
        <v>0</v>
      </c>
      <c r="EN110" s="139">
        <f>'Hedge-All-18'!T110</f>
        <v>0</v>
      </c>
      <c r="EO110" s="139">
        <f>'Hedge-All-18'!U110</f>
        <v>0</v>
      </c>
      <c r="EP110" s="139">
        <f>'Hedge-All-18'!V110</f>
        <v>0</v>
      </c>
      <c r="EQ110" s="1" t="str">
        <f t="shared" si="50"/>
        <v>Y</v>
      </c>
    </row>
    <row r="111" spans="1:147" ht="18.75">
      <c r="CK111" s="1">
        <v>-100</v>
      </c>
      <c r="CL111" s="1">
        <v>-100</v>
      </c>
      <c r="CM111" s="1">
        <v>-100</v>
      </c>
      <c r="CN111" s="1">
        <v>-100</v>
      </c>
      <c r="CW111" s="1">
        <f t="shared" si="72"/>
        <v>0</v>
      </c>
      <c r="DA111" s="1" t="str">
        <f t="shared" ca="1" si="53"/>
        <v>R</v>
      </c>
      <c r="DB111" s="1">
        <f t="shared" si="57"/>
        <v>0</v>
      </c>
      <c r="DE111" s="4" t="str">
        <f>IF(AH111="","",IF(AP111="",DE110,IF(AP111&gt;=30,IF(OR(DE110="G",DE110="GG"),"GG",IF(OR(DE110="R",DE110="RR"),"GRR",IF(DE110="","G","GGRR"))),IF(AP111&lt;=-30,IF(OR(DE110="R",DE110="RR"),"RR",IF(OR(DE110="G",DE110="GG"),"GGR",IF(DE110="","R","GGRR"))),IF(OR(DE110="R",DE110="RR"),"RR",IF(OR(DE110="G",DE110="GG"),"GG",IF(DE110="","","GGRR")))))))</f>
        <v/>
      </c>
      <c r="DH111" s="4">
        <f ca="1">IF(CS111="",-1,COUNTIF(INDIRECT(DD111&amp;$CQ$10):INDIRECT(DD111&amp;CQ111),"Y"))</f>
        <v>-1</v>
      </c>
      <c r="DI111" s="4">
        <f ca="1">IF(CT111="",-1,COUNTIF(INDIRECT(DE111&amp;$CQ$10):INDIRECT(DE111&amp;CQ111),"Y"))</f>
        <v>-1</v>
      </c>
      <c r="DJ111" s="4">
        <f ca="1">IF(CU111="",-1,COUNTIF(INDIRECT(DF111&amp;$CQ$10):INDIRECT(DF111&amp;CQ111),"Y"))</f>
        <v>-1</v>
      </c>
      <c r="DK111" s="4">
        <f ca="1">IF(CV111="",-1,COUNTIF(INDIRECT(DG111&amp;$CQ$10):INDIRECT(DG111&amp;CQ111),"Y"))</f>
        <v>-1</v>
      </c>
      <c r="DP111" s="1">
        <f t="shared" ca="1" si="54"/>
        <v>4</v>
      </c>
      <c r="DQ111" s="73">
        <f t="shared" ca="1" si="55"/>
        <v>0</v>
      </c>
      <c r="DR111" s="4">
        <f t="shared" ca="1" si="56"/>
        <v>0</v>
      </c>
      <c r="DS111" s="1" t="str">
        <f t="shared" si="49"/>
        <v>F</v>
      </c>
      <c r="DV111" s="139">
        <f>'Hedge-All-18'!B111</f>
        <v>0</v>
      </c>
      <c r="DW111" s="139">
        <f>'Hedge-All-18'!C111</f>
        <v>0</v>
      </c>
      <c r="DX111" s="139">
        <f>'Hedge-All-18'!D111</f>
        <v>0</v>
      </c>
      <c r="DY111" s="139">
        <f>'Hedge-All-18'!E111</f>
        <v>0</v>
      </c>
      <c r="DZ111" s="139">
        <f>'Hedge-All-18'!F111</f>
        <v>0</v>
      </c>
      <c r="EA111" s="139"/>
      <c r="EB111" s="139">
        <f>'Hedge-All-18'!H111</f>
        <v>0</v>
      </c>
      <c r="EC111" s="139">
        <f>'Hedge-All-18'!I111</f>
        <v>0</v>
      </c>
      <c r="ED111" s="139">
        <f>'Hedge-All-18'!J111</f>
        <v>0</v>
      </c>
      <c r="EE111" s="139">
        <f>'Hedge-All-18'!K111</f>
        <v>0</v>
      </c>
      <c r="EF111" s="139"/>
      <c r="EG111" s="139"/>
      <c r="EH111" s="139"/>
      <c r="EI111" s="139">
        <f>'Hedge-All-18'!O111</f>
        <v>0</v>
      </c>
      <c r="EJ111" s="139">
        <f>'Hedge-All-18'!P111</f>
        <v>0</v>
      </c>
      <c r="EK111" s="139">
        <f>'Hedge-All-18'!Q111</f>
        <v>0</v>
      </c>
      <c r="EL111" s="139">
        <f>'Hedge-All-18'!R111</f>
        <v>0</v>
      </c>
      <c r="EM111" s="139">
        <f>'Hedge-All-18'!S111</f>
        <v>0</v>
      </c>
      <c r="EN111" s="139">
        <f>'Hedge-All-18'!T111</f>
        <v>0</v>
      </c>
      <c r="EO111" s="139">
        <f>'Hedge-All-18'!U111</f>
        <v>0</v>
      </c>
      <c r="EP111" s="139">
        <f>'Hedge-All-18'!V111</f>
        <v>0</v>
      </c>
      <c r="EQ111" s="1" t="str">
        <f t="shared" si="50"/>
        <v>Y</v>
      </c>
    </row>
    <row r="112" spans="1:147" ht="18.75">
      <c r="CK112" s="1">
        <v>-100</v>
      </c>
      <c r="CL112" s="1">
        <v>-100</v>
      </c>
      <c r="CM112" s="1">
        <v>-100</v>
      </c>
      <c r="CN112" s="1">
        <v>-100</v>
      </c>
      <c r="CW112" s="1">
        <f t="shared" si="72"/>
        <v>0</v>
      </c>
      <c r="DA112" s="1" t="str">
        <f t="shared" ca="1" si="53"/>
        <v>R</v>
      </c>
      <c r="DB112" s="1">
        <f t="shared" si="57"/>
        <v>0</v>
      </c>
      <c r="DE112" s="4" t="str">
        <f>IF(AH112="","",IF(AP112="",DE111,IF(AP112&gt;=30,IF(OR(DE111="G",DE111="GG"),"GG",IF(OR(DE111="R",DE111="RR"),"GRR",IF(DE111="","G","GGRR"))),IF(AP112&lt;=-30,IF(OR(DE111="R",DE111="RR"),"RR",IF(OR(DE111="G",DE111="GG"),"GGR",IF(DE111="","R","GGRR"))),IF(OR(DE111="R",DE111="RR"),"RR",IF(OR(DE111="G",DE111="GG"),"GG",IF(DE111="","","GGRR")))))))</f>
        <v/>
      </c>
      <c r="DH112" s="4">
        <f ca="1">IF(CS112="",-1,COUNTIF(INDIRECT(DD112&amp;$CQ$10):INDIRECT(DD112&amp;CQ112),"Y"))</f>
        <v>-1</v>
      </c>
      <c r="DI112" s="4">
        <f ca="1">IF(CT112="",-1,COUNTIF(INDIRECT(DE112&amp;$CQ$10):INDIRECT(DE112&amp;CQ112),"Y"))</f>
        <v>-1</v>
      </c>
      <c r="DJ112" s="4">
        <f ca="1">IF(CU112="",-1,COUNTIF(INDIRECT(DF112&amp;$CQ$10):INDIRECT(DF112&amp;CQ112),"Y"))</f>
        <v>-1</v>
      </c>
      <c r="DK112" s="4">
        <f ca="1">IF(CV112="",-1,COUNTIF(INDIRECT(DG112&amp;$CQ$10):INDIRECT(DG112&amp;CQ112),"Y"))</f>
        <v>-1</v>
      </c>
      <c r="DP112" s="1">
        <f t="shared" ca="1" si="54"/>
        <v>4</v>
      </c>
      <c r="DQ112" s="73">
        <f t="shared" ca="1" si="55"/>
        <v>0</v>
      </c>
      <c r="DR112" s="4">
        <f t="shared" ca="1" si="56"/>
        <v>0</v>
      </c>
      <c r="DS112" s="1" t="str">
        <f t="shared" si="49"/>
        <v>F</v>
      </c>
      <c r="DV112" s="139">
        <f>'Hedge-All-18'!B112</f>
        <v>0</v>
      </c>
      <c r="DW112" s="139">
        <f>'Hedge-All-18'!C112</f>
        <v>0</v>
      </c>
      <c r="DX112" s="139">
        <f>'Hedge-All-18'!D112</f>
        <v>0</v>
      </c>
      <c r="DY112" s="139">
        <f>'Hedge-All-18'!E112</f>
        <v>0</v>
      </c>
      <c r="DZ112" s="139">
        <f>'Hedge-All-18'!F112</f>
        <v>0</v>
      </c>
      <c r="EA112" s="139"/>
      <c r="EB112" s="139">
        <f>'Hedge-All-18'!H112</f>
        <v>0</v>
      </c>
      <c r="EC112" s="139">
        <f>'Hedge-All-18'!I112</f>
        <v>0</v>
      </c>
      <c r="ED112" s="139">
        <f>'Hedge-All-18'!J112</f>
        <v>0</v>
      </c>
      <c r="EE112" s="139">
        <f>'Hedge-All-18'!K112</f>
        <v>0</v>
      </c>
      <c r="EF112" s="139"/>
      <c r="EG112" s="139"/>
      <c r="EH112" s="139"/>
      <c r="EI112" s="139">
        <f>'Hedge-All-18'!O112</f>
        <v>11</v>
      </c>
      <c r="EJ112" s="139">
        <f>'Hedge-All-18'!P112</f>
        <v>0</v>
      </c>
      <c r="EK112" s="139">
        <f>'Hedge-All-18'!Q112</f>
        <v>0</v>
      </c>
      <c r="EL112" s="139">
        <f>'Hedge-All-18'!R112</f>
        <v>0</v>
      </c>
      <c r="EM112" s="139">
        <f>'Hedge-All-18'!S112</f>
        <v>0</v>
      </c>
      <c r="EN112" s="139">
        <f>'Hedge-All-18'!T112</f>
        <v>0</v>
      </c>
      <c r="EO112" s="139">
        <f>'Hedge-All-18'!U112</f>
        <v>0</v>
      </c>
      <c r="EP112" s="139">
        <f>'Hedge-All-18'!V112</f>
        <v>0</v>
      </c>
      <c r="EQ112" s="1" t="str">
        <f t="shared" si="50"/>
        <v>Y</v>
      </c>
    </row>
    <row r="113" spans="89:147" ht="18.75">
      <c r="CK113" s="1">
        <v>-100</v>
      </c>
      <c r="CL113" s="1">
        <v>-100</v>
      </c>
      <c r="CM113" s="1">
        <v>-100</v>
      </c>
      <c r="CN113" s="1">
        <v>-100</v>
      </c>
      <c r="CW113" s="1">
        <f t="shared" si="72"/>
        <v>0</v>
      </c>
      <c r="DA113" s="1" t="str">
        <f t="shared" ca="1" si="53"/>
        <v>R</v>
      </c>
      <c r="DB113" s="1">
        <f t="shared" si="57"/>
        <v>0</v>
      </c>
      <c r="DH113" s="4">
        <f ca="1">IF(CS113="",-1,COUNTIF(INDIRECT(DD113&amp;$CQ$10):INDIRECT(DD113&amp;CQ113),"Y"))</f>
        <v>-1</v>
      </c>
      <c r="DI113" s="4">
        <f ca="1">IF(CT113="",-1,COUNTIF(INDIRECT(DE113&amp;$CQ$10):INDIRECT(DE113&amp;CQ113),"Y"))</f>
        <v>-1</v>
      </c>
      <c r="DJ113" s="4">
        <f ca="1">IF(CU113="",-1,COUNTIF(INDIRECT(DF113&amp;$CQ$10):INDIRECT(DF113&amp;CQ113),"Y"))</f>
        <v>-1</v>
      </c>
      <c r="DK113" s="4">
        <f ca="1">IF(CV113="",-1,COUNTIF(INDIRECT(DG113&amp;$CQ$10):INDIRECT(DG113&amp;CQ113),"Y"))</f>
        <v>-1</v>
      </c>
      <c r="DP113" s="1">
        <f t="shared" ca="1" si="54"/>
        <v>4</v>
      </c>
      <c r="DQ113" s="73">
        <f t="shared" ca="1" si="55"/>
        <v>0</v>
      </c>
      <c r="DR113" s="4">
        <f t="shared" ca="1" si="56"/>
        <v>0</v>
      </c>
      <c r="DS113" s="1" t="str">
        <f t="shared" si="49"/>
        <v>F</v>
      </c>
      <c r="DV113" s="139">
        <f>'Hedge-All-18'!B113</f>
        <v>0</v>
      </c>
      <c r="DW113" s="139">
        <f>'Hedge-All-18'!C113</f>
        <v>0</v>
      </c>
      <c r="DX113" s="139">
        <f>'Hedge-All-18'!D113</f>
        <v>0</v>
      </c>
      <c r="DY113" s="139">
        <f>'Hedge-All-18'!E113</f>
        <v>0</v>
      </c>
      <c r="DZ113" s="139">
        <f>'Hedge-All-18'!F113</f>
        <v>0</v>
      </c>
      <c r="EA113" s="139"/>
      <c r="EB113" s="139">
        <f>'Hedge-All-18'!H113</f>
        <v>0</v>
      </c>
      <c r="EC113" s="139">
        <f>'Hedge-All-18'!I113</f>
        <v>0</v>
      </c>
      <c r="ED113" s="139">
        <f>'Hedge-All-18'!J113</f>
        <v>0</v>
      </c>
      <c r="EE113" s="139">
        <f>'Hedge-All-18'!K113</f>
        <v>0</v>
      </c>
      <c r="EF113" s="139"/>
      <c r="EG113" s="139"/>
      <c r="EH113" s="139"/>
      <c r="EI113" s="139">
        <f>'Hedge-All-18'!O113</f>
        <v>11</v>
      </c>
      <c r="EJ113" s="139">
        <f>'Hedge-All-18'!P113</f>
        <v>0</v>
      </c>
      <c r="EK113" s="139">
        <f>'Hedge-All-18'!Q113</f>
        <v>0</v>
      </c>
      <c r="EL113" s="139">
        <f>'Hedge-All-18'!R113</f>
        <v>0</v>
      </c>
      <c r="EM113" s="139">
        <f>'Hedge-All-18'!S113</f>
        <v>0</v>
      </c>
      <c r="EN113" s="139">
        <f>'Hedge-All-18'!T113</f>
        <v>0</v>
      </c>
      <c r="EO113" s="139">
        <f>'Hedge-All-18'!U113</f>
        <v>0</v>
      </c>
      <c r="EP113" s="139">
        <f>'Hedge-All-18'!V113</f>
        <v>0</v>
      </c>
      <c r="EQ113" s="1" t="str">
        <f t="shared" si="50"/>
        <v>Y</v>
      </c>
    </row>
    <row r="114" spans="89:147" ht="18.75">
      <c r="CK114" s="1">
        <v>-100</v>
      </c>
      <c r="CL114" s="1">
        <v>-100</v>
      </c>
      <c r="CM114" s="1">
        <v>-100</v>
      </c>
      <c r="CN114" s="1">
        <v>-100</v>
      </c>
      <c r="CW114" s="1">
        <f t="shared" si="72"/>
        <v>0</v>
      </c>
      <c r="DA114" s="1" t="str">
        <f t="shared" ca="1" si="53"/>
        <v>R</v>
      </c>
      <c r="DB114" s="1">
        <f t="shared" si="57"/>
        <v>0</v>
      </c>
      <c r="DH114" s="4">
        <f ca="1">IF(CS114="",-1,COUNTIF(INDIRECT(DD114&amp;$CQ$10):INDIRECT(DD114&amp;CQ114),"Y"))</f>
        <v>-1</v>
      </c>
      <c r="DI114" s="4">
        <f ca="1">IF(CT114="",-1,COUNTIF(INDIRECT(DE114&amp;$CQ$10):INDIRECT(DE114&amp;CQ114),"Y"))</f>
        <v>-1</v>
      </c>
      <c r="DJ114" s="4">
        <f ca="1">IF(CU114="",-1,COUNTIF(INDIRECT(DF114&amp;$CQ$10):INDIRECT(DF114&amp;CQ114),"Y"))</f>
        <v>-1</v>
      </c>
      <c r="DK114" s="4">
        <f ca="1">IF(CV114="",-1,COUNTIF(INDIRECT(DG114&amp;$CQ$10):INDIRECT(DG114&amp;CQ114),"Y"))</f>
        <v>-1</v>
      </c>
      <c r="DP114" s="1">
        <f t="shared" ca="1" si="54"/>
        <v>4</v>
      </c>
      <c r="DQ114" s="73">
        <f t="shared" ca="1" si="55"/>
        <v>0</v>
      </c>
      <c r="DR114" s="4">
        <f t="shared" ca="1" si="56"/>
        <v>0</v>
      </c>
      <c r="DS114" s="1" t="str">
        <f t="shared" si="49"/>
        <v>F</v>
      </c>
      <c r="DV114" s="139">
        <f>'Hedge-All-18'!B114</f>
        <v>0</v>
      </c>
      <c r="DW114" s="139">
        <f>'Hedge-All-18'!C114</f>
        <v>0</v>
      </c>
      <c r="DX114" s="139">
        <f>'Hedge-All-18'!D114</f>
        <v>0</v>
      </c>
      <c r="DY114" s="139">
        <f>'Hedge-All-18'!E114</f>
        <v>0</v>
      </c>
      <c r="DZ114" s="139">
        <f>'Hedge-All-18'!F114</f>
        <v>0</v>
      </c>
      <c r="EA114" s="139"/>
      <c r="EB114" s="139">
        <f>'Hedge-All-18'!H114</f>
        <v>0</v>
      </c>
      <c r="EC114" s="139">
        <f>'Hedge-All-18'!I114</f>
        <v>0</v>
      </c>
      <c r="ED114" s="139">
        <f>'Hedge-All-18'!J114</f>
        <v>0</v>
      </c>
      <c r="EE114" s="139">
        <f>'Hedge-All-18'!K114</f>
        <v>0</v>
      </c>
      <c r="EF114" s="139"/>
      <c r="EG114" s="139"/>
      <c r="EH114" s="139"/>
      <c r="EI114" s="139">
        <f ca="1">'Hedge-All-18'!O114</f>
        <v>-31</v>
      </c>
      <c r="EJ114" s="139">
        <f>'Hedge-All-18'!P114</f>
        <v>0</v>
      </c>
      <c r="EK114" s="139">
        <f>'Hedge-All-18'!Q114</f>
        <v>0</v>
      </c>
      <c r="EL114" s="139">
        <f>'Hedge-All-18'!R114</f>
        <v>0</v>
      </c>
      <c r="EM114" s="139">
        <f>'Hedge-All-18'!S114</f>
        <v>0</v>
      </c>
      <c r="EN114" s="139">
        <f>'Hedge-All-18'!T114</f>
        <v>0</v>
      </c>
      <c r="EO114" s="139">
        <f>'Hedge-All-18'!U114</f>
        <v>0</v>
      </c>
      <c r="EP114" s="139">
        <f>'Hedge-All-18'!V114</f>
        <v>0</v>
      </c>
      <c r="EQ114" s="1" t="str">
        <f t="shared" si="50"/>
        <v>Y</v>
      </c>
    </row>
    <row r="115" spans="89:147" ht="18.75">
      <c r="CK115" s="1">
        <v>-100</v>
      </c>
      <c r="CL115" s="1">
        <v>-100</v>
      </c>
      <c r="CM115" s="1">
        <v>-100</v>
      </c>
      <c r="CN115" s="1">
        <v>-100</v>
      </c>
      <c r="CW115" s="1">
        <f t="shared" si="72"/>
        <v>0</v>
      </c>
      <c r="DA115" s="1" t="str">
        <f t="shared" ca="1" si="53"/>
        <v>R</v>
      </c>
      <c r="DB115" s="1">
        <f t="shared" si="57"/>
        <v>0</v>
      </c>
      <c r="DH115" s="4">
        <f ca="1">IF(CS115="",-1,COUNTIF(INDIRECT(DD115&amp;$CQ$10):INDIRECT(DD115&amp;CQ115),"Y"))</f>
        <v>-1</v>
      </c>
      <c r="DI115" s="4">
        <f ca="1">IF(CT115="",-1,COUNTIF(INDIRECT(DE115&amp;$CQ$10):INDIRECT(DE115&amp;CQ115),"Y"))</f>
        <v>-1</v>
      </c>
      <c r="DJ115" s="4">
        <f ca="1">IF(CU115="",-1,COUNTIF(INDIRECT(DF115&amp;$CQ$10):INDIRECT(DF115&amp;CQ115),"Y"))</f>
        <v>-1</v>
      </c>
      <c r="DK115" s="4">
        <f ca="1">IF(CV115="",-1,COUNTIF(INDIRECT(DG115&amp;$CQ$10):INDIRECT(DG115&amp;CQ115),"Y"))</f>
        <v>-1</v>
      </c>
      <c r="DP115" s="1">
        <f t="shared" ca="1" si="54"/>
        <v>4</v>
      </c>
      <c r="DQ115" s="73">
        <f t="shared" ca="1" si="55"/>
        <v>0</v>
      </c>
      <c r="DR115" s="4">
        <f t="shared" ca="1" si="56"/>
        <v>0</v>
      </c>
      <c r="DS115" s="1" t="str">
        <f t="shared" si="49"/>
        <v>F</v>
      </c>
      <c r="DV115" s="139">
        <f>'Hedge-All-18'!B115</f>
        <v>0</v>
      </c>
      <c r="DW115" s="139">
        <f>'Hedge-All-18'!C115</f>
        <v>0</v>
      </c>
      <c r="DX115" s="139">
        <f>'Hedge-All-18'!D115</f>
        <v>0</v>
      </c>
      <c r="DY115" s="139">
        <f>'Hedge-All-18'!E115</f>
        <v>0</v>
      </c>
      <c r="DZ115" s="139">
        <f>'Hedge-All-18'!F115</f>
        <v>0</v>
      </c>
      <c r="EA115" s="139"/>
      <c r="EB115" s="139">
        <f>'Hedge-All-18'!H115</f>
        <v>0</v>
      </c>
      <c r="EC115" s="139">
        <f>'Hedge-All-18'!I115</f>
        <v>0</v>
      </c>
      <c r="ED115" s="139">
        <f>'Hedge-All-18'!J115</f>
        <v>0</v>
      </c>
      <c r="EE115" s="139">
        <f>'Hedge-All-18'!K115</f>
        <v>0</v>
      </c>
      <c r="EF115" s="139"/>
      <c r="EG115" s="139"/>
      <c r="EH115" s="139"/>
      <c r="EI115" s="139">
        <f ca="1">'Hedge-All-18'!O115</f>
        <v>5</v>
      </c>
      <c r="EJ115" s="139">
        <f>'Hedge-All-18'!P115</f>
        <v>0</v>
      </c>
      <c r="EK115" s="139">
        <f>'Hedge-All-18'!Q115</f>
        <v>0</v>
      </c>
      <c r="EL115" s="139">
        <f>'Hedge-All-18'!R115</f>
        <v>0</v>
      </c>
      <c r="EM115" s="139">
        <f>'Hedge-All-18'!S115</f>
        <v>0</v>
      </c>
      <c r="EN115" s="139">
        <f>'Hedge-All-18'!T115</f>
        <v>0</v>
      </c>
      <c r="EO115" s="139">
        <f>'Hedge-All-18'!U115</f>
        <v>0</v>
      </c>
      <c r="EP115" s="139">
        <f>'Hedge-All-18'!V115</f>
        <v>0</v>
      </c>
      <c r="EQ115" s="1" t="str">
        <f t="shared" si="50"/>
        <v>Y</v>
      </c>
    </row>
    <row r="116" spans="89:147" ht="18.75">
      <c r="CK116" s="1">
        <v>-100</v>
      </c>
      <c r="CL116" s="1">
        <v>-100</v>
      </c>
      <c r="CM116" s="1">
        <v>-100</v>
      </c>
      <c r="CN116" s="1">
        <v>-100</v>
      </c>
      <c r="CW116" s="1">
        <f t="shared" si="72"/>
        <v>0</v>
      </c>
      <c r="DA116" s="1" t="str">
        <f t="shared" ca="1" si="53"/>
        <v>R</v>
      </c>
      <c r="DB116" s="1">
        <f t="shared" si="57"/>
        <v>0</v>
      </c>
      <c r="DH116" s="4">
        <f ca="1">IF(CS116="",-1,COUNTIF(INDIRECT(DD116&amp;$CQ$10):INDIRECT(DD116&amp;CQ116),"Y"))</f>
        <v>-1</v>
      </c>
      <c r="DI116" s="4">
        <f ca="1">IF(CT116="",-1,COUNTIF(INDIRECT(DE116&amp;$CQ$10):INDIRECT(DE116&amp;CQ116),"Y"))</f>
        <v>-1</v>
      </c>
      <c r="DJ116" s="4">
        <f ca="1">IF(CU116="",-1,COUNTIF(INDIRECT(DF116&amp;$CQ$10):INDIRECT(DF116&amp;CQ116),"Y"))</f>
        <v>-1</v>
      </c>
      <c r="DK116" s="4">
        <f ca="1">IF(CV116="",-1,COUNTIF(INDIRECT(DG116&amp;$CQ$10):INDIRECT(DG116&amp;CQ116),"Y"))</f>
        <v>-1</v>
      </c>
      <c r="DP116" s="1">
        <f t="shared" ca="1" si="54"/>
        <v>4</v>
      </c>
      <c r="DQ116" s="73">
        <f t="shared" ca="1" si="55"/>
        <v>0</v>
      </c>
      <c r="DR116" s="4">
        <f t="shared" ca="1" si="56"/>
        <v>0</v>
      </c>
      <c r="DS116" s="1" t="str">
        <f t="shared" si="49"/>
        <v>F</v>
      </c>
      <c r="DV116" s="139">
        <f>'Hedge-All-18'!B116</f>
        <v>0</v>
      </c>
      <c r="DW116" s="139">
        <f>'Hedge-All-18'!C116</f>
        <v>0</v>
      </c>
      <c r="DX116" s="139">
        <f>'Hedge-All-18'!D116</f>
        <v>0</v>
      </c>
      <c r="DY116" s="139">
        <f>'Hedge-All-18'!E116</f>
        <v>0</v>
      </c>
      <c r="DZ116" s="139">
        <f>'Hedge-All-18'!F116</f>
        <v>0</v>
      </c>
      <c r="EA116" s="139"/>
      <c r="EB116" s="139">
        <f>'Hedge-All-18'!H116</f>
        <v>0</v>
      </c>
      <c r="EC116" s="139">
        <f>'Hedge-All-18'!I116</f>
        <v>0</v>
      </c>
      <c r="ED116" s="139">
        <f>'Hedge-All-18'!J116</f>
        <v>0</v>
      </c>
      <c r="EE116" s="139">
        <f>'Hedge-All-18'!K116</f>
        <v>0</v>
      </c>
      <c r="EF116" s="139"/>
      <c r="EG116" s="139"/>
      <c r="EH116" s="139"/>
      <c r="EI116" s="139">
        <f ca="1">'Hedge-All-18'!O116</f>
        <v>12</v>
      </c>
      <c r="EJ116" s="139">
        <f>'Hedge-All-18'!P116</f>
        <v>0</v>
      </c>
      <c r="EK116" s="139">
        <f>'Hedge-All-18'!Q116</f>
        <v>0</v>
      </c>
      <c r="EL116" s="139">
        <f>'Hedge-All-18'!R116</f>
        <v>0</v>
      </c>
      <c r="EM116" s="139">
        <f>'Hedge-All-18'!S116</f>
        <v>0</v>
      </c>
      <c r="EN116" s="139">
        <f>'Hedge-All-18'!T116</f>
        <v>0</v>
      </c>
      <c r="EO116" s="139">
        <f>'Hedge-All-18'!U116</f>
        <v>0</v>
      </c>
      <c r="EP116" s="139">
        <f>'Hedge-All-18'!V116</f>
        <v>0</v>
      </c>
      <c r="EQ116" s="1" t="str">
        <f t="shared" si="50"/>
        <v>Y</v>
      </c>
    </row>
    <row r="117" spans="89:147" ht="18.75">
      <c r="CK117" s="1">
        <v>-100</v>
      </c>
      <c r="CL117" s="1">
        <v>-100</v>
      </c>
      <c r="CM117" s="1">
        <v>-100</v>
      </c>
      <c r="CN117" s="1">
        <v>-100</v>
      </c>
      <c r="CW117" s="1">
        <f t="shared" si="72"/>
        <v>0</v>
      </c>
      <c r="DA117" s="1" t="str">
        <f t="shared" ca="1" si="53"/>
        <v>R</v>
      </c>
      <c r="DB117" s="1">
        <f t="shared" si="57"/>
        <v>0</v>
      </c>
      <c r="DH117" s="4">
        <f ca="1">IF(CS117="",-1,COUNTIF(INDIRECT(DD117&amp;$CQ$10):INDIRECT(DD117&amp;CQ117),"Y"))</f>
        <v>-1</v>
      </c>
      <c r="DI117" s="4">
        <f ca="1">IF(CT117="",-1,COUNTIF(INDIRECT(DE117&amp;$CQ$10):INDIRECT(DE117&amp;CQ117),"Y"))</f>
        <v>-1</v>
      </c>
      <c r="DJ117" s="4">
        <f ca="1">IF(CU117="",-1,COUNTIF(INDIRECT(DF117&amp;$CQ$10):INDIRECT(DF117&amp;CQ117),"Y"))</f>
        <v>-1</v>
      </c>
      <c r="DK117" s="4">
        <f ca="1">IF(CV117="",-1,COUNTIF(INDIRECT(DG117&amp;$CQ$10):INDIRECT(DG117&amp;CQ117),"Y"))</f>
        <v>-1</v>
      </c>
      <c r="DP117" s="1">
        <f t="shared" ca="1" si="54"/>
        <v>4</v>
      </c>
      <c r="DQ117" s="73">
        <f t="shared" ca="1" si="55"/>
        <v>0</v>
      </c>
      <c r="DR117" s="4">
        <f t="shared" ca="1" si="56"/>
        <v>0</v>
      </c>
      <c r="DS117" s="1" t="str">
        <f t="shared" si="49"/>
        <v>F</v>
      </c>
      <c r="DV117" s="139">
        <f>'Hedge-All-18'!B117</f>
        <v>0</v>
      </c>
      <c r="DW117" s="139">
        <f>'Hedge-All-18'!C117</f>
        <v>0</v>
      </c>
      <c r="DX117" s="139">
        <f>'Hedge-All-18'!D117</f>
        <v>0</v>
      </c>
      <c r="DY117" s="139">
        <f>'Hedge-All-18'!E117</f>
        <v>0</v>
      </c>
      <c r="DZ117" s="139">
        <f>'Hedge-All-18'!F117</f>
        <v>0</v>
      </c>
      <c r="EA117" s="139"/>
      <c r="EB117" s="139">
        <f>'Hedge-All-18'!H117</f>
        <v>0</v>
      </c>
      <c r="EC117" s="139">
        <f>'Hedge-All-18'!I117</f>
        <v>0</v>
      </c>
      <c r="ED117" s="139">
        <f>'Hedge-All-18'!J117</f>
        <v>0</v>
      </c>
      <c r="EE117" s="139">
        <f>'Hedge-All-18'!K117</f>
        <v>0</v>
      </c>
      <c r="EF117" s="139"/>
      <c r="EG117" s="139"/>
      <c r="EH117" s="139"/>
      <c r="EI117" s="139">
        <f>'Hedge-All-18'!O117</f>
        <v>0</v>
      </c>
      <c r="EJ117" s="139">
        <f>'Hedge-All-18'!P117</f>
        <v>0</v>
      </c>
      <c r="EK117" s="139">
        <f>'Hedge-All-18'!Q117</f>
        <v>0</v>
      </c>
      <c r="EL117" s="139">
        <f>'Hedge-All-18'!R117</f>
        <v>0</v>
      </c>
      <c r="EM117" s="139">
        <f>'Hedge-All-18'!S117</f>
        <v>0</v>
      </c>
      <c r="EN117" s="139">
        <f>'Hedge-All-18'!T117</f>
        <v>0</v>
      </c>
      <c r="EO117" s="139">
        <f>'Hedge-All-18'!U117</f>
        <v>0</v>
      </c>
      <c r="EP117" s="139">
        <f>'Hedge-All-18'!V117</f>
        <v>0</v>
      </c>
      <c r="EQ117" s="1" t="str">
        <f t="shared" si="50"/>
        <v>Y</v>
      </c>
    </row>
    <row r="118" spans="89:147" ht="18.75">
      <c r="CK118" s="1">
        <v>-100</v>
      </c>
      <c r="CL118" s="1">
        <v>-100</v>
      </c>
      <c r="CM118" s="1">
        <v>-100</v>
      </c>
      <c r="CN118" s="1">
        <v>-100</v>
      </c>
      <c r="CW118" s="1">
        <f t="shared" si="72"/>
        <v>0</v>
      </c>
      <c r="DA118" s="1" t="str">
        <f t="shared" ca="1" si="53"/>
        <v>R</v>
      </c>
      <c r="DB118" s="1">
        <f t="shared" si="57"/>
        <v>0</v>
      </c>
      <c r="DH118" s="4">
        <f ca="1">IF(CS118="",-1,COUNTIF(INDIRECT(DD118&amp;$CQ$10):INDIRECT(DD118&amp;CQ118),"Y"))</f>
        <v>-1</v>
      </c>
      <c r="DI118" s="4">
        <f ca="1">IF(CT118="",-1,COUNTIF(INDIRECT(DE118&amp;$CQ$10):INDIRECT(DE118&amp;CQ118),"Y"))</f>
        <v>-1</v>
      </c>
      <c r="DJ118" s="4">
        <f ca="1">IF(CU118="",-1,COUNTIF(INDIRECT(DF118&amp;$CQ$10):INDIRECT(DF118&amp;CQ118),"Y"))</f>
        <v>-1</v>
      </c>
      <c r="DK118" s="4">
        <f ca="1">IF(CV118="",-1,COUNTIF(INDIRECT(DG118&amp;$CQ$10):INDIRECT(DG118&amp;CQ118),"Y"))</f>
        <v>-1</v>
      </c>
      <c r="DP118" s="1">
        <f t="shared" ca="1" si="54"/>
        <v>4</v>
      </c>
      <c r="DQ118" s="73">
        <f t="shared" ca="1" si="55"/>
        <v>0</v>
      </c>
      <c r="DR118" s="4">
        <f t="shared" ca="1" si="56"/>
        <v>0</v>
      </c>
      <c r="DS118" s="1" t="str">
        <f t="shared" si="49"/>
        <v>F</v>
      </c>
      <c r="DV118" s="139">
        <f>'Hedge-All-18'!B118</f>
        <v>0</v>
      </c>
      <c r="DW118" s="139">
        <f>'Hedge-All-18'!C118</f>
        <v>0</v>
      </c>
      <c r="DX118" s="139">
        <f>'Hedge-All-18'!D118</f>
        <v>0</v>
      </c>
      <c r="DY118" s="139">
        <f>'Hedge-All-18'!E118</f>
        <v>0</v>
      </c>
      <c r="DZ118" s="139">
        <f>'Hedge-All-18'!F118</f>
        <v>0</v>
      </c>
      <c r="EA118" s="139"/>
      <c r="EB118" s="139">
        <f>'Hedge-All-18'!H118</f>
        <v>0</v>
      </c>
      <c r="EC118" s="139">
        <f>'Hedge-All-18'!I118</f>
        <v>0</v>
      </c>
      <c r="ED118" s="139">
        <f>'Hedge-All-18'!J118</f>
        <v>0</v>
      </c>
      <c r="EE118" s="139">
        <f>'Hedge-All-18'!K118</f>
        <v>0</v>
      </c>
      <c r="EF118" s="139"/>
      <c r="EG118" s="139"/>
      <c r="EH118" s="139"/>
      <c r="EI118" s="139">
        <f>'Hedge-All-18'!O118</f>
        <v>0</v>
      </c>
      <c r="EJ118" s="139">
        <f>'Hedge-All-18'!P118</f>
        <v>0</v>
      </c>
      <c r="EK118" s="139">
        <f>'Hedge-All-18'!Q118</f>
        <v>0</v>
      </c>
      <c r="EL118" s="139">
        <f>'Hedge-All-18'!R118</f>
        <v>0</v>
      </c>
      <c r="EM118" s="139">
        <f>'Hedge-All-18'!S118</f>
        <v>0</v>
      </c>
      <c r="EN118" s="139">
        <f>'Hedge-All-18'!T118</f>
        <v>0</v>
      </c>
      <c r="EO118" s="139">
        <f>'Hedge-All-18'!U118</f>
        <v>0</v>
      </c>
      <c r="EP118" s="139">
        <f>'Hedge-All-18'!V118</f>
        <v>0</v>
      </c>
      <c r="EQ118" s="1" t="str">
        <f t="shared" si="50"/>
        <v>Y</v>
      </c>
    </row>
    <row r="119" spans="89:147" ht="18.75">
      <c r="CK119" s="1">
        <v>-100</v>
      </c>
      <c r="CL119" s="1">
        <v>-100</v>
      </c>
      <c r="CM119" s="1">
        <v>-100</v>
      </c>
      <c r="CN119" s="1">
        <v>-100</v>
      </c>
      <c r="CW119" s="1">
        <f t="shared" si="72"/>
        <v>0</v>
      </c>
      <c r="DA119" s="1" t="str">
        <f t="shared" ca="1" si="53"/>
        <v>R</v>
      </c>
      <c r="DB119" s="1">
        <f t="shared" si="57"/>
        <v>0</v>
      </c>
      <c r="DH119" s="4">
        <f ca="1">IF(CS119="",-1,COUNTIF(INDIRECT(DD119&amp;$CQ$10):INDIRECT(DD119&amp;CQ119),"Y"))</f>
        <v>-1</v>
      </c>
      <c r="DI119" s="4">
        <f ca="1">IF(CT119="",-1,COUNTIF(INDIRECT(DE119&amp;$CQ$10):INDIRECT(DE119&amp;CQ119),"Y"))</f>
        <v>-1</v>
      </c>
      <c r="DJ119" s="4">
        <f ca="1">IF(CU119="",-1,COUNTIF(INDIRECT(DF119&amp;$CQ$10):INDIRECT(DF119&amp;CQ119),"Y"))</f>
        <v>-1</v>
      </c>
      <c r="DK119" s="4">
        <f ca="1">IF(CV119="",-1,COUNTIF(INDIRECT(DG119&amp;$CQ$10):INDIRECT(DG119&amp;CQ119),"Y"))</f>
        <v>-1</v>
      </c>
      <c r="DP119" s="1">
        <f t="shared" ca="1" si="54"/>
        <v>4</v>
      </c>
      <c r="DQ119" s="73">
        <f t="shared" ca="1" si="55"/>
        <v>0</v>
      </c>
      <c r="DR119" s="4">
        <f t="shared" ca="1" si="56"/>
        <v>0</v>
      </c>
      <c r="DS119" s="1" t="str">
        <f t="shared" si="49"/>
        <v>F</v>
      </c>
      <c r="DV119" s="139">
        <f>'Hedge-All-18'!B119</f>
        <v>0</v>
      </c>
      <c r="DW119" s="139">
        <f>'Hedge-All-18'!C119</f>
        <v>0</v>
      </c>
      <c r="DX119" s="139">
        <f>'Hedge-All-18'!D119</f>
        <v>0</v>
      </c>
      <c r="DY119" s="139">
        <f>'Hedge-All-18'!E119</f>
        <v>0</v>
      </c>
      <c r="DZ119" s="139">
        <f>'Hedge-All-18'!F119</f>
        <v>0</v>
      </c>
      <c r="EA119" s="139"/>
      <c r="EB119" s="139">
        <f>'Hedge-All-18'!H119</f>
        <v>0</v>
      </c>
      <c r="EC119" s="139">
        <f>'Hedge-All-18'!I119</f>
        <v>0</v>
      </c>
      <c r="ED119" s="139">
        <f>'Hedge-All-18'!J119</f>
        <v>0</v>
      </c>
      <c r="EE119" s="139">
        <f>'Hedge-All-18'!K119</f>
        <v>0</v>
      </c>
      <c r="EF119" s="139"/>
      <c r="EG119" s="139"/>
      <c r="EH119" s="139"/>
      <c r="EI119" s="139">
        <f>'Hedge-All-18'!O119</f>
        <v>0</v>
      </c>
      <c r="EJ119" s="139">
        <f>'Hedge-All-18'!P119</f>
        <v>0</v>
      </c>
      <c r="EK119" s="139">
        <f>'Hedge-All-18'!Q119</f>
        <v>0</v>
      </c>
      <c r="EL119" s="139">
        <f>'Hedge-All-18'!R119</f>
        <v>0</v>
      </c>
      <c r="EM119" s="139">
        <f>'Hedge-All-18'!S119</f>
        <v>0</v>
      </c>
      <c r="EN119" s="139">
        <f>'Hedge-All-18'!T119</f>
        <v>0</v>
      </c>
      <c r="EO119" s="139">
        <f>'Hedge-All-18'!U119</f>
        <v>0</v>
      </c>
      <c r="EP119" s="139">
        <f>'Hedge-All-18'!V119</f>
        <v>0</v>
      </c>
      <c r="EQ119" s="1" t="str">
        <f t="shared" si="50"/>
        <v>Y</v>
      </c>
    </row>
    <row r="120" spans="89:147" ht="18.75">
      <c r="CK120" s="1">
        <v>-100</v>
      </c>
      <c r="CL120" s="1">
        <v>-100</v>
      </c>
      <c r="CM120" s="1">
        <v>-100</v>
      </c>
      <c r="CN120" s="1">
        <v>-100</v>
      </c>
      <c r="CW120" s="1">
        <f t="shared" si="72"/>
        <v>0</v>
      </c>
      <c r="DA120" s="1" t="str">
        <f t="shared" ca="1" si="53"/>
        <v>R</v>
      </c>
      <c r="DB120" s="1">
        <f t="shared" si="57"/>
        <v>0</v>
      </c>
      <c r="DH120" s="4">
        <f ca="1">IF(CS120="",-1,COUNTIF(INDIRECT(DD120&amp;$CQ$10):INDIRECT(DD120&amp;CQ120),"Y"))</f>
        <v>-1</v>
      </c>
      <c r="DI120" s="4">
        <f ca="1">IF(CT120="",-1,COUNTIF(INDIRECT(DE120&amp;$CQ$10):INDIRECT(DE120&amp;CQ120),"Y"))</f>
        <v>-1</v>
      </c>
      <c r="DJ120" s="4">
        <f ca="1">IF(CU120="",-1,COUNTIF(INDIRECT(DF120&amp;$CQ$10):INDIRECT(DF120&amp;CQ120),"Y"))</f>
        <v>-1</v>
      </c>
      <c r="DK120" s="4">
        <f ca="1">IF(CV120="",-1,COUNTIF(INDIRECT(DG120&amp;$CQ$10):INDIRECT(DG120&amp;CQ120),"Y"))</f>
        <v>-1</v>
      </c>
      <c r="DP120" s="1">
        <f t="shared" ca="1" si="54"/>
        <v>4</v>
      </c>
      <c r="DQ120" s="73">
        <f t="shared" ca="1" si="55"/>
        <v>0</v>
      </c>
      <c r="DR120" s="4">
        <f t="shared" ca="1" si="56"/>
        <v>0</v>
      </c>
      <c r="DS120" s="1" t="str">
        <f t="shared" si="49"/>
        <v>F</v>
      </c>
      <c r="DV120" s="139">
        <f>'Hedge-All-18'!B120</f>
        <v>0</v>
      </c>
      <c r="DW120" s="139">
        <f>'Hedge-All-18'!C120</f>
        <v>0</v>
      </c>
      <c r="DX120" s="139">
        <f>'Hedge-All-18'!D120</f>
        <v>0</v>
      </c>
      <c r="DY120" s="139">
        <f>'Hedge-All-18'!E120</f>
        <v>0</v>
      </c>
      <c r="DZ120" s="139">
        <f>'Hedge-All-18'!F120</f>
        <v>0</v>
      </c>
      <c r="EA120" s="139"/>
      <c r="EB120" s="139">
        <f>'Hedge-All-18'!H120</f>
        <v>0</v>
      </c>
      <c r="EC120" s="139">
        <f>'Hedge-All-18'!I120</f>
        <v>0</v>
      </c>
      <c r="ED120" s="139">
        <f>'Hedge-All-18'!J120</f>
        <v>0</v>
      </c>
      <c r="EE120" s="139">
        <f>'Hedge-All-18'!K120</f>
        <v>0</v>
      </c>
      <c r="EF120" s="139"/>
      <c r="EG120" s="139"/>
      <c r="EH120" s="139"/>
      <c r="EI120" s="139">
        <f>'Hedge-All-18'!O120</f>
        <v>0</v>
      </c>
      <c r="EJ120" s="139">
        <f>'Hedge-All-18'!P120</f>
        <v>0</v>
      </c>
      <c r="EK120" s="139">
        <f>'Hedge-All-18'!Q120</f>
        <v>0</v>
      </c>
      <c r="EL120" s="139">
        <f>'Hedge-All-18'!R120</f>
        <v>0</v>
      </c>
      <c r="EM120" s="139">
        <f>'Hedge-All-18'!S120</f>
        <v>0</v>
      </c>
      <c r="EN120" s="139">
        <f>'Hedge-All-18'!T120</f>
        <v>0</v>
      </c>
      <c r="EO120" s="139">
        <f>'Hedge-All-18'!U120</f>
        <v>0</v>
      </c>
      <c r="EP120" s="139">
        <f>'Hedge-All-18'!V120</f>
        <v>0</v>
      </c>
      <c r="EQ120" s="1" t="str">
        <f t="shared" si="50"/>
        <v>Y</v>
      </c>
    </row>
    <row r="121" spans="89:147" ht="18.75">
      <c r="CK121" s="1">
        <v>-100</v>
      </c>
      <c r="CL121" s="1">
        <v>-100</v>
      </c>
      <c r="CM121" s="1">
        <v>-100</v>
      </c>
      <c r="CN121" s="1">
        <v>-100</v>
      </c>
      <c r="CW121" s="1">
        <f t="shared" si="72"/>
        <v>0</v>
      </c>
      <c r="DA121" s="1" t="str">
        <f t="shared" ca="1" si="53"/>
        <v>R</v>
      </c>
      <c r="DB121" s="1">
        <f t="shared" si="57"/>
        <v>0</v>
      </c>
      <c r="DH121" s="4">
        <f ca="1">IF(CS121="",-1,COUNTIF(INDIRECT(DD121&amp;$CQ$10):INDIRECT(DD121&amp;CQ121),"Y"))</f>
        <v>-1</v>
      </c>
      <c r="DI121" s="4">
        <f ca="1">IF(CT121="",-1,COUNTIF(INDIRECT(DE121&amp;$CQ$10):INDIRECT(DE121&amp;CQ121),"Y"))</f>
        <v>-1</v>
      </c>
      <c r="DJ121" s="4">
        <f ca="1">IF(CU121="",-1,COUNTIF(INDIRECT(DF121&amp;$CQ$10):INDIRECT(DF121&amp;CQ121),"Y"))</f>
        <v>-1</v>
      </c>
      <c r="DK121" s="4">
        <f ca="1">IF(CV121="",-1,COUNTIF(INDIRECT(DG121&amp;$CQ$10):INDIRECT(DG121&amp;CQ121),"Y"))</f>
        <v>-1</v>
      </c>
      <c r="DP121" s="1">
        <f t="shared" ca="1" si="54"/>
        <v>4</v>
      </c>
      <c r="DQ121" s="73">
        <f t="shared" ca="1" si="55"/>
        <v>0</v>
      </c>
      <c r="DR121" s="4">
        <f t="shared" ca="1" si="56"/>
        <v>0</v>
      </c>
      <c r="DS121" s="1" t="str">
        <f t="shared" si="49"/>
        <v>F</v>
      </c>
      <c r="DV121" s="139">
        <f>'Hedge-All-18'!B121</f>
        <v>0</v>
      </c>
      <c r="DW121" s="139">
        <f>'Hedge-All-18'!C121</f>
        <v>0</v>
      </c>
      <c r="DX121" s="139">
        <f>'Hedge-All-18'!D121</f>
        <v>0</v>
      </c>
      <c r="DY121" s="139">
        <f>'Hedge-All-18'!E121</f>
        <v>0</v>
      </c>
      <c r="DZ121" s="139">
        <f>'Hedge-All-18'!F121</f>
        <v>0</v>
      </c>
      <c r="EA121" s="139"/>
      <c r="EB121" s="139">
        <f>'Hedge-All-18'!H121</f>
        <v>0</v>
      </c>
      <c r="EC121" s="139">
        <f>'Hedge-All-18'!I121</f>
        <v>0</v>
      </c>
      <c r="ED121" s="139">
        <f>'Hedge-All-18'!J121</f>
        <v>0</v>
      </c>
      <c r="EE121" s="139">
        <f>'Hedge-All-18'!K121</f>
        <v>0</v>
      </c>
      <c r="EF121" s="139"/>
      <c r="EG121" s="139"/>
      <c r="EH121" s="139"/>
      <c r="EI121" s="139">
        <f>'Hedge-All-18'!O121</f>
        <v>0</v>
      </c>
      <c r="EJ121" s="139">
        <f>'Hedge-All-18'!P121</f>
        <v>0</v>
      </c>
      <c r="EK121" s="139">
        <f>'Hedge-All-18'!Q121</f>
        <v>0</v>
      </c>
      <c r="EL121" s="139">
        <f>'Hedge-All-18'!R121</f>
        <v>0</v>
      </c>
      <c r="EM121" s="139">
        <f>'Hedge-All-18'!S121</f>
        <v>0</v>
      </c>
      <c r="EN121" s="139">
        <f>'Hedge-All-18'!T121</f>
        <v>0</v>
      </c>
      <c r="EO121" s="139">
        <f>'Hedge-All-18'!U121</f>
        <v>0</v>
      </c>
      <c r="EP121" s="139">
        <f>'Hedge-All-18'!V121</f>
        <v>0</v>
      </c>
      <c r="EQ121" s="1" t="str">
        <f t="shared" si="50"/>
        <v>Y</v>
      </c>
    </row>
    <row r="122" spans="89:147" ht="18.75">
      <c r="CK122" s="1">
        <v>-100</v>
      </c>
      <c r="CL122" s="1">
        <v>-100</v>
      </c>
      <c r="CM122" s="1">
        <v>-100</v>
      </c>
      <c r="CN122" s="1">
        <v>-100</v>
      </c>
      <c r="CW122" s="1">
        <f t="shared" si="72"/>
        <v>0</v>
      </c>
      <c r="DA122" s="1" t="str">
        <f t="shared" ca="1" si="53"/>
        <v>R</v>
      </c>
      <c r="DB122" s="1">
        <f t="shared" si="57"/>
        <v>0</v>
      </c>
      <c r="DH122" s="4">
        <f ca="1">IF(CS122="",-1,COUNTIF(INDIRECT(DD122&amp;$CQ$10):INDIRECT(DD122&amp;CQ122),"Y"))</f>
        <v>-1</v>
      </c>
      <c r="DI122" s="4">
        <f ca="1">IF(CT122="",-1,COUNTIF(INDIRECT(DE122&amp;$CQ$10):INDIRECT(DE122&amp;CQ122),"Y"))</f>
        <v>-1</v>
      </c>
      <c r="DJ122" s="4">
        <f ca="1">IF(CU122="",-1,COUNTIF(INDIRECT(DF122&amp;$CQ$10):INDIRECT(DF122&amp;CQ122),"Y"))</f>
        <v>-1</v>
      </c>
      <c r="DK122" s="4">
        <f ca="1">IF(CV122="",-1,COUNTIF(INDIRECT(DG122&amp;$CQ$10):INDIRECT(DG122&amp;CQ122),"Y"))</f>
        <v>-1</v>
      </c>
      <c r="DP122" s="1">
        <f t="shared" ca="1" si="54"/>
        <v>4</v>
      </c>
      <c r="DQ122" s="73">
        <f t="shared" ca="1" si="55"/>
        <v>0</v>
      </c>
      <c r="DR122" s="4">
        <f t="shared" ca="1" si="56"/>
        <v>0</v>
      </c>
      <c r="DS122" s="1" t="str">
        <f t="shared" si="49"/>
        <v>F</v>
      </c>
      <c r="DV122" s="139">
        <f>'Hedge-All-18'!B122</f>
        <v>0</v>
      </c>
      <c r="DW122" s="139">
        <f>'Hedge-All-18'!C122</f>
        <v>0</v>
      </c>
      <c r="DX122" s="139">
        <f>'Hedge-All-18'!D122</f>
        <v>0</v>
      </c>
      <c r="DY122" s="139">
        <f>'Hedge-All-18'!E122</f>
        <v>0</v>
      </c>
      <c r="DZ122" s="139">
        <f>'Hedge-All-18'!F122</f>
        <v>0</v>
      </c>
      <c r="EA122" s="139"/>
      <c r="EB122" s="139">
        <f>'Hedge-All-18'!H122</f>
        <v>0</v>
      </c>
      <c r="EC122" s="139">
        <f>'Hedge-All-18'!I122</f>
        <v>0</v>
      </c>
      <c r="ED122" s="139">
        <f>'Hedge-All-18'!J122</f>
        <v>0</v>
      </c>
      <c r="EE122" s="139">
        <f>'Hedge-All-18'!K122</f>
        <v>0</v>
      </c>
      <c r="EF122" s="139"/>
      <c r="EG122" s="139"/>
      <c r="EH122" s="139"/>
      <c r="EI122" s="139">
        <f>'Hedge-All-18'!O122</f>
        <v>0</v>
      </c>
      <c r="EJ122" s="139">
        <f>'Hedge-All-18'!P122</f>
        <v>0</v>
      </c>
      <c r="EK122" s="139">
        <f>'Hedge-All-18'!Q122</f>
        <v>0</v>
      </c>
      <c r="EL122" s="139">
        <f>'Hedge-All-18'!R122</f>
        <v>0</v>
      </c>
      <c r="EM122" s="139">
        <f>'Hedge-All-18'!S122</f>
        <v>0</v>
      </c>
      <c r="EN122" s="139">
        <f>'Hedge-All-18'!T122</f>
        <v>0</v>
      </c>
      <c r="EO122" s="139">
        <f>'Hedge-All-18'!U122</f>
        <v>0</v>
      </c>
      <c r="EP122" s="139">
        <f>'Hedge-All-18'!V122</f>
        <v>0</v>
      </c>
      <c r="EQ122" s="1" t="str">
        <f t="shared" si="50"/>
        <v>Y</v>
      </c>
    </row>
    <row r="123" spans="89:147" ht="18.75">
      <c r="CK123" s="1">
        <v>-100</v>
      </c>
      <c r="CL123" s="1">
        <v>-100</v>
      </c>
      <c r="CM123" s="1">
        <v>-100</v>
      </c>
      <c r="CN123" s="1">
        <v>-100</v>
      </c>
      <c r="CW123" s="1">
        <f t="shared" si="72"/>
        <v>0</v>
      </c>
      <c r="DA123" s="1" t="str">
        <f t="shared" ca="1" si="53"/>
        <v>R</v>
      </c>
      <c r="DB123" s="1">
        <f t="shared" si="57"/>
        <v>0</v>
      </c>
      <c r="DH123" s="4">
        <f ca="1">IF(CS123="",-1,COUNTIF(INDIRECT(DD123&amp;$CQ$10):INDIRECT(DD123&amp;CQ123),"Y"))</f>
        <v>-1</v>
      </c>
      <c r="DI123" s="4">
        <f ca="1">IF(CT123="",-1,COUNTIF(INDIRECT(DE123&amp;$CQ$10):INDIRECT(DE123&amp;CQ123),"Y"))</f>
        <v>-1</v>
      </c>
      <c r="DJ123" s="4">
        <f ca="1">IF(CU123="",-1,COUNTIF(INDIRECT(DF123&amp;$CQ$10):INDIRECT(DF123&amp;CQ123),"Y"))</f>
        <v>-1</v>
      </c>
      <c r="DK123" s="4">
        <f ca="1">IF(CV123="",-1,COUNTIF(INDIRECT(DG123&amp;$CQ$10):INDIRECT(DG123&amp;CQ123),"Y"))</f>
        <v>-1</v>
      </c>
      <c r="DP123" s="1">
        <f t="shared" ca="1" si="54"/>
        <v>4</v>
      </c>
      <c r="DQ123" s="73">
        <f t="shared" ca="1" si="55"/>
        <v>0</v>
      </c>
      <c r="DR123" s="4">
        <f t="shared" ca="1" si="56"/>
        <v>0</v>
      </c>
      <c r="DS123" s="1" t="str">
        <f t="shared" si="49"/>
        <v>F</v>
      </c>
      <c r="DV123" s="139">
        <f>'Hedge-All-18'!B123</f>
        <v>0</v>
      </c>
      <c r="DW123" s="139">
        <f>'Hedge-All-18'!C123</f>
        <v>0</v>
      </c>
      <c r="DX123" s="139">
        <f>'Hedge-All-18'!D123</f>
        <v>0</v>
      </c>
      <c r="DY123" s="139">
        <f>'Hedge-All-18'!E123</f>
        <v>0</v>
      </c>
      <c r="DZ123" s="139">
        <f>'Hedge-All-18'!F123</f>
        <v>0</v>
      </c>
      <c r="EA123" s="139"/>
      <c r="EB123" s="139">
        <f>'Hedge-All-18'!H123</f>
        <v>0</v>
      </c>
      <c r="EC123" s="139">
        <f>'Hedge-All-18'!I123</f>
        <v>0</v>
      </c>
      <c r="ED123" s="139">
        <f>'Hedge-All-18'!J123</f>
        <v>0</v>
      </c>
      <c r="EE123" s="139">
        <f>'Hedge-All-18'!K123</f>
        <v>0</v>
      </c>
      <c r="EF123" s="139"/>
      <c r="EG123" s="139"/>
      <c r="EH123" s="139"/>
      <c r="EI123" s="139">
        <f>'Hedge-All-18'!O123</f>
        <v>0</v>
      </c>
      <c r="EJ123" s="139">
        <f>'Hedge-All-18'!P123</f>
        <v>0</v>
      </c>
      <c r="EK123" s="139">
        <f>'Hedge-All-18'!Q123</f>
        <v>0</v>
      </c>
      <c r="EL123" s="139">
        <f>'Hedge-All-18'!R123</f>
        <v>0</v>
      </c>
      <c r="EM123" s="139">
        <f>'Hedge-All-18'!S123</f>
        <v>0</v>
      </c>
      <c r="EN123" s="139">
        <f>'Hedge-All-18'!T123</f>
        <v>0</v>
      </c>
      <c r="EO123" s="139">
        <f>'Hedge-All-18'!U123</f>
        <v>0</v>
      </c>
      <c r="EP123" s="139">
        <f>'Hedge-All-18'!V123</f>
        <v>0</v>
      </c>
      <c r="EQ123" s="1" t="str">
        <f t="shared" si="50"/>
        <v>Y</v>
      </c>
    </row>
    <row r="124" spans="89:147" ht="18.75">
      <c r="CK124" s="1">
        <v>-100</v>
      </c>
      <c r="CL124" s="1">
        <v>-100</v>
      </c>
      <c r="CM124" s="1">
        <v>-100</v>
      </c>
      <c r="CN124" s="1">
        <v>-100</v>
      </c>
      <c r="CW124" s="1">
        <f t="shared" si="72"/>
        <v>0</v>
      </c>
      <c r="DA124" s="1" t="str">
        <f t="shared" ca="1" si="53"/>
        <v>R</v>
      </c>
      <c r="DB124" s="1">
        <f t="shared" si="57"/>
        <v>0</v>
      </c>
      <c r="DH124" s="4">
        <f ca="1">IF(CS124="",-1,COUNTIF(INDIRECT(DD124&amp;$CQ$10):INDIRECT(DD124&amp;CQ124),"Y"))</f>
        <v>-1</v>
      </c>
      <c r="DI124" s="4">
        <f ca="1">IF(CT124="",-1,COUNTIF(INDIRECT(DE124&amp;$CQ$10):INDIRECT(DE124&amp;CQ124),"Y"))</f>
        <v>-1</v>
      </c>
      <c r="DJ124" s="4">
        <f ca="1">IF(CU124="",-1,COUNTIF(INDIRECT(DF124&amp;$CQ$10):INDIRECT(DF124&amp;CQ124),"Y"))</f>
        <v>-1</v>
      </c>
      <c r="DK124" s="4">
        <f ca="1">IF(CV124="",-1,COUNTIF(INDIRECT(DG124&amp;$CQ$10):INDIRECT(DG124&amp;CQ124),"Y"))</f>
        <v>-1</v>
      </c>
      <c r="DP124" s="1">
        <f t="shared" ca="1" si="54"/>
        <v>4</v>
      </c>
      <c r="DQ124" s="73">
        <f t="shared" ca="1" si="55"/>
        <v>0</v>
      </c>
      <c r="DR124" s="4">
        <f t="shared" ca="1" si="56"/>
        <v>0</v>
      </c>
      <c r="DS124" s="1" t="str">
        <f t="shared" si="49"/>
        <v>F</v>
      </c>
      <c r="DV124" s="139">
        <f>'Hedge-All-18'!B124</f>
        <v>0</v>
      </c>
      <c r="DW124" s="139">
        <f>'Hedge-All-18'!C124</f>
        <v>0</v>
      </c>
      <c r="DX124" s="139">
        <f>'Hedge-All-18'!D124</f>
        <v>0</v>
      </c>
      <c r="DY124" s="139">
        <f>'Hedge-All-18'!E124</f>
        <v>0</v>
      </c>
      <c r="DZ124" s="139">
        <f>'Hedge-All-18'!F124</f>
        <v>0</v>
      </c>
      <c r="EA124" s="139"/>
      <c r="EB124" s="139">
        <f>'Hedge-All-18'!H124</f>
        <v>0</v>
      </c>
      <c r="EC124" s="139">
        <f>'Hedge-All-18'!I124</f>
        <v>0</v>
      </c>
      <c r="ED124" s="139">
        <f>'Hedge-All-18'!J124</f>
        <v>0</v>
      </c>
      <c r="EE124" s="139">
        <f>'Hedge-All-18'!K124</f>
        <v>0</v>
      </c>
      <c r="EF124" s="139"/>
      <c r="EG124" s="139"/>
      <c r="EH124" s="139"/>
      <c r="EI124" s="139">
        <f>'Hedge-All-18'!O124</f>
        <v>0</v>
      </c>
      <c r="EJ124" s="139">
        <f>'Hedge-All-18'!P124</f>
        <v>0</v>
      </c>
      <c r="EK124" s="139">
        <f>'Hedge-All-18'!Q124</f>
        <v>0</v>
      </c>
      <c r="EL124" s="139">
        <f>'Hedge-All-18'!R124</f>
        <v>0</v>
      </c>
      <c r="EM124" s="139">
        <f>'Hedge-All-18'!S124</f>
        <v>0</v>
      </c>
      <c r="EN124" s="139">
        <f>'Hedge-All-18'!T124</f>
        <v>0</v>
      </c>
      <c r="EO124" s="139">
        <f>'Hedge-All-18'!U124</f>
        <v>0</v>
      </c>
      <c r="EP124" s="139">
        <f>'Hedge-All-18'!V124</f>
        <v>0</v>
      </c>
      <c r="EQ124" s="1" t="str">
        <f t="shared" si="50"/>
        <v>Y</v>
      </c>
    </row>
    <row r="125" spans="89:147" ht="18.75">
      <c r="CK125" s="1">
        <v>-100</v>
      </c>
      <c r="CL125" s="1">
        <v>-100</v>
      </c>
      <c r="CM125" s="1">
        <v>-100</v>
      </c>
      <c r="CN125" s="1">
        <v>-100</v>
      </c>
      <c r="CW125" s="1">
        <f t="shared" si="72"/>
        <v>0</v>
      </c>
      <c r="DA125" s="1" t="str">
        <f t="shared" ca="1" si="53"/>
        <v>R</v>
      </c>
      <c r="DB125" s="1">
        <f t="shared" si="57"/>
        <v>0</v>
      </c>
      <c r="DH125" s="4">
        <f ca="1">IF(CS125="",-1,COUNTIF(INDIRECT(DD125&amp;$CQ$10):INDIRECT(DD125&amp;CQ125),"Y"))</f>
        <v>-1</v>
      </c>
      <c r="DI125" s="4">
        <f ca="1">IF(CT125="",-1,COUNTIF(INDIRECT(DE125&amp;$CQ$10):INDIRECT(DE125&amp;CQ125),"Y"))</f>
        <v>-1</v>
      </c>
      <c r="DJ125" s="4">
        <f ca="1">IF(CU125="",-1,COUNTIF(INDIRECT(DF125&amp;$CQ$10):INDIRECT(DF125&amp;CQ125),"Y"))</f>
        <v>-1</v>
      </c>
      <c r="DK125" s="4">
        <f ca="1">IF(CV125="",-1,COUNTIF(INDIRECT(DG125&amp;$CQ$10):INDIRECT(DG125&amp;CQ125),"Y"))</f>
        <v>-1</v>
      </c>
      <c r="DP125" s="1">
        <f t="shared" ca="1" si="54"/>
        <v>4</v>
      </c>
      <c r="DQ125" s="73">
        <f t="shared" ca="1" si="55"/>
        <v>0</v>
      </c>
      <c r="DR125" s="4">
        <f t="shared" ca="1" si="56"/>
        <v>0</v>
      </c>
      <c r="DS125" s="1" t="str">
        <f t="shared" si="49"/>
        <v>F</v>
      </c>
      <c r="DV125" s="139">
        <f>'Hedge-All-18'!B125</f>
        <v>0</v>
      </c>
      <c r="DW125" s="139">
        <f>'Hedge-All-18'!C125</f>
        <v>0</v>
      </c>
      <c r="DX125" s="139">
        <f>'Hedge-All-18'!D125</f>
        <v>0</v>
      </c>
      <c r="DY125" s="139">
        <f>'Hedge-All-18'!E125</f>
        <v>0</v>
      </c>
      <c r="DZ125" s="139">
        <f>'Hedge-All-18'!F125</f>
        <v>0</v>
      </c>
      <c r="EA125" s="139"/>
      <c r="EB125" s="139">
        <f>'Hedge-All-18'!H125</f>
        <v>0</v>
      </c>
      <c r="EC125" s="139">
        <f>'Hedge-All-18'!I125</f>
        <v>0</v>
      </c>
      <c r="ED125" s="139">
        <f>'Hedge-All-18'!J125</f>
        <v>0</v>
      </c>
      <c r="EE125" s="139">
        <f>'Hedge-All-18'!K125</f>
        <v>0</v>
      </c>
      <c r="EF125" s="139"/>
      <c r="EG125" s="139"/>
      <c r="EH125" s="139"/>
      <c r="EI125" s="139">
        <f>'Hedge-All-18'!O125</f>
        <v>0</v>
      </c>
      <c r="EJ125" s="139">
        <f>'Hedge-All-18'!P125</f>
        <v>0</v>
      </c>
      <c r="EK125" s="139">
        <f>'Hedge-All-18'!Q125</f>
        <v>0</v>
      </c>
      <c r="EL125" s="139">
        <f>'Hedge-All-18'!R125</f>
        <v>0</v>
      </c>
      <c r="EM125" s="139">
        <f>'Hedge-All-18'!S125</f>
        <v>0</v>
      </c>
      <c r="EN125" s="139">
        <f>'Hedge-All-18'!T125</f>
        <v>0</v>
      </c>
      <c r="EO125" s="139">
        <f>'Hedge-All-18'!U125</f>
        <v>0</v>
      </c>
      <c r="EP125" s="139">
        <f>'Hedge-All-18'!V125</f>
        <v>0</v>
      </c>
      <c r="EQ125" s="1" t="str">
        <f t="shared" si="50"/>
        <v>Y</v>
      </c>
    </row>
    <row r="126" spans="89:147" ht="18.75">
      <c r="CK126" s="1">
        <v>-100</v>
      </c>
      <c r="CL126" s="1">
        <v>-100</v>
      </c>
      <c r="CM126" s="1">
        <v>-100</v>
      </c>
      <c r="CN126" s="1">
        <v>-100</v>
      </c>
      <c r="CW126" s="1">
        <f t="shared" si="72"/>
        <v>0</v>
      </c>
      <c r="DA126" s="1" t="str">
        <f t="shared" ca="1" si="53"/>
        <v>R</v>
      </c>
      <c r="DB126" s="1">
        <f t="shared" si="57"/>
        <v>0</v>
      </c>
      <c r="DH126" s="4">
        <f ca="1">IF(CS126="",-1,COUNTIF(INDIRECT(DD126&amp;$CQ$10):INDIRECT(DD126&amp;CQ126),"Y"))</f>
        <v>-1</v>
      </c>
      <c r="DI126" s="4">
        <f ca="1">IF(CT126="",-1,COUNTIF(INDIRECT(DE126&amp;$CQ$10):INDIRECT(DE126&amp;CQ126),"Y"))</f>
        <v>-1</v>
      </c>
      <c r="DJ126" s="4">
        <f ca="1">IF(CU126="",-1,COUNTIF(INDIRECT(DF126&amp;$CQ$10):INDIRECT(DF126&amp;CQ126),"Y"))</f>
        <v>-1</v>
      </c>
      <c r="DK126" s="4">
        <f ca="1">IF(CV126="",-1,COUNTIF(INDIRECT(DG126&amp;$CQ$10):INDIRECT(DG126&amp;CQ126),"Y"))</f>
        <v>-1</v>
      </c>
      <c r="DP126" s="1">
        <f t="shared" ca="1" si="54"/>
        <v>4</v>
      </c>
      <c r="DQ126" s="73">
        <f t="shared" ca="1" si="55"/>
        <v>0</v>
      </c>
      <c r="DR126" s="4">
        <f t="shared" ca="1" si="56"/>
        <v>0</v>
      </c>
      <c r="DS126" s="1" t="str">
        <f t="shared" si="49"/>
        <v>F</v>
      </c>
      <c r="DV126" s="139">
        <f>'Hedge-All-18'!B126</f>
        <v>0</v>
      </c>
      <c r="DW126" s="139">
        <f>'Hedge-All-18'!C126</f>
        <v>0</v>
      </c>
      <c r="DX126" s="139">
        <f>'Hedge-All-18'!D126</f>
        <v>0</v>
      </c>
      <c r="DY126" s="139">
        <f>'Hedge-All-18'!E126</f>
        <v>0</v>
      </c>
      <c r="DZ126" s="139">
        <f>'Hedge-All-18'!F126</f>
        <v>0</v>
      </c>
      <c r="EA126" s="139"/>
      <c r="EB126" s="139">
        <f>'Hedge-All-18'!H126</f>
        <v>0</v>
      </c>
      <c r="EC126" s="139">
        <f>'Hedge-All-18'!I126</f>
        <v>0</v>
      </c>
      <c r="ED126" s="139">
        <f>'Hedge-All-18'!J126</f>
        <v>0</v>
      </c>
      <c r="EE126" s="139">
        <f>'Hedge-All-18'!K126</f>
        <v>0</v>
      </c>
      <c r="EF126" s="139"/>
      <c r="EG126" s="139"/>
      <c r="EH126" s="139"/>
      <c r="EI126" s="139">
        <f>'Hedge-All-18'!O126</f>
        <v>0</v>
      </c>
      <c r="EJ126" s="139">
        <f>'Hedge-All-18'!P126</f>
        <v>0</v>
      </c>
      <c r="EK126" s="139">
        <f>'Hedge-All-18'!Q126</f>
        <v>0</v>
      </c>
      <c r="EL126" s="139">
        <f>'Hedge-All-18'!R126</f>
        <v>0</v>
      </c>
      <c r="EM126" s="139">
        <f>'Hedge-All-18'!S126</f>
        <v>0</v>
      </c>
      <c r="EN126" s="139">
        <f>'Hedge-All-18'!T126</f>
        <v>0</v>
      </c>
      <c r="EO126" s="139">
        <f>'Hedge-All-18'!U126</f>
        <v>0</v>
      </c>
      <c r="EP126" s="139">
        <f>'Hedge-All-18'!V126</f>
        <v>0</v>
      </c>
      <c r="EQ126" s="1" t="str">
        <f t="shared" si="50"/>
        <v>Y</v>
      </c>
    </row>
    <row r="127" spans="89:147" ht="18.75">
      <c r="CK127" s="1">
        <v>-100</v>
      </c>
      <c r="CL127" s="1">
        <v>-100</v>
      </c>
      <c r="CM127" s="1">
        <v>-100</v>
      </c>
      <c r="CN127" s="1">
        <v>-100</v>
      </c>
      <c r="CW127" s="1">
        <f t="shared" si="72"/>
        <v>0</v>
      </c>
      <c r="DA127" s="1" t="str">
        <f t="shared" ca="1" si="53"/>
        <v>R</v>
      </c>
      <c r="DB127" s="1">
        <f t="shared" si="57"/>
        <v>0</v>
      </c>
      <c r="DH127" s="4">
        <f ca="1">IF(CS127="",-1,COUNTIF(INDIRECT(DD127&amp;$CQ$10):INDIRECT(DD127&amp;CQ127),"Y"))</f>
        <v>-1</v>
      </c>
      <c r="DI127" s="4">
        <f ca="1">IF(CT127="",-1,COUNTIF(INDIRECT(DE127&amp;$CQ$10):INDIRECT(DE127&amp;CQ127),"Y"))</f>
        <v>-1</v>
      </c>
      <c r="DJ127" s="4">
        <f ca="1">IF(CU127="",-1,COUNTIF(INDIRECT(DF127&amp;$CQ$10):INDIRECT(DF127&amp;CQ127),"Y"))</f>
        <v>-1</v>
      </c>
      <c r="DK127" s="4">
        <f ca="1">IF(CV127="",-1,COUNTIF(INDIRECT(DG127&amp;$CQ$10):INDIRECT(DG127&amp;CQ127),"Y"))</f>
        <v>-1</v>
      </c>
      <c r="DP127" s="1">
        <f t="shared" ca="1" si="54"/>
        <v>4</v>
      </c>
      <c r="DQ127" s="73">
        <f t="shared" ca="1" si="55"/>
        <v>0</v>
      </c>
      <c r="DR127" s="4">
        <f t="shared" ca="1" si="56"/>
        <v>0</v>
      </c>
      <c r="DS127" s="1" t="str">
        <f t="shared" si="49"/>
        <v>F</v>
      </c>
      <c r="DV127" s="139">
        <f>'Hedge-All-18'!B127</f>
        <v>0</v>
      </c>
      <c r="DW127" s="139">
        <f>'Hedge-All-18'!C127</f>
        <v>0</v>
      </c>
      <c r="DX127" s="139">
        <f>'Hedge-All-18'!D127</f>
        <v>0</v>
      </c>
      <c r="DY127" s="139">
        <f>'Hedge-All-18'!E127</f>
        <v>0</v>
      </c>
      <c r="DZ127" s="139">
        <f>'Hedge-All-18'!F127</f>
        <v>0</v>
      </c>
      <c r="EA127" s="139"/>
      <c r="EB127" s="139">
        <f>'Hedge-All-18'!H127</f>
        <v>0</v>
      </c>
      <c r="EC127" s="139">
        <f>'Hedge-All-18'!I127</f>
        <v>0</v>
      </c>
      <c r="ED127" s="139">
        <f>'Hedge-All-18'!J127</f>
        <v>0</v>
      </c>
      <c r="EE127" s="139">
        <f>'Hedge-All-18'!K127</f>
        <v>0</v>
      </c>
      <c r="EF127" s="139"/>
      <c r="EG127" s="139"/>
      <c r="EH127" s="139"/>
      <c r="EI127" s="139">
        <f>'Hedge-All-18'!O127</f>
        <v>0</v>
      </c>
      <c r="EJ127" s="139">
        <f>'Hedge-All-18'!P127</f>
        <v>0</v>
      </c>
      <c r="EK127" s="139">
        <f>'Hedge-All-18'!Q127</f>
        <v>0</v>
      </c>
      <c r="EL127" s="139">
        <f>'Hedge-All-18'!R127</f>
        <v>0</v>
      </c>
      <c r="EM127" s="139">
        <f>'Hedge-All-18'!S127</f>
        <v>0</v>
      </c>
      <c r="EN127" s="139">
        <f>'Hedge-All-18'!T127</f>
        <v>0</v>
      </c>
      <c r="EO127" s="139">
        <f>'Hedge-All-18'!U127</f>
        <v>0</v>
      </c>
      <c r="EP127" s="139">
        <f>'Hedge-All-18'!V127</f>
        <v>0</v>
      </c>
      <c r="EQ127" s="1" t="str">
        <f t="shared" si="50"/>
        <v>Y</v>
      </c>
    </row>
    <row r="128" spans="89:147" ht="18.75">
      <c r="CK128" s="1">
        <v>-100</v>
      </c>
      <c r="CL128" s="1">
        <v>-100</v>
      </c>
      <c r="CM128" s="1">
        <v>-100</v>
      </c>
      <c r="CN128" s="1">
        <v>-100</v>
      </c>
      <c r="DA128" s="1" t="str">
        <f t="shared" ca="1" si="53"/>
        <v>R</v>
      </c>
      <c r="DB128" s="1">
        <f t="shared" si="57"/>
        <v>0</v>
      </c>
      <c r="DH128" s="4">
        <f ca="1">IF(CS128="",-1,COUNTIF(INDIRECT(DD128&amp;$CQ$10):INDIRECT(DD128&amp;CQ128),"Y"))</f>
        <v>-1</v>
      </c>
      <c r="DI128" s="4">
        <f ca="1">IF(CT128="",-1,COUNTIF(INDIRECT(DE128&amp;$CQ$10):INDIRECT(DE128&amp;CQ128),"Y"))</f>
        <v>-1</v>
      </c>
      <c r="DJ128" s="4">
        <f ca="1">IF(CU128="",-1,COUNTIF(INDIRECT(DF128&amp;$CQ$10):INDIRECT(DF128&amp;CQ128),"Y"))</f>
        <v>-1</v>
      </c>
      <c r="DK128" s="4">
        <f ca="1">IF(CV128="",-1,COUNTIF(INDIRECT(DG128&amp;$CQ$10):INDIRECT(DG128&amp;CQ128),"Y"))</f>
        <v>-1</v>
      </c>
      <c r="DP128" s="1">
        <f t="shared" ca="1" si="54"/>
        <v>4</v>
      </c>
      <c r="DQ128" s="73">
        <f t="shared" ca="1" si="55"/>
        <v>0</v>
      </c>
      <c r="DR128" s="4">
        <f t="shared" ca="1" si="56"/>
        <v>0</v>
      </c>
      <c r="DS128" s="1" t="str">
        <f t="shared" si="49"/>
        <v>F</v>
      </c>
      <c r="DV128" s="139">
        <f>'Hedge-All-18'!B128</f>
        <v>0</v>
      </c>
      <c r="DW128" s="139">
        <f>'Hedge-All-18'!C128</f>
        <v>0</v>
      </c>
      <c r="DX128" s="139">
        <f>'Hedge-All-18'!D128</f>
        <v>0</v>
      </c>
      <c r="DY128" s="139">
        <f>'Hedge-All-18'!E128</f>
        <v>0</v>
      </c>
      <c r="DZ128" s="139">
        <f>'Hedge-All-18'!F128</f>
        <v>0</v>
      </c>
      <c r="EA128" s="139"/>
      <c r="EB128" s="139">
        <f>'Hedge-All-18'!H128</f>
        <v>0</v>
      </c>
      <c r="EC128" s="139">
        <f>'Hedge-All-18'!I128</f>
        <v>0</v>
      </c>
      <c r="ED128" s="139">
        <f>'Hedge-All-18'!J128</f>
        <v>0</v>
      </c>
      <c r="EE128" s="139">
        <f>'Hedge-All-18'!K128</f>
        <v>0</v>
      </c>
      <c r="EF128" s="139"/>
      <c r="EG128" s="139"/>
      <c r="EH128" s="139"/>
      <c r="EI128" s="139">
        <f>'Hedge-All-18'!O128</f>
        <v>0</v>
      </c>
      <c r="EJ128" s="139">
        <f>'Hedge-All-18'!P128</f>
        <v>0</v>
      </c>
      <c r="EK128" s="139">
        <f>'Hedge-All-18'!Q128</f>
        <v>0</v>
      </c>
      <c r="EL128" s="139">
        <f>'Hedge-All-18'!R128</f>
        <v>0</v>
      </c>
      <c r="EM128" s="139">
        <f>'Hedge-All-18'!S128</f>
        <v>0</v>
      </c>
      <c r="EN128" s="139">
        <f>'Hedge-All-18'!T128</f>
        <v>0</v>
      </c>
      <c r="EO128" s="139">
        <f>'Hedge-All-18'!U128</f>
        <v>0</v>
      </c>
      <c r="EP128" s="139">
        <f>'Hedge-All-18'!V128</f>
        <v>0</v>
      </c>
      <c r="EQ128" s="1" t="str">
        <f t="shared" si="50"/>
        <v>Y</v>
      </c>
    </row>
    <row r="129" spans="89:147" ht="18.75">
      <c r="CK129" s="1">
        <v>-100</v>
      </c>
      <c r="CL129" s="1">
        <v>-100</v>
      </c>
      <c r="CM129" s="1">
        <v>-100</v>
      </c>
      <c r="CN129" s="1">
        <v>-100</v>
      </c>
      <c r="DA129" s="1" t="str">
        <f t="shared" ca="1" si="53"/>
        <v>R</v>
      </c>
      <c r="DH129" s="4">
        <f ca="1">IF(CS129="",-1,COUNTIF(INDIRECT(DD129&amp;$CQ$10):INDIRECT(DD129&amp;CQ129),"Y"))</f>
        <v>-1</v>
      </c>
      <c r="DI129" s="4">
        <f ca="1">IF(CT129="",-1,COUNTIF(INDIRECT(DE129&amp;$CQ$10):INDIRECT(DE129&amp;CQ129),"Y"))</f>
        <v>-1</v>
      </c>
      <c r="DJ129" s="4">
        <f ca="1">IF(CU129="",-1,COUNTIF(INDIRECT(DF129&amp;$CQ$10):INDIRECT(DF129&amp;CQ129),"Y"))</f>
        <v>-1</v>
      </c>
      <c r="DK129" s="4">
        <f ca="1">IF(CV129="",-1,COUNTIF(INDIRECT(DG129&amp;$CQ$10):INDIRECT(DG129&amp;CQ129),"Y"))</f>
        <v>-1</v>
      </c>
      <c r="DP129" s="1">
        <f t="shared" ca="1" si="54"/>
        <v>4</v>
      </c>
      <c r="DQ129" s="73">
        <f t="shared" ca="1" si="55"/>
        <v>0</v>
      </c>
      <c r="DR129" s="4">
        <f t="shared" ca="1" si="56"/>
        <v>0</v>
      </c>
      <c r="DS129" s="1" t="str">
        <f t="shared" si="49"/>
        <v>F</v>
      </c>
      <c r="DV129" s="139">
        <f>'Hedge-All-18'!B129</f>
        <v>0</v>
      </c>
      <c r="DW129" s="139">
        <f>'Hedge-All-18'!C129</f>
        <v>0</v>
      </c>
      <c r="DX129" s="139">
        <f>'Hedge-All-18'!D129</f>
        <v>0</v>
      </c>
      <c r="DY129" s="139">
        <f>'Hedge-All-18'!E129</f>
        <v>0</v>
      </c>
      <c r="DZ129" s="139">
        <f>'Hedge-All-18'!F129</f>
        <v>0</v>
      </c>
      <c r="EA129" s="139"/>
      <c r="EB129" s="139">
        <f>'Hedge-All-18'!H129</f>
        <v>0</v>
      </c>
      <c r="EC129" s="139">
        <f>'Hedge-All-18'!I129</f>
        <v>0</v>
      </c>
      <c r="ED129" s="139">
        <f>'Hedge-All-18'!J129</f>
        <v>0</v>
      </c>
      <c r="EE129" s="139">
        <f>'Hedge-All-18'!K129</f>
        <v>0</v>
      </c>
      <c r="EF129" s="139"/>
      <c r="EG129" s="139"/>
      <c r="EH129" s="139"/>
      <c r="EI129" s="139">
        <f>'Hedge-All-18'!O129</f>
        <v>0</v>
      </c>
      <c r="EJ129" s="139">
        <f>'Hedge-All-18'!P129</f>
        <v>0</v>
      </c>
      <c r="EK129" s="139">
        <f>'Hedge-All-18'!Q129</f>
        <v>0</v>
      </c>
      <c r="EL129" s="139">
        <f>'Hedge-All-18'!R129</f>
        <v>0</v>
      </c>
      <c r="EM129" s="139">
        <f>'Hedge-All-18'!S129</f>
        <v>0</v>
      </c>
      <c r="EN129" s="139">
        <f>'Hedge-All-18'!T129</f>
        <v>0</v>
      </c>
      <c r="EO129" s="139">
        <f>'Hedge-All-18'!U129</f>
        <v>0</v>
      </c>
      <c r="EP129" s="139">
        <f>'Hedge-All-18'!V129</f>
        <v>0</v>
      </c>
      <c r="EQ129" s="1" t="str">
        <f t="shared" si="50"/>
        <v>Y</v>
      </c>
    </row>
    <row r="130" spans="89:147" ht="18.75">
      <c r="CK130" s="1">
        <v>-100</v>
      </c>
      <c r="CL130" s="1">
        <v>-100</v>
      </c>
      <c r="CM130" s="1">
        <v>-100</v>
      </c>
      <c r="CN130" s="1">
        <v>-100</v>
      </c>
      <c r="DA130" s="1" t="str">
        <f t="shared" ca="1" si="53"/>
        <v>R</v>
      </c>
      <c r="DH130" s="4">
        <f ca="1">IF(CS130="",-1,COUNTIF(INDIRECT(DD130&amp;$CQ$10):INDIRECT(DD130&amp;CQ130),"Y"))</f>
        <v>-1</v>
      </c>
      <c r="DI130" s="4">
        <f ca="1">IF(CT130="",-1,COUNTIF(INDIRECT(DE130&amp;$CQ$10):INDIRECT(DE130&amp;CQ130),"Y"))</f>
        <v>-1</v>
      </c>
      <c r="DJ130" s="4">
        <f ca="1">IF(CU130="",-1,COUNTIF(INDIRECT(DF130&amp;$CQ$10):INDIRECT(DF130&amp;CQ130),"Y"))</f>
        <v>-1</v>
      </c>
      <c r="DK130" s="4">
        <f ca="1">IF(CV130="",-1,COUNTIF(INDIRECT(DG130&amp;$CQ$10):INDIRECT(DG130&amp;CQ130),"Y"))</f>
        <v>-1</v>
      </c>
      <c r="DP130" s="1">
        <f t="shared" ca="1" si="54"/>
        <v>4</v>
      </c>
      <c r="DQ130" s="73">
        <f t="shared" ca="1" si="55"/>
        <v>0</v>
      </c>
      <c r="DR130" s="4">
        <f t="shared" ca="1" si="56"/>
        <v>0</v>
      </c>
      <c r="DS130" s="1" t="str">
        <f t="shared" si="49"/>
        <v>F</v>
      </c>
      <c r="DV130" s="139">
        <f>'Hedge-All-18'!B130</f>
        <v>0</v>
      </c>
      <c r="DW130" s="139">
        <f>'Hedge-All-18'!C130</f>
        <v>0</v>
      </c>
      <c r="DX130" s="139">
        <f>'Hedge-All-18'!D130</f>
        <v>0</v>
      </c>
      <c r="DY130" s="139">
        <f>'Hedge-All-18'!E130</f>
        <v>0</v>
      </c>
      <c r="DZ130" s="139">
        <f>'Hedge-All-18'!F130</f>
        <v>0</v>
      </c>
      <c r="EA130" s="139"/>
      <c r="EB130" s="139">
        <f>'Hedge-All-18'!H130</f>
        <v>0</v>
      </c>
      <c r="EC130" s="139">
        <f>'Hedge-All-18'!I130</f>
        <v>0</v>
      </c>
      <c r="ED130" s="139">
        <f>'Hedge-All-18'!J130</f>
        <v>0</v>
      </c>
      <c r="EE130" s="139">
        <f>'Hedge-All-18'!K130</f>
        <v>0</v>
      </c>
      <c r="EF130" s="139"/>
      <c r="EG130" s="139"/>
      <c r="EH130" s="139"/>
      <c r="EI130" s="139">
        <f>'Hedge-All-18'!O130</f>
        <v>0</v>
      </c>
      <c r="EJ130" s="139">
        <f>'Hedge-All-18'!P130</f>
        <v>0</v>
      </c>
      <c r="EK130" s="139">
        <f>'Hedge-All-18'!Q130</f>
        <v>0</v>
      </c>
      <c r="EL130" s="139">
        <f>'Hedge-All-18'!R130</f>
        <v>0</v>
      </c>
      <c r="EM130" s="139">
        <f>'Hedge-All-18'!S130</f>
        <v>0</v>
      </c>
      <c r="EN130" s="139">
        <f>'Hedge-All-18'!T130</f>
        <v>0</v>
      </c>
      <c r="EO130" s="139">
        <f>'Hedge-All-18'!U130</f>
        <v>0</v>
      </c>
      <c r="EP130" s="139">
        <f>'Hedge-All-18'!V130</f>
        <v>0</v>
      </c>
      <c r="EQ130" s="1" t="str">
        <f t="shared" si="50"/>
        <v>Y</v>
      </c>
    </row>
    <row r="131" spans="89:147" ht="18.75">
      <c r="CK131" s="1">
        <v>-100</v>
      </c>
      <c r="CL131" s="1">
        <v>-100</v>
      </c>
      <c r="CM131" s="1">
        <v>-100</v>
      </c>
      <c r="CN131" s="1">
        <v>-100</v>
      </c>
      <c r="DH131" s="4">
        <f ca="1">IF(CS131="",-1,COUNTIF(INDIRECT(DD131&amp;$CQ$10):INDIRECT(DD131&amp;CQ131),"Y"))</f>
        <v>-1</v>
      </c>
      <c r="DI131" s="4">
        <f ca="1">IF(CT131="",-1,COUNTIF(INDIRECT(DE131&amp;$CQ$10):INDIRECT(DE131&amp;CQ131),"Y"))</f>
        <v>-1</v>
      </c>
      <c r="DJ131" s="4">
        <f ca="1">IF(CU131="",-1,COUNTIF(INDIRECT(DF131&amp;$CQ$10):INDIRECT(DF131&amp;CQ131),"Y"))</f>
        <v>-1</v>
      </c>
      <c r="DK131" s="4">
        <f ca="1">IF(CV131="",-1,COUNTIF(INDIRECT(DG131&amp;$CQ$10):INDIRECT(DG131&amp;CQ131),"Y"))</f>
        <v>-1</v>
      </c>
      <c r="DP131" s="1">
        <f t="shared" ca="1" si="54"/>
        <v>4</v>
      </c>
      <c r="DQ131" s="73">
        <f t="shared" ca="1" si="55"/>
        <v>0</v>
      </c>
      <c r="DR131" s="4">
        <f t="shared" ca="1" si="56"/>
        <v>0</v>
      </c>
      <c r="DS131" s="1" t="str">
        <f t="shared" si="49"/>
        <v>F</v>
      </c>
      <c r="DV131" s="139">
        <f>'Hedge-All-18'!B131</f>
        <v>0</v>
      </c>
      <c r="DW131" s="139">
        <f>'Hedge-All-18'!C131</f>
        <v>0</v>
      </c>
      <c r="DX131" s="139">
        <f>'Hedge-All-18'!D131</f>
        <v>0</v>
      </c>
      <c r="DY131" s="139">
        <f>'Hedge-All-18'!E131</f>
        <v>0</v>
      </c>
      <c r="DZ131" s="139">
        <f>'Hedge-All-18'!F131</f>
        <v>0</v>
      </c>
      <c r="EA131" s="139"/>
      <c r="EB131" s="139">
        <f>'Hedge-All-18'!H131</f>
        <v>0</v>
      </c>
      <c r="EC131" s="139">
        <f>'Hedge-All-18'!I131</f>
        <v>0</v>
      </c>
      <c r="ED131" s="139">
        <f>'Hedge-All-18'!J131</f>
        <v>0</v>
      </c>
      <c r="EE131" s="139">
        <f>'Hedge-All-18'!K131</f>
        <v>0</v>
      </c>
      <c r="EF131" s="139"/>
      <c r="EG131" s="139"/>
      <c r="EH131" s="139"/>
      <c r="EI131" s="139">
        <f>'Hedge-All-18'!O131</f>
        <v>0</v>
      </c>
      <c r="EJ131" s="139">
        <f>'Hedge-All-18'!P131</f>
        <v>0</v>
      </c>
      <c r="EK131" s="139">
        <f>'Hedge-All-18'!Q131</f>
        <v>0</v>
      </c>
      <c r="EL131" s="139">
        <f>'Hedge-All-18'!R131</f>
        <v>0</v>
      </c>
      <c r="EM131" s="139">
        <f>'Hedge-All-18'!S131</f>
        <v>0</v>
      </c>
      <c r="EN131" s="139">
        <f>'Hedge-All-18'!T131</f>
        <v>0</v>
      </c>
      <c r="EO131" s="139">
        <f>'Hedge-All-18'!U131</f>
        <v>0</v>
      </c>
      <c r="EP131" s="139">
        <f>'Hedge-All-18'!V131</f>
        <v>0</v>
      </c>
      <c r="EQ131" s="1" t="str">
        <f t="shared" si="50"/>
        <v>Y</v>
      </c>
    </row>
    <row r="132" spans="89:147" ht="18.75">
      <c r="CK132" s="1">
        <v>-100</v>
      </c>
      <c r="CL132" s="1">
        <v>-100</v>
      </c>
      <c r="CM132" s="1">
        <v>-100</v>
      </c>
      <c r="CN132" s="1">
        <v>-100</v>
      </c>
      <c r="DH132" s="4">
        <f ca="1">IF(CS132="",-1,COUNTIF(INDIRECT(DD132&amp;$CQ$10):INDIRECT(DD132&amp;CQ132),"Y"))</f>
        <v>-1</v>
      </c>
      <c r="DI132" s="4">
        <f ca="1">IF(CT132="",-1,COUNTIF(INDIRECT(DE132&amp;$CQ$10):INDIRECT(DE132&amp;CQ132),"Y"))</f>
        <v>-1</v>
      </c>
      <c r="DJ132" s="4">
        <f ca="1">IF(CU132="",-1,COUNTIF(INDIRECT(DF132&amp;$CQ$10):INDIRECT(DF132&amp;CQ132),"Y"))</f>
        <v>-1</v>
      </c>
      <c r="DK132" s="4">
        <f ca="1">IF(CV132="",-1,COUNTIF(INDIRECT(DG132&amp;$CQ$10):INDIRECT(DG132&amp;CQ132),"Y"))</f>
        <v>-1</v>
      </c>
      <c r="DP132" s="1">
        <f t="shared" ca="1" si="54"/>
        <v>4</v>
      </c>
      <c r="DQ132" s="73">
        <f t="shared" ca="1" si="55"/>
        <v>0</v>
      </c>
      <c r="DR132" s="4">
        <f t="shared" ca="1" si="56"/>
        <v>0</v>
      </c>
      <c r="DS132" s="1" t="str">
        <f t="shared" si="49"/>
        <v>F</v>
      </c>
      <c r="DV132" s="139">
        <f>'Hedge-All-18'!B132</f>
        <v>0</v>
      </c>
      <c r="DW132" s="139">
        <f>'Hedge-All-18'!C132</f>
        <v>0</v>
      </c>
      <c r="DX132" s="139">
        <f>'Hedge-All-18'!D132</f>
        <v>0</v>
      </c>
      <c r="DY132" s="139">
        <f>'Hedge-All-18'!E132</f>
        <v>0</v>
      </c>
      <c r="DZ132" s="139">
        <f>'Hedge-All-18'!F132</f>
        <v>0</v>
      </c>
      <c r="EA132" s="139"/>
      <c r="EB132" s="139">
        <f>'Hedge-All-18'!H132</f>
        <v>0</v>
      </c>
      <c r="EC132" s="139">
        <f>'Hedge-All-18'!I132</f>
        <v>0</v>
      </c>
      <c r="ED132" s="139">
        <f>'Hedge-All-18'!J132</f>
        <v>0</v>
      </c>
      <c r="EE132" s="139">
        <f>'Hedge-All-18'!K132</f>
        <v>0</v>
      </c>
      <c r="EF132" s="139"/>
      <c r="EG132" s="139"/>
      <c r="EH132" s="139"/>
      <c r="EI132" s="139">
        <f>'Hedge-All-18'!O132</f>
        <v>0</v>
      </c>
      <c r="EJ132" s="139">
        <f>'Hedge-All-18'!P132</f>
        <v>0</v>
      </c>
      <c r="EK132" s="139">
        <f>'Hedge-All-18'!Q132</f>
        <v>0</v>
      </c>
      <c r="EL132" s="139">
        <f>'Hedge-All-18'!R132</f>
        <v>0</v>
      </c>
      <c r="EM132" s="139">
        <f>'Hedge-All-18'!S132</f>
        <v>0</v>
      </c>
      <c r="EN132" s="139">
        <f>'Hedge-All-18'!T132</f>
        <v>0</v>
      </c>
      <c r="EO132" s="139">
        <f>'Hedge-All-18'!U132</f>
        <v>0</v>
      </c>
      <c r="EP132" s="139">
        <f>'Hedge-All-18'!V132</f>
        <v>0</v>
      </c>
      <c r="EQ132" s="1" t="str">
        <f t="shared" si="50"/>
        <v>Y</v>
      </c>
    </row>
    <row r="133" spans="89:147" ht="18.75">
      <c r="CK133" s="1">
        <v>-100</v>
      </c>
      <c r="CL133" s="1">
        <v>-100</v>
      </c>
      <c r="CM133" s="1">
        <v>-100</v>
      </c>
      <c r="CN133" s="1">
        <v>-100</v>
      </c>
      <c r="DH133" s="4">
        <f ca="1">IF(CS133="",-1,COUNTIF(INDIRECT(DD133&amp;$CQ$10):INDIRECT(DD133&amp;CQ133),"Y"))</f>
        <v>-1</v>
      </c>
      <c r="DI133" s="4">
        <f ca="1">IF(CT133="",-1,COUNTIF(INDIRECT(DE133&amp;$CQ$10):INDIRECT(DE133&amp;CQ133),"Y"))</f>
        <v>-1</v>
      </c>
      <c r="DJ133" s="4">
        <f ca="1">IF(CU133="",-1,COUNTIF(INDIRECT(DF133&amp;$CQ$10):INDIRECT(DF133&amp;CQ133),"Y"))</f>
        <v>-1</v>
      </c>
      <c r="DK133" s="4">
        <f ca="1">IF(CV133="",-1,COUNTIF(INDIRECT(DG133&amp;$CQ$10):INDIRECT(DG133&amp;CQ133),"Y"))</f>
        <v>-1</v>
      </c>
      <c r="DP133" s="1">
        <f t="shared" ca="1" si="54"/>
        <v>4</v>
      </c>
      <c r="DQ133" s="73">
        <f t="shared" ca="1" si="55"/>
        <v>0</v>
      </c>
      <c r="DR133" s="4">
        <f t="shared" ca="1" si="56"/>
        <v>0</v>
      </c>
      <c r="DS133" s="1" t="str">
        <f t="shared" si="49"/>
        <v>F</v>
      </c>
      <c r="DV133" s="139">
        <f>'Hedge-All-18'!B133</f>
        <v>0</v>
      </c>
      <c r="DW133" s="139">
        <f>'Hedge-All-18'!C133</f>
        <v>0</v>
      </c>
      <c r="DX133" s="139">
        <f>'Hedge-All-18'!D133</f>
        <v>0</v>
      </c>
      <c r="DY133" s="139">
        <f>'Hedge-All-18'!E133</f>
        <v>0</v>
      </c>
      <c r="DZ133" s="139">
        <f>'Hedge-All-18'!F133</f>
        <v>0</v>
      </c>
      <c r="EA133" s="139"/>
      <c r="EB133" s="139">
        <f>'Hedge-All-18'!H133</f>
        <v>0</v>
      </c>
      <c r="EC133" s="139">
        <f>'Hedge-All-18'!I133</f>
        <v>0</v>
      </c>
      <c r="ED133" s="139">
        <f>'Hedge-All-18'!J133</f>
        <v>0</v>
      </c>
      <c r="EE133" s="139">
        <f>'Hedge-All-18'!K133</f>
        <v>0</v>
      </c>
      <c r="EF133" s="139"/>
      <c r="EG133" s="139"/>
      <c r="EH133" s="139"/>
      <c r="EI133" s="139">
        <f>'Hedge-All-18'!O133</f>
        <v>0</v>
      </c>
      <c r="EJ133" s="139">
        <f>'Hedge-All-18'!P133</f>
        <v>0</v>
      </c>
      <c r="EK133" s="139">
        <f>'Hedge-All-18'!Q133</f>
        <v>0</v>
      </c>
      <c r="EL133" s="139">
        <f>'Hedge-All-18'!R133</f>
        <v>0</v>
      </c>
      <c r="EM133" s="139">
        <f>'Hedge-All-18'!S133</f>
        <v>0</v>
      </c>
      <c r="EN133" s="139">
        <f>'Hedge-All-18'!T133</f>
        <v>0</v>
      </c>
      <c r="EO133" s="139">
        <f>'Hedge-All-18'!U133</f>
        <v>0</v>
      </c>
      <c r="EP133" s="139">
        <f>'Hedge-All-18'!V133</f>
        <v>0</v>
      </c>
      <c r="EQ133" s="1" t="str">
        <f t="shared" si="50"/>
        <v>Y</v>
      </c>
    </row>
    <row r="134" spans="89:147" ht="18.75">
      <c r="DV134" s="139">
        <f>'Hedge-All-18'!B134</f>
        <v>0</v>
      </c>
      <c r="DW134" s="139">
        <f>'Hedge-All-18'!C134</f>
        <v>0</v>
      </c>
      <c r="DX134" s="139">
        <f>'Hedge-All-18'!D134</f>
        <v>0</v>
      </c>
      <c r="DY134" s="139">
        <f>'Hedge-All-18'!E134</f>
        <v>0</v>
      </c>
      <c r="DZ134" s="139">
        <f>'Hedge-All-18'!F134</f>
        <v>0</v>
      </c>
      <c r="EA134" s="139"/>
      <c r="EB134" s="139">
        <f>'Hedge-All-18'!H134</f>
        <v>0</v>
      </c>
      <c r="EC134" s="139">
        <f>'Hedge-All-18'!I134</f>
        <v>0</v>
      </c>
      <c r="ED134" s="139">
        <f>'Hedge-All-18'!J134</f>
        <v>0</v>
      </c>
      <c r="EE134" s="139">
        <f>'Hedge-All-18'!K134</f>
        <v>0</v>
      </c>
      <c r="EF134" s="139"/>
      <c r="EG134" s="139"/>
      <c r="EH134" s="139"/>
      <c r="EI134" s="139">
        <f>'Hedge-All-18'!O134</f>
        <v>0</v>
      </c>
      <c r="EJ134" s="139">
        <f>'Hedge-All-18'!P134</f>
        <v>0</v>
      </c>
      <c r="EK134" s="139">
        <f>'Hedge-All-18'!Q134</f>
        <v>0</v>
      </c>
      <c r="EL134" s="139">
        <f>'Hedge-All-18'!R134</f>
        <v>0</v>
      </c>
      <c r="EM134" s="139">
        <f>'Hedge-All-18'!S134</f>
        <v>0</v>
      </c>
      <c r="EN134" s="139">
        <f>'Hedge-All-18'!T134</f>
        <v>0</v>
      </c>
      <c r="EO134" s="139">
        <f>'Hedge-All-18'!U134</f>
        <v>0</v>
      </c>
      <c r="EP134" s="139">
        <f>'Hedge-All-18'!V134</f>
        <v>0</v>
      </c>
      <c r="EQ134" s="1" t="str">
        <f t="shared" si="50"/>
        <v>Y</v>
      </c>
    </row>
    <row r="135" spans="89:147" ht="18.75">
      <c r="DV135" s="139">
        <f>'Hedge-All-18'!B135</f>
        <v>0</v>
      </c>
      <c r="DW135" s="139">
        <f>'Hedge-All-18'!C135</f>
        <v>0</v>
      </c>
      <c r="DX135" s="139">
        <f>'Hedge-All-18'!D135</f>
        <v>0</v>
      </c>
      <c r="DY135" s="139">
        <f>'Hedge-All-18'!E135</f>
        <v>0</v>
      </c>
      <c r="DZ135" s="139">
        <f>'Hedge-All-18'!F135</f>
        <v>0</v>
      </c>
      <c r="EA135" s="139"/>
      <c r="EB135" s="139">
        <f>'Hedge-All-18'!H135</f>
        <v>0</v>
      </c>
      <c r="EC135" s="139">
        <f>'Hedge-All-18'!I135</f>
        <v>0</v>
      </c>
      <c r="ED135" s="139">
        <f>'Hedge-All-18'!J135</f>
        <v>0</v>
      </c>
      <c r="EE135" s="139">
        <f>'Hedge-All-18'!K135</f>
        <v>0</v>
      </c>
      <c r="EF135" s="139"/>
      <c r="EG135" s="139"/>
      <c r="EH135" s="139"/>
      <c r="EI135" s="139">
        <f>'Hedge-All-18'!O135</f>
        <v>0</v>
      </c>
      <c r="EJ135" s="139">
        <f>'Hedge-All-18'!P135</f>
        <v>0</v>
      </c>
      <c r="EK135" s="139">
        <f>'Hedge-All-18'!Q135</f>
        <v>0</v>
      </c>
      <c r="EL135" s="139">
        <f>'Hedge-All-18'!R135</f>
        <v>0</v>
      </c>
      <c r="EM135" s="139">
        <f>'Hedge-All-18'!S135</f>
        <v>0</v>
      </c>
      <c r="EN135" s="139">
        <f>'Hedge-All-18'!T135</f>
        <v>0</v>
      </c>
      <c r="EO135" s="139">
        <f>'Hedge-All-18'!U135</f>
        <v>0</v>
      </c>
      <c r="EP135" s="139">
        <f>'Hedge-All-18'!V135</f>
        <v>0</v>
      </c>
      <c r="EQ135" s="1" t="str">
        <f t="shared" si="50"/>
        <v>Y</v>
      </c>
    </row>
    <row r="136" spans="89:147" ht="18.75">
      <c r="DV136" s="139">
        <f>'Hedge-All-18'!B136</f>
        <v>0</v>
      </c>
      <c r="DW136" s="139">
        <f>'Hedge-All-18'!C136</f>
        <v>0</v>
      </c>
      <c r="DX136" s="139">
        <f>'Hedge-All-18'!D136</f>
        <v>0</v>
      </c>
      <c r="DY136" s="139">
        <f>'Hedge-All-18'!E136</f>
        <v>0</v>
      </c>
      <c r="DZ136" s="139">
        <f>'Hedge-All-18'!F136</f>
        <v>0</v>
      </c>
      <c r="EA136" s="139"/>
      <c r="EB136" s="139">
        <f>'Hedge-All-18'!H136</f>
        <v>0</v>
      </c>
      <c r="EC136" s="139">
        <f>'Hedge-All-18'!I136</f>
        <v>0</v>
      </c>
      <c r="ED136" s="139">
        <f>'Hedge-All-18'!J136</f>
        <v>0</v>
      </c>
      <c r="EE136" s="139">
        <f>'Hedge-All-18'!K136</f>
        <v>0</v>
      </c>
      <c r="EF136" s="139"/>
      <c r="EG136" s="139"/>
      <c r="EH136" s="139"/>
      <c r="EI136" s="139">
        <f>'Hedge-All-18'!O136</f>
        <v>0</v>
      </c>
      <c r="EJ136" s="139">
        <f>'Hedge-All-18'!P136</f>
        <v>0</v>
      </c>
      <c r="EK136" s="139">
        <f>'Hedge-All-18'!Q136</f>
        <v>0</v>
      </c>
      <c r="EL136" s="139">
        <f>'Hedge-All-18'!R136</f>
        <v>0</v>
      </c>
      <c r="EM136" s="139">
        <f>'Hedge-All-18'!S136</f>
        <v>0</v>
      </c>
      <c r="EN136" s="139">
        <f>'Hedge-All-18'!T136</f>
        <v>0</v>
      </c>
      <c r="EO136" s="139">
        <f>'Hedge-All-18'!U136</f>
        <v>0</v>
      </c>
      <c r="EP136" s="139">
        <f>'Hedge-All-18'!V136</f>
        <v>0</v>
      </c>
      <c r="EQ136" s="1" t="str">
        <f t="shared" si="50"/>
        <v>Y</v>
      </c>
    </row>
    <row r="137" spans="89:147" ht="18.75">
      <c r="DV137" s="139">
        <f>'Hedge-All-18'!B137</f>
        <v>0</v>
      </c>
      <c r="DW137" s="139">
        <f>'Hedge-All-18'!C137</f>
        <v>0</v>
      </c>
      <c r="DX137" s="139">
        <f>'Hedge-All-18'!D137</f>
        <v>0</v>
      </c>
      <c r="DY137" s="139">
        <f>'Hedge-All-18'!E137</f>
        <v>0</v>
      </c>
      <c r="DZ137" s="139">
        <f>'Hedge-All-18'!F137</f>
        <v>0</v>
      </c>
      <c r="EA137" s="139"/>
      <c r="EB137" s="139">
        <f>'Hedge-All-18'!H137</f>
        <v>0</v>
      </c>
      <c r="EC137" s="139">
        <f>'Hedge-All-18'!I137</f>
        <v>0</v>
      </c>
      <c r="ED137" s="139">
        <f>'Hedge-All-18'!J137</f>
        <v>0</v>
      </c>
      <c r="EE137" s="139">
        <f>'Hedge-All-18'!K137</f>
        <v>0</v>
      </c>
      <c r="EF137" s="139"/>
      <c r="EG137" s="139"/>
      <c r="EH137" s="139"/>
      <c r="EI137" s="139">
        <f>'Hedge-All-18'!O137</f>
        <v>0</v>
      </c>
      <c r="EJ137" s="139">
        <f>'Hedge-All-18'!P137</f>
        <v>0</v>
      </c>
      <c r="EK137" s="139">
        <f>'Hedge-All-18'!Q137</f>
        <v>0</v>
      </c>
      <c r="EL137" s="139">
        <f>'Hedge-All-18'!R137</f>
        <v>0</v>
      </c>
      <c r="EM137" s="139">
        <f>'Hedge-All-18'!S137</f>
        <v>0</v>
      </c>
      <c r="EN137" s="139">
        <f>'Hedge-All-18'!T137</f>
        <v>0</v>
      </c>
      <c r="EO137" s="139">
        <f>'Hedge-All-18'!U137</f>
        <v>0</v>
      </c>
      <c r="EP137" s="139">
        <f>'Hedge-All-18'!V137</f>
        <v>0</v>
      </c>
      <c r="EQ137" s="1" t="str">
        <f t="shared" si="50"/>
        <v>Y</v>
      </c>
    </row>
    <row r="138" spans="89:147" ht="18.75">
      <c r="DV138" s="139">
        <f>'Hedge-All-18'!B138</f>
        <v>0</v>
      </c>
      <c r="DW138" s="139">
        <f>'Hedge-All-18'!C138</f>
        <v>0</v>
      </c>
      <c r="DX138" s="139">
        <f>'Hedge-All-18'!D138</f>
        <v>0</v>
      </c>
      <c r="DY138" s="139">
        <f>'Hedge-All-18'!E138</f>
        <v>0</v>
      </c>
      <c r="DZ138" s="139">
        <f>'Hedge-All-18'!F138</f>
        <v>0</v>
      </c>
      <c r="EA138" s="139"/>
      <c r="EB138" s="139">
        <f>'Hedge-All-18'!H138</f>
        <v>0</v>
      </c>
      <c r="EC138" s="139">
        <f>'Hedge-All-18'!I138</f>
        <v>0</v>
      </c>
      <c r="ED138" s="139">
        <f>'Hedge-All-18'!J138</f>
        <v>0</v>
      </c>
      <c r="EE138" s="139">
        <f>'Hedge-All-18'!K138</f>
        <v>0</v>
      </c>
      <c r="EF138" s="139"/>
      <c r="EG138" s="139"/>
      <c r="EH138" s="139"/>
      <c r="EI138" s="139">
        <f>'Hedge-All-18'!O138</f>
        <v>0</v>
      </c>
      <c r="EJ138" s="139">
        <f>'Hedge-All-18'!P138</f>
        <v>0</v>
      </c>
      <c r="EK138" s="139">
        <f>'Hedge-All-18'!Q138</f>
        <v>0</v>
      </c>
      <c r="EL138" s="139">
        <f>'Hedge-All-18'!R138</f>
        <v>0</v>
      </c>
      <c r="EM138" s="139">
        <f>'Hedge-All-18'!S138</f>
        <v>0</v>
      </c>
      <c r="EN138" s="139">
        <f>'Hedge-All-18'!T138</f>
        <v>0</v>
      </c>
      <c r="EO138" s="139">
        <f>'Hedge-All-18'!U138</f>
        <v>0</v>
      </c>
      <c r="EP138" s="139">
        <f>'Hedge-All-18'!V138</f>
        <v>0</v>
      </c>
      <c r="EQ138" s="1" t="str">
        <f t="shared" si="50"/>
        <v>Y</v>
      </c>
    </row>
    <row r="139" spans="89:147" ht="18.75">
      <c r="DV139" s="139">
        <f>'Hedge-All-18'!B139</f>
        <v>0</v>
      </c>
      <c r="DW139" s="139">
        <f>'Hedge-All-18'!C139</f>
        <v>0</v>
      </c>
      <c r="DX139" s="139">
        <f>'Hedge-All-18'!D139</f>
        <v>0</v>
      </c>
      <c r="DY139" s="139">
        <f>'Hedge-All-18'!E139</f>
        <v>0</v>
      </c>
      <c r="DZ139" s="139">
        <f>'Hedge-All-18'!F139</f>
        <v>0</v>
      </c>
      <c r="EA139" s="139"/>
      <c r="EB139" s="139">
        <f>'Hedge-All-18'!H139</f>
        <v>0</v>
      </c>
      <c r="EC139" s="139">
        <f>'Hedge-All-18'!I139</f>
        <v>0</v>
      </c>
      <c r="ED139" s="139">
        <f>'Hedge-All-18'!J139</f>
        <v>0</v>
      </c>
      <c r="EE139" s="139">
        <f>'Hedge-All-18'!K139</f>
        <v>0</v>
      </c>
      <c r="EF139" s="139"/>
      <c r="EG139" s="139"/>
      <c r="EH139" s="139"/>
      <c r="EI139" s="139">
        <f>'Hedge-All-18'!O139</f>
        <v>0</v>
      </c>
      <c r="EJ139" s="139">
        <f>'Hedge-All-18'!P139</f>
        <v>0</v>
      </c>
      <c r="EK139" s="139">
        <f>'Hedge-All-18'!Q139</f>
        <v>0</v>
      </c>
      <c r="EL139" s="139">
        <f>'Hedge-All-18'!R139</f>
        <v>0</v>
      </c>
      <c r="EM139" s="139">
        <f>'Hedge-All-18'!S139</f>
        <v>0</v>
      </c>
      <c r="EN139" s="139">
        <f>'Hedge-All-18'!T139</f>
        <v>0</v>
      </c>
      <c r="EO139" s="139">
        <f>'Hedge-All-18'!U139</f>
        <v>0</v>
      </c>
      <c r="EP139" s="139">
        <f>'Hedge-All-18'!V139</f>
        <v>0</v>
      </c>
      <c r="EQ139" s="1" t="str">
        <f t="shared" ref="EQ139:EQ202" si="73">IF(EN139="","N","Y")</f>
        <v>Y</v>
      </c>
    </row>
    <row r="140" spans="89:147" ht="18.75">
      <c r="DV140" s="139">
        <f>'Hedge-All-18'!B140</f>
        <v>0</v>
      </c>
      <c r="DW140" s="139">
        <f>'Hedge-All-18'!C140</f>
        <v>0</v>
      </c>
      <c r="DX140" s="139">
        <f>'Hedge-All-18'!D140</f>
        <v>0</v>
      </c>
      <c r="DY140" s="139">
        <f>'Hedge-All-18'!E140</f>
        <v>0</v>
      </c>
      <c r="DZ140" s="139">
        <f>'Hedge-All-18'!F140</f>
        <v>0</v>
      </c>
      <c r="EA140" s="139"/>
      <c r="EB140" s="139">
        <f>'Hedge-All-18'!H140</f>
        <v>0</v>
      </c>
      <c r="EC140" s="139">
        <f>'Hedge-All-18'!I140</f>
        <v>0</v>
      </c>
      <c r="ED140" s="139">
        <f>'Hedge-All-18'!J140</f>
        <v>0</v>
      </c>
      <c r="EE140" s="139">
        <f>'Hedge-All-18'!K140</f>
        <v>0</v>
      </c>
      <c r="EF140" s="139"/>
      <c r="EG140" s="139"/>
      <c r="EH140" s="139"/>
      <c r="EI140" s="139">
        <f>'Hedge-All-18'!O140</f>
        <v>0</v>
      </c>
      <c r="EJ140" s="139">
        <f>'Hedge-All-18'!P140</f>
        <v>0</v>
      </c>
      <c r="EK140" s="139">
        <f>'Hedge-All-18'!Q140</f>
        <v>0</v>
      </c>
      <c r="EL140" s="139">
        <f>'Hedge-All-18'!R140</f>
        <v>0</v>
      </c>
      <c r="EM140" s="139">
        <f>'Hedge-All-18'!S140</f>
        <v>0</v>
      </c>
      <c r="EN140" s="139">
        <f>'Hedge-All-18'!T140</f>
        <v>0</v>
      </c>
      <c r="EO140" s="139">
        <f>'Hedge-All-18'!U140</f>
        <v>0</v>
      </c>
      <c r="EP140" s="139">
        <f>'Hedge-All-18'!V140</f>
        <v>0</v>
      </c>
      <c r="EQ140" s="1" t="str">
        <f t="shared" si="73"/>
        <v>Y</v>
      </c>
    </row>
    <row r="141" spans="89:147" ht="18.75">
      <c r="DV141" s="139">
        <f>'Hedge-All-18'!B141</f>
        <v>0</v>
      </c>
      <c r="DW141" s="139">
        <f>'Hedge-All-18'!C141</f>
        <v>0</v>
      </c>
      <c r="DX141" s="139">
        <f>'Hedge-All-18'!D141</f>
        <v>0</v>
      </c>
      <c r="DY141" s="139">
        <f>'Hedge-All-18'!E141</f>
        <v>0</v>
      </c>
      <c r="DZ141" s="139">
        <f>'Hedge-All-18'!F141</f>
        <v>0</v>
      </c>
      <c r="EA141" s="139"/>
      <c r="EB141" s="139">
        <f>'Hedge-All-18'!H141</f>
        <v>0</v>
      </c>
      <c r="EC141" s="139">
        <f>'Hedge-All-18'!I141</f>
        <v>0</v>
      </c>
      <c r="ED141" s="139">
        <f>'Hedge-All-18'!J141</f>
        <v>0</v>
      </c>
      <c r="EE141" s="139">
        <f>'Hedge-All-18'!K141</f>
        <v>0</v>
      </c>
      <c r="EF141" s="139"/>
      <c r="EG141" s="139"/>
      <c r="EH141" s="139"/>
      <c r="EI141" s="139">
        <f>'Hedge-All-18'!O141</f>
        <v>0</v>
      </c>
      <c r="EJ141" s="139">
        <f>'Hedge-All-18'!P141</f>
        <v>0</v>
      </c>
      <c r="EK141" s="139">
        <f>'Hedge-All-18'!Q141</f>
        <v>0</v>
      </c>
      <c r="EL141" s="139">
        <f>'Hedge-All-18'!R141</f>
        <v>0</v>
      </c>
      <c r="EM141" s="139">
        <f>'Hedge-All-18'!S141</f>
        <v>0</v>
      </c>
      <c r="EN141" s="139">
        <f>'Hedge-All-18'!T141</f>
        <v>0</v>
      </c>
      <c r="EO141" s="139">
        <f>'Hedge-All-18'!U141</f>
        <v>0</v>
      </c>
      <c r="EP141" s="139">
        <f>'Hedge-All-18'!V141</f>
        <v>0</v>
      </c>
      <c r="EQ141" s="1" t="str">
        <f t="shared" si="73"/>
        <v>Y</v>
      </c>
    </row>
    <row r="142" spans="89:147" ht="18.75">
      <c r="DV142" s="139">
        <f>'Hedge-All-18'!B142</f>
        <v>0</v>
      </c>
      <c r="DW142" s="139">
        <f>'Hedge-All-18'!C142</f>
        <v>0</v>
      </c>
      <c r="DX142" s="139">
        <f>'Hedge-All-18'!D142</f>
        <v>0</v>
      </c>
      <c r="DY142" s="139">
        <f>'Hedge-All-18'!E142</f>
        <v>0</v>
      </c>
      <c r="DZ142" s="139">
        <f>'Hedge-All-18'!F142</f>
        <v>0</v>
      </c>
      <c r="EA142" s="139"/>
      <c r="EB142" s="139">
        <f>'Hedge-All-18'!H142</f>
        <v>0</v>
      </c>
      <c r="EC142" s="139">
        <f>'Hedge-All-18'!I142</f>
        <v>0</v>
      </c>
      <c r="ED142" s="139">
        <f>'Hedge-All-18'!J142</f>
        <v>0</v>
      </c>
      <c r="EE142" s="139">
        <f>'Hedge-All-18'!K142</f>
        <v>0</v>
      </c>
      <c r="EF142" s="139"/>
      <c r="EG142" s="139"/>
      <c r="EH142" s="139"/>
      <c r="EI142" s="139">
        <f>'Hedge-All-18'!O142</f>
        <v>0</v>
      </c>
      <c r="EJ142" s="139">
        <f>'Hedge-All-18'!P142</f>
        <v>0</v>
      </c>
      <c r="EK142" s="139">
        <f>'Hedge-All-18'!Q142</f>
        <v>0</v>
      </c>
      <c r="EL142" s="139">
        <f>'Hedge-All-18'!R142</f>
        <v>0</v>
      </c>
      <c r="EM142" s="139">
        <f>'Hedge-All-18'!S142</f>
        <v>0</v>
      </c>
      <c r="EN142" s="139">
        <f>'Hedge-All-18'!T142</f>
        <v>0</v>
      </c>
      <c r="EO142" s="139">
        <f>'Hedge-All-18'!U142</f>
        <v>0</v>
      </c>
      <c r="EP142" s="139">
        <f>'Hedge-All-18'!V142</f>
        <v>0</v>
      </c>
      <c r="EQ142" s="1" t="str">
        <f t="shared" si="73"/>
        <v>Y</v>
      </c>
    </row>
    <row r="143" spans="89:147" ht="18.75">
      <c r="DV143" s="139">
        <f>'Hedge-All-18'!B143</f>
        <v>0</v>
      </c>
      <c r="DW143" s="139">
        <f>'Hedge-All-18'!C143</f>
        <v>0</v>
      </c>
      <c r="DX143" s="139">
        <f>'Hedge-All-18'!D143</f>
        <v>0</v>
      </c>
      <c r="DY143" s="139">
        <f>'Hedge-All-18'!E143</f>
        <v>0</v>
      </c>
      <c r="DZ143" s="139">
        <f>'Hedge-All-18'!F143</f>
        <v>0</v>
      </c>
      <c r="EA143" s="139"/>
      <c r="EB143" s="139">
        <f>'Hedge-All-18'!H143</f>
        <v>0</v>
      </c>
      <c r="EC143" s="139">
        <f>'Hedge-All-18'!I143</f>
        <v>0</v>
      </c>
      <c r="ED143" s="139">
        <f>'Hedge-All-18'!J143</f>
        <v>0</v>
      </c>
      <c r="EE143" s="139">
        <f>'Hedge-All-18'!K143</f>
        <v>0</v>
      </c>
      <c r="EF143" s="139"/>
      <c r="EG143" s="139"/>
      <c r="EH143" s="139"/>
      <c r="EI143" s="139">
        <f>'Hedge-All-18'!O143</f>
        <v>0</v>
      </c>
      <c r="EJ143" s="139">
        <f>'Hedge-All-18'!P143</f>
        <v>0</v>
      </c>
      <c r="EK143" s="139">
        <f>'Hedge-All-18'!Q143</f>
        <v>0</v>
      </c>
      <c r="EL143" s="139">
        <f>'Hedge-All-18'!R143</f>
        <v>0</v>
      </c>
      <c r="EM143" s="139">
        <f>'Hedge-All-18'!S143</f>
        <v>0</v>
      </c>
      <c r="EN143" s="139">
        <f>'Hedge-All-18'!T143</f>
        <v>0</v>
      </c>
      <c r="EO143" s="139">
        <f>'Hedge-All-18'!U143</f>
        <v>0</v>
      </c>
      <c r="EP143" s="139">
        <f>'Hedge-All-18'!V143</f>
        <v>0</v>
      </c>
      <c r="EQ143" s="1" t="str">
        <f t="shared" si="73"/>
        <v>Y</v>
      </c>
    </row>
    <row r="144" spans="89:147" ht="18.75">
      <c r="DV144" s="139">
        <f>'Hedge-All-18'!B144</f>
        <v>0</v>
      </c>
      <c r="DW144" s="139">
        <f>'Hedge-All-18'!C144</f>
        <v>0</v>
      </c>
      <c r="DX144" s="139">
        <f>'Hedge-All-18'!D144</f>
        <v>0</v>
      </c>
      <c r="DY144" s="139">
        <f>'Hedge-All-18'!E144</f>
        <v>0</v>
      </c>
      <c r="DZ144" s="139">
        <f>'Hedge-All-18'!F144</f>
        <v>0</v>
      </c>
      <c r="EA144" s="139"/>
      <c r="EB144" s="139">
        <f>'Hedge-All-18'!H144</f>
        <v>0</v>
      </c>
      <c r="EC144" s="139">
        <f>'Hedge-All-18'!I144</f>
        <v>0</v>
      </c>
      <c r="ED144" s="139">
        <f>'Hedge-All-18'!J144</f>
        <v>0</v>
      </c>
      <c r="EE144" s="139">
        <f>'Hedge-All-18'!K144</f>
        <v>0</v>
      </c>
      <c r="EF144" s="139"/>
      <c r="EG144" s="139"/>
      <c r="EH144" s="139"/>
      <c r="EI144" s="139">
        <f>'Hedge-All-18'!O144</f>
        <v>0</v>
      </c>
      <c r="EJ144" s="139">
        <f>'Hedge-All-18'!P144</f>
        <v>0</v>
      </c>
      <c r="EK144" s="139">
        <f>'Hedge-All-18'!Q144</f>
        <v>0</v>
      </c>
      <c r="EL144" s="139">
        <f>'Hedge-All-18'!R144</f>
        <v>0</v>
      </c>
      <c r="EM144" s="139">
        <f>'Hedge-All-18'!S144</f>
        <v>0</v>
      </c>
      <c r="EN144" s="139">
        <f>'Hedge-All-18'!T144</f>
        <v>0</v>
      </c>
      <c r="EO144" s="139">
        <f>'Hedge-All-18'!U144</f>
        <v>0</v>
      </c>
      <c r="EP144" s="139">
        <f>'Hedge-All-18'!V144</f>
        <v>0</v>
      </c>
      <c r="EQ144" s="1" t="str">
        <f t="shared" si="73"/>
        <v>Y</v>
      </c>
    </row>
    <row r="145" spans="126:147" ht="18.75">
      <c r="DV145" s="139">
        <f>'Hedge-All-18'!B145</f>
        <v>0</v>
      </c>
      <c r="DW145" s="139">
        <f>'Hedge-All-18'!C145</f>
        <v>0</v>
      </c>
      <c r="DX145" s="139">
        <f>'Hedge-All-18'!D145</f>
        <v>0</v>
      </c>
      <c r="DY145" s="139">
        <f>'Hedge-All-18'!E145</f>
        <v>0</v>
      </c>
      <c r="DZ145" s="139">
        <f>'Hedge-All-18'!F145</f>
        <v>0</v>
      </c>
      <c r="EA145" s="139"/>
      <c r="EB145" s="139">
        <f>'Hedge-All-18'!H145</f>
        <v>0</v>
      </c>
      <c r="EC145" s="139">
        <f>'Hedge-All-18'!I145</f>
        <v>0</v>
      </c>
      <c r="ED145" s="139">
        <f>'Hedge-All-18'!J145</f>
        <v>0</v>
      </c>
      <c r="EE145" s="139">
        <f>'Hedge-All-18'!K145</f>
        <v>0</v>
      </c>
      <c r="EF145" s="139"/>
      <c r="EG145" s="139"/>
      <c r="EH145" s="139"/>
      <c r="EI145" s="139">
        <f>'Hedge-All-18'!O145</f>
        <v>0</v>
      </c>
      <c r="EJ145" s="139">
        <f>'Hedge-All-18'!P145</f>
        <v>0</v>
      </c>
      <c r="EK145" s="139">
        <f>'Hedge-All-18'!Q145</f>
        <v>0</v>
      </c>
      <c r="EL145" s="139">
        <f>'Hedge-All-18'!R145</f>
        <v>0</v>
      </c>
      <c r="EM145" s="139">
        <f>'Hedge-All-18'!S145</f>
        <v>0</v>
      </c>
      <c r="EN145" s="139">
        <f>'Hedge-All-18'!T145</f>
        <v>0</v>
      </c>
      <c r="EO145" s="139">
        <f>'Hedge-All-18'!U145</f>
        <v>0</v>
      </c>
      <c r="EP145" s="139">
        <f>'Hedge-All-18'!V145</f>
        <v>0</v>
      </c>
      <c r="EQ145" s="1" t="str">
        <f t="shared" si="73"/>
        <v>Y</v>
      </c>
    </row>
    <row r="146" spans="126:147" ht="18.75">
      <c r="DV146" s="139">
        <f>'Hedge-All-18'!B146</f>
        <v>0</v>
      </c>
      <c r="DW146" s="139">
        <f>'Hedge-All-18'!C146</f>
        <v>0</v>
      </c>
      <c r="DX146" s="139">
        <f>'Hedge-All-18'!D146</f>
        <v>0</v>
      </c>
      <c r="DY146" s="139">
        <f>'Hedge-All-18'!E146</f>
        <v>0</v>
      </c>
      <c r="DZ146" s="139">
        <f>'Hedge-All-18'!F146</f>
        <v>0</v>
      </c>
      <c r="EA146" s="139"/>
      <c r="EB146" s="139">
        <f>'Hedge-All-18'!H146</f>
        <v>0</v>
      </c>
      <c r="EC146" s="139">
        <f>'Hedge-All-18'!I146</f>
        <v>0</v>
      </c>
      <c r="ED146" s="139">
        <f>'Hedge-All-18'!J146</f>
        <v>0</v>
      </c>
      <c r="EE146" s="139">
        <f>'Hedge-All-18'!K146</f>
        <v>0</v>
      </c>
      <c r="EF146" s="139"/>
      <c r="EG146" s="139"/>
      <c r="EH146" s="139"/>
      <c r="EI146" s="139">
        <f>'Hedge-All-18'!O146</f>
        <v>0</v>
      </c>
      <c r="EJ146" s="139">
        <f>'Hedge-All-18'!P146</f>
        <v>0</v>
      </c>
      <c r="EK146" s="139">
        <f>'Hedge-All-18'!Q146</f>
        <v>0</v>
      </c>
      <c r="EL146" s="139">
        <f>'Hedge-All-18'!R146</f>
        <v>0</v>
      </c>
      <c r="EM146" s="139">
        <f>'Hedge-All-18'!S146</f>
        <v>0</v>
      </c>
      <c r="EN146" s="139">
        <f>'Hedge-All-18'!T146</f>
        <v>0</v>
      </c>
      <c r="EO146" s="139">
        <f>'Hedge-All-18'!U146</f>
        <v>0</v>
      </c>
      <c r="EP146" s="139">
        <f>'Hedge-All-18'!V146</f>
        <v>0</v>
      </c>
      <c r="EQ146" s="1" t="str">
        <f t="shared" si="73"/>
        <v>Y</v>
      </c>
    </row>
    <row r="147" spans="126:147" ht="18.75">
      <c r="DV147" s="139">
        <f>'Hedge-All-18'!B147</f>
        <v>0</v>
      </c>
      <c r="DW147" s="139">
        <f>'Hedge-All-18'!C147</f>
        <v>0</v>
      </c>
      <c r="DX147" s="139">
        <f>'Hedge-All-18'!D147</f>
        <v>0</v>
      </c>
      <c r="DY147" s="139">
        <f>'Hedge-All-18'!E147</f>
        <v>0</v>
      </c>
      <c r="DZ147" s="139">
        <f>'Hedge-All-18'!F147</f>
        <v>0</v>
      </c>
      <c r="EA147" s="139"/>
      <c r="EB147" s="139">
        <f>'Hedge-All-18'!H147</f>
        <v>0</v>
      </c>
      <c r="EC147" s="139">
        <f>'Hedge-All-18'!I147</f>
        <v>0</v>
      </c>
      <c r="ED147" s="139">
        <f>'Hedge-All-18'!J147</f>
        <v>0</v>
      </c>
      <c r="EE147" s="139">
        <f>'Hedge-All-18'!K147</f>
        <v>0</v>
      </c>
      <c r="EF147" s="139"/>
      <c r="EG147" s="139"/>
      <c r="EH147" s="139"/>
      <c r="EI147" s="139">
        <f>'Hedge-All-18'!O147</f>
        <v>0</v>
      </c>
      <c r="EJ147" s="139">
        <f>'Hedge-All-18'!P147</f>
        <v>0</v>
      </c>
      <c r="EK147" s="139">
        <f>'Hedge-All-18'!Q147</f>
        <v>0</v>
      </c>
      <c r="EL147" s="139">
        <f>'Hedge-All-18'!R147</f>
        <v>0</v>
      </c>
      <c r="EM147" s="139">
        <f>'Hedge-All-18'!S147</f>
        <v>0</v>
      </c>
      <c r="EN147" s="139">
        <f>'Hedge-All-18'!T147</f>
        <v>0</v>
      </c>
      <c r="EO147" s="139">
        <f>'Hedge-All-18'!U147</f>
        <v>0</v>
      </c>
      <c r="EP147" s="139">
        <f>'Hedge-All-18'!V147</f>
        <v>0</v>
      </c>
      <c r="EQ147" s="1" t="str">
        <f t="shared" si="73"/>
        <v>Y</v>
      </c>
    </row>
    <row r="148" spans="126:147" ht="18.75">
      <c r="DV148" s="139">
        <f>'Hedge-All-18'!B148</f>
        <v>0</v>
      </c>
      <c r="DW148" s="139">
        <f>'Hedge-All-18'!C148</f>
        <v>0</v>
      </c>
      <c r="DX148" s="139">
        <f>'Hedge-All-18'!D148</f>
        <v>0</v>
      </c>
      <c r="DY148" s="139">
        <f>'Hedge-All-18'!E148</f>
        <v>0</v>
      </c>
      <c r="DZ148" s="139">
        <f>'Hedge-All-18'!F148</f>
        <v>0</v>
      </c>
      <c r="EA148" s="139"/>
      <c r="EB148" s="139">
        <f>'Hedge-All-18'!H148</f>
        <v>0</v>
      </c>
      <c r="EC148" s="139">
        <f>'Hedge-All-18'!I148</f>
        <v>0</v>
      </c>
      <c r="ED148" s="139">
        <f>'Hedge-All-18'!J148</f>
        <v>0</v>
      </c>
      <c r="EE148" s="139">
        <f>'Hedge-All-18'!K148</f>
        <v>0</v>
      </c>
      <c r="EF148" s="139"/>
      <c r="EG148" s="139"/>
      <c r="EH148" s="139"/>
      <c r="EI148" s="139">
        <f>'Hedge-All-18'!O148</f>
        <v>0</v>
      </c>
      <c r="EJ148" s="139">
        <f>'Hedge-All-18'!P148</f>
        <v>0</v>
      </c>
      <c r="EK148" s="139">
        <f>'Hedge-All-18'!Q148</f>
        <v>0</v>
      </c>
      <c r="EL148" s="139">
        <f>'Hedge-All-18'!R148</f>
        <v>0</v>
      </c>
      <c r="EM148" s="139">
        <f>'Hedge-All-18'!S148</f>
        <v>0</v>
      </c>
      <c r="EN148" s="139">
        <f>'Hedge-All-18'!T148</f>
        <v>0</v>
      </c>
      <c r="EO148" s="139">
        <f>'Hedge-All-18'!U148</f>
        <v>0</v>
      </c>
      <c r="EP148" s="139">
        <f>'Hedge-All-18'!V148</f>
        <v>0</v>
      </c>
      <c r="EQ148" s="1" t="str">
        <f t="shared" si="73"/>
        <v>Y</v>
      </c>
    </row>
    <row r="149" spans="126:147" ht="18.75">
      <c r="DV149" s="139">
        <f>'Hedge-All-18'!B149</f>
        <v>0</v>
      </c>
      <c r="DW149" s="139">
        <f>'Hedge-All-18'!C149</f>
        <v>0</v>
      </c>
      <c r="DX149" s="139">
        <f>'Hedge-All-18'!D149</f>
        <v>0</v>
      </c>
      <c r="DY149" s="139">
        <f>'Hedge-All-18'!E149</f>
        <v>0</v>
      </c>
      <c r="DZ149" s="139">
        <f>'Hedge-All-18'!F149</f>
        <v>0</v>
      </c>
      <c r="EA149" s="139"/>
      <c r="EB149" s="139">
        <f>'Hedge-All-18'!H149</f>
        <v>0</v>
      </c>
      <c r="EC149" s="139">
        <f>'Hedge-All-18'!I149</f>
        <v>0</v>
      </c>
      <c r="ED149" s="139">
        <f>'Hedge-All-18'!J149</f>
        <v>0</v>
      </c>
      <c r="EE149" s="139">
        <f>'Hedge-All-18'!K149</f>
        <v>0</v>
      </c>
      <c r="EF149" s="139"/>
      <c r="EG149" s="139"/>
      <c r="EH149" s="139"/>
      <c r="EI149" s="139">
        <f>'Hedge-All-18'!O149</f>
        <v>0</v>
      </c>
      <c r="EJ149" s="139">
        <f>'Hedge-All-18'!P149</f>
        <v>0</v>
      </c>
      <c r="EK149" s="139">
        <f>'Hedge-All-18'!Q149</f>
        <v>0</v>
      </c>
      <c r="EL149" s="139">
        <f>'Hedge-All-18'!R149</f>
        <v>0</v>
      </c>
      <c r="EM149" s="139">
        <f>'Hedge-All-18'!S149</f>
        <v>0</v>
      </c>
      <c r="EN149" s="139">
        <f>'Hedge-All-18'!T149</f>
        <v>0</v>
      </c>
      <c r="EO149" s="139">
        <f>'Hedge-All-18'!U149</f>
        <v>0</v>
      </c>
      <c r="EP149" s="139">
        <f>'Hedge-All-18'!V149</f>
        <v>0</v>
      </c>
      <c r="EQ149" s="1" t="str">
        <f t="shared" si="73"/>
        <v>Y</v>
      </c>
    </row>
    <row r="150" spans="126:147" ht="18.75">
      <c r="DV150" s="139">
        <f>'Hedge-All-18'!B150</f>
        <v>0</v>
      </c>
      <c r="DW150" s="139">
        <f>'Hedge-All-18'!C150</f>
        <v>0</v>
      </c>
      <c r="DX150" s="139">
        <f>'Hedge-All-18'!D150</f>
        <v>0</v>
      </c>
      <c r="DY150" s="139">
        <f>'Hedge-All-18'!E150</f>
        <v>0</v>
      </c>
      <c r="DZ150" s="139">
        <f>'Hedge-All-18'!F150</f>
        <v>0</v>
      </c>
      <c r="EA150" s="139"/>
      <c r="EB150" s="139">
        <f>'Hedge-All-18'!H150</f>
        <v>0</v>
      </c>
      <c r="EC150" s="139">
        <f>'Hedge-All-18'!I150</f>
        <v>0</v>
      </c>
      <c r="ED150" s="139">
        <f>'Hedge-All-18'!J150</f>
        <v>0</v>
      </c>
      <c r="EE150" s="139">
        <f>'Hedge-All-18'!K150</f>
        <v>0</v>
      </c>
      <c r="EF150" s="139"/>
      <c r="EG150" s="139"/>
      <c r="EH150" s="139"/>
      <c r="EI150" s="139">
        <f>'Hedge-All-18'!O150</f>
        <v>0</v>
      </c>
      <c r="EJ150" s="139">
        <f>'Hedge-All-18'!P150</f>
        <v>0</v>
      </c>
      <c r="EK150" s="139">
        <f>'Hedge-All-18'!Q150</f>
        <v>0</v>
      </c>
      <c r="EL150" s="139">
        <f>'Hedge-All-18'!R150</f>
        <v>0</v>
      </c>
      <c r="EM150" s="139">
        <f>'Hedge-All-18'!S150</f>
        <v>0</v>
      </c>
      <c r="EN150" s="139">
        <f>'Hedge-All-18'!T150</f>
        <v>0</v>
      </c>
      <c r="EO150" s="139">
        <f>'Hedge-All-18'!U150</f>
        <v>0</v>
      </c>
      <c r="EP150" s="139">
        <f>'Hedge-All-18'!V150</f>
        <v>0</v>
      </c>
      <c r="EQ150" s="1" t="str">
        <f t="shared" si="73"/>
        <v>Y</v>
      </c>
    </row>
    <row r="151" spans="126:147" ht="18.75">
      <c r="DV151" s="139">
        <f>'Hedge-All-18'!B151</f>
        <v>0</v>
      </c>
      <c r="DW151" s="139">
        <f>'Hedge-All-18'!C151</f>
        <v>0</v>
      </c>
      <c r="DX151" s="139">
        <f>'Hedge-All-18'!D151</f>
        <v>0</v>
      </c>
      <c r="DY151" s="139">
        <f>'Hedge-All-18'!E151</f>
        <v>0</v>
      </c>
      <c r="DZ151" s="139">
        <f>'Hedge-All-18'!F151</f>
        <v>0</v>
      </c>
      <c r="EA151" s="139"/>
      <c r="EB151" s="139">
        <f>'Hedge-All-18'!H151</f>
        <v>0</v>
      </c>
      <c r="EC151" s="139">
        <f>'Hedge-All-18'!I151</f>
        <v>0</v>
      </c>
      <c r="ED151" s="139">
        <f>'Hedge-All-18'!J151</f>
        <v>0</v>
      </c>
      <c r="EE151" s="139">
        <f>'Hedge-All-18'!K151</f>
        <v>0</v>
      </c>
      <c r="EF151" s="139"/>
      <c r="EG151" s="139"/>
      <c r="EH151" s="139"/>
      <c r="EI151" s="139">
        <f>'Hedge-All-18'!O151</f>
        <v>0</v>
      </c>
      <c r="EJ151" s="139">
        <f>'Hedge-All-18'!P151</f>
        <v>0</v>
      </c>
      <c r="EK151" s="139">
        <f>'Hedge-All-18'!Q151</f>
        <v>0</v>
      </c>
      <c r="EL151" s="139">
        <f>'Hedge-All-18'!R151</f>
        <v>0</v>
      </c>
      <c r="EM151" s="139">
        <f>'Hedge-All-18'!S151</f>
        <v>0</v>
      </c>
      <c r="EN151" s="139">
        <f>'Hedge-All-18'!T151</f>
        <v>0</v>
      </c>
      <c r="EO151" s="139">
        <f>'Hedge-All-18'!U151</f>
        <v>0</v>
      </c>
      <c r="EP151" s="139">
        <f>'Hedge-All-18'!V151</f>
        <v>0</v>
      </c>
      <c r="EQ151" s="1" t="str">
        <f t="shared" si="73"/>
        <v>Y</v>
      </c>
    </row>
    <row r="152" spans="126:147" ht="18.75">
      <c r="DV152" s="139">
        <f>'Hedge-All-18'!B152</f>
        <v>0</v>
      </c>
      <c r="DW152" s="139">
        <f>'Hedge-All-18'!C152</f>
        <v>0</v>
      </c>
      <c r="DX152" s="139">
        <f>'Hedge-All-18'!D152</f>
        <v>0</v>
      </c>
      <c r="DY152" s="139">
        <f>'Hedge-All-18'!E152</f>
        <v>0</v>
      </c>
      <c r="DZ152" s="139">
        <f>'Hedge-All-18'!F152</f>
        <v>0</v>
      </c>
      <c r="EA152" s="139"/>
      <c r="EB152" s="139">
        <f>'Hedge-All-18'!H152</f>
        <v>0</v>
      </c>
      <c r="EC152" s="139">
        <f>'Hedge-All-18'!I152</f>
        <v>0</v>
      </c>
      <c r="ED152" s="139">
        <f>'Hedge-All-18'!J152</f>
        <v>0</v>
      </c>
      <c r="EE152" s="139">
        <f>'Hedge-All-18'!K152</f>
        <v>0</v>
      </c>
      <c r="EF152" s="139"/>
      <c r="EG152" s="139"/>
      <c r="EH152" s="139"/>
      <c r="EI152" s="139">
        <f>'Hedge-All-18'!O152</f>
        <v>0</v>
      </c>
      <c r="EJ152" s="139">
        <f>'Hedge-All-18'!P152</f>
        <v>0</v>
      </c>
      <c r="EK152" s="139">
        <f>'Hedge-All-18'!Q152</f>
        <v>0</v>
      </c>
      <c r="EL152" s="139">
        <f>'Hedge-All-18'!R152</f>
        <v>0</v>
      </c>
      <c r="EM152" s="139">
        <f>'Hedge-All-18'!S152</f>
        <v>0</v>
      </c>
      <c r="EN152" s="139">
        <f>'Hedge-All-18'!T152</f>
        <v>0</v>
      </c>
      <c r="EO152" s="139">
        <f>'Hedge-All-18'!U152</f>
        <v>0</v>
      </c>
      <c r="EP152" s="139">
        <f>'Hedge-All-18'!V152</f>
        <v>0</v>
      </c>
      <c r="EQ152" s="1" t="str">
        <f t="shared" si="73"/>
        <v>Y</v>
      </c>
    </row>
    <row r="153" spans="126:147" ht="18.75">
      <c r="DV153" s="139">
        <f>'Hedge-All-18'!B153</f>
        <v>0</v>
      </c>
      <c r="DW153" s="139">
        <f>'Hedge-All-18'!C153</f>
        <v>0</v>
      </c>
      <c r="DX153" s="139">
        <f>'Hedge-All-18'!D153</f>
        <v>0</v>
      </c>
      <c r="DY153" s="139">
        <f>'Hedge-All-18'!E153</f>
        <v>0</v>
      </c>
      <c r="DZ153" s="139">
        <f>'Hedge-All-18'!F153</f>
        <v>0</v>
      </c>
      <c r="EA153" s="139"/>
      <c r="EB153" s="139">
        <f>'Hedge-All-18'!H153</f>
        <v>0</v>
      </c>
      <c r="EC153" s="139">
        <f>'Hedge-All-18'!I153</f>
        <v>0</v>
      </c>
      <c r="ED153" s="139">
        <f>'Hedge-All-18'!J153</f>
        <v>0</v>
      </c>
      <c r="EE153" s="139">
        <f>'Hedge-All-18'!K153</f>
        <v>0</v>
      </c>
      <c r="EF153" s="139"/>
      <c r="EG153" s="139"/>
      <c r="EH153" s="139"/>
      <c r="EI153" s="139">
        <f>'Hedge-All-18'!O153</f>
        <v>0</v>
      </c>
      <c r="EJ153" s="139">
        <f>'Hedge-All-18'!P153</f>
        <v>0</v>
      </c>
      <c r="EK153" s="139">
        <f>'Hedge-All-18'!Q153</f>
        <v>0</v>
      </c>
      <c r="EL153" s="139">
        <f>'Hedge-All-18'!R153</f>
        <v>0</v>
      </c>
      <c r="EM153" s="139">
        <f>'Hedge-All-18'!S153</f>
        <v>0</v>
      </c>
      <c r="EN153" s="139">
        <f>'Hedge-All-18'!T153</f>
        <v>0</v>
      </c>
      <c r="EO153" s="139">
        <f>'Hedge-All-18'!U153</f>
        <v>0</v>
      </c>
      <c r="EP153" s="139">
        <f>'Hedge-All-18'!V153</f>
        <v>0</v>
      </c>
      <c r="EQ153" s="1" t="str">
        <f t="shared" si="73"/>
        <v>Y</v>
      </c>
    </row>
    <row r="154" spans="126:147" ht="18.75">
      <c r="DV154" s="139">
        <f>'Hedge-All-18'!B154</f>
        <v>0</v>
      </c>
      <c r="DW154" s="139">
        <f>'Hedge-All-18'!C154</f>
        <v>0</v>
      </c>
      <c r="DX154" s="139">
        <f>'Hedge-All-18'!D154</f>
        <v>0</v>
      </c>
      <c r="DY154" s="139">
        <f>'Hedge-All-18'!E154</f>
        <v>0</v>
      </c>
      <c r="DZ154" s="139">
        <f>'Hedge-All-18'!F154</f>
        <v>0</v>
      </c>
      <c r="EA154" s="139"/>
      <c r="EB154" s="139">
        <f>'Hedge-All-18'!H154</f>
        <v>0</v>
      </c>
      <c r="EC154" s="139">
        <f>'Hedge-All-18'!I154</f>
        <v>0</v>
      </c>
      <c r="ED154" s="139">
        <f>'Hedge-All-18'!J154</f>
        <v>0</v>
      </c>
      <c r="EE154" s="139">
        <f>'Hedge-All-18'!K154</f>
        <v>0</v>
      </c>
      <c r="EF154" s="139"/>
      <c r="EG154" s="139"/>
      <c r="EH154" s="139"/>
      <c r="EI154" s="139">
        <f>'Hedge-All-18'!O154</f>
        <v>0</v>
      </c>
      <c r="EJ154" s="139">
        <f>'Hedge-All-18'!P154</f>
        <v>0</v>
      </c>
      <c r="EK154" s="139">
        <f>'Hedge-All-18'!Q154</f>
        <v>0</v>
      </c>
      <c r="EL154" s="139">
        <f>'Hedge-All-18'!R154</f>
        <v>0</v>
      </c>
      <c r="EM154" s="139">
        <f>'Hedge-All-18'!S154</f>
        <v>0</v>
      </c>
      <c r="EN154" s="139">
        <f>'Hedge-All-18'!T154</f>
        <v>0</v>
      </c>
      <c r="EO154" s="139">
        <f>'Hedge-All-18'!U154</f>
        <v>0</v>
      </c>
      <c r="EP154" s="139">
        <f>'Hedge-All-18'!V154</f>
        <v>0</v>
      </c>
      <c r="EQ154" s="1" t="str">
        <f t="shared" si="73"/>
        <v>Y</v>
      </c>
    </row>
    <row r="155" spans="126:147" ht="18.75">
      <c r="DV155" s="139">
        <f>'Hedge-All-18'!B155</f>
        <v>0</v>
      </c>
      <c r="DW155" s="139">
        <f>'Hedge-All-18'!C155</f>
        <v>0</v>
      </c>
      <c r="DX155" s="139">
        <f>'Hedge-All-18'!D155</f>
        <v>0</v>
      </c>
      <c r="DY155" s="139">
        <f>'Hedge-All-18'!E155</f>
        <v>0</v>
      </c>
      <c r="DZ155" s="139">
        <f>'Hedge-All-18'!F155</f>
        <v>0</v>
      </c>
      <c r="EA155" s="139"/>
      <c r="EB155" s="139">
        <f>'Hedge-All-18'!H155</f>
        <v>0</v>
      </c>
      <c r="EC155" s="139">
        <f>'Hedge-All-18'!I155</f>
        <v>0</v>
      </c>
      <c r="ED155" s="139">
        <f>'Hedge-All-18'!J155</f>
        <v>0</v>
      </c>
      <c r="EE155" s="139">
        <f>'Hedge-All-18'!K155</f>
        <v>0</v>
      </c>
      <c r="EF155" s="139"/>
      <c r="EG155" s="139"/>
      <c r="EH155" s="139"/>
      <c r="EI155" s="139">
        <f>'Hedge-All-18'!O155</f>
        <v>0</v>
      </c>
      <c r="EJ155" s="139">
        <f>'Hedge-All-18'!P155</f>
        <v>0</v>
      </c>
      <c r="EK155" s="139">
        <f>'Hedge-All-18'!Q155</f>
        <v>0</v>
      </c>
      <c r="EL155" s="139">
        <f>'Hedge-All-18'!R155</f>
        <v>0</v>
      </c>
      <c r="EM155" s="139">
        <f>'Hedge-All-18'!S155</f>
        <v>0</v>
      </c>
      <c r="EN155" s="139">
        <f>'Hedge-All-18'!T155</f>
        <v>0</v>
      </c>
      <c r="EO155" s="139">
        <f>'Hedge-All-18'!U155</f>
        <v>0</v>
      </c>
      <c r="EP155" s="139">
        <f>'Hedge-All-18'!V155</f>
        <v>0</v>
      </c>
      <c r="EQ155" s="1" t="str">
        <f t="shared" si="73"/>
        <v>Y</v>
      </c>
    </row>
    <row r="156" spans="126:147" ht="18.75">
      <c r="DV156" s="139">
        <f>'Hedge-All-18'!B156</f>
        <v>0</v>
      </c>
      <c r="DW156" s="139">
        <f>'Hedge-All-18'!C156</f>
        <v>0</v>
      </c>
      <c r="DX156" s="139">
        <f>'Hedge-All-18'!D156</f>
        <v>0</v>
      </c>
      <c r="DY156" s="139">
        <f>'Hedge-All-18'!E156</f>
        <v>0</v>
      </c>
      <c r="DZ156" s="139">
        <f>'Hedge-All-18'!F156</f>
        <v>0</v>
      </c>
      <c r="EA156" s="139"/>
      <c r="EB156" s="139">
        <f>'Hedge-All-18'!H156</f>
        <v>0</v>
      </c>
      <c r="EC156" s="139">
        <f>'Hedge-All-18'!I156</f>
        <v>0</v>
      </c>
      <c r="ED156" s="139">
        <f>'Hedge-All-18'!J156</f>
        <v>0</v>
      </c>
      <c r="EE156" s="139">
        <f>'Hedge-All-18'!K156</f>
        <v>0</v>
      </c>
      <c r="EF156" s="139"/>
      <c r="EG156" s="139"/>
      <c r="EH156" s="139"/>
      <c r="EI156" s="139">
        <f>'Hedge-All-18'!O156</f>
        <v>0</v>
      </c>
      <c r="EJ156" s="139">
        <f>'Hedge-All-18'!P156</f>
        <v>0</v>
      </c>
      <c r="EK156" s="139">
        <f>'Hedge-All-18'!Q156</f>
        <v>0</v>
      </c>
      <c r="EL156" s="139">
        <f>'Hedge-All-18'!R156</f>
        <v>0</v>
      </c>
      <c r="EM156" s="139">
        <f>'Hedge-All-18'!S156</f>
        <v>0</v>
      </c>
      <c r="EN156" s="139">
        <f>'Hedge-All-18'!T156</f>
        <v>0</v>
      </c>
      <c r="EO156" s="139">
        <f>'Hedge-All-18'!U156</f>
        <v>0</v>
      </c>
      <c r="EP156" s="139">
        <f>'Hedge-All-18'!V156</f>
        <v>0</v>
      </c>
      <c r="EQ156" s="1" t="str">
        <f t="shared" si="73"/>
        <v>Y</v>
      </c>
    </row>
    <row r="157" spans="126:147" ht="18.75">
      <c r="DV157" s="139">
        <f>'Hedge-All-18'!B157</f>
        <v>0</v>
      </c>
      <c r="DW157" s="139">
        <f>'Hedge-All-18'!C157</f>
        <v>0</v>
      </c>
      <c r="DX157" s="139">
        <f>'Hedge-All-18'!D157</f>
        <v>0</v>
      </c>
      <c r="DY157" s="139">
        <f>'Hedge-All-18'!E157</f>
        <v>0</v>
      </c>
      <c r="DZ157" s="139">
        <f>'Hedge-All-18'!F157</f>
        <v>0</v>
      </c>
      <c r="EA157" s="139"/>
      <c r="EB157" s="139">
        <f>'Hedge-All-18'!H157</f>
        <v>0</v>
      </c>
      <c r="EC157" s="139">
        <f>'Hedge-All-18'!I157</f>
        <v>0</v>
      </c>
      <c r="ED157" s="139">
        <f>'Hedge-All-18'!J157</f>
        <v>0</v>
      </c>
      <c r="EE157" s="139">
        <f>'Hedge-All-18'!K157</f>
        <v>0</v>
      </c>
      <c r="EF157" s="139"/>
      <c r="EG157" s="139"/>
      <c r="EH157" s="139"/>
      <c r="EI157" s="139">
        <f>'Hedge-All-18'!O157</f>
        <v>0</v>
      </c>
      <c r="EJ157" s="139">
        <f>'Hedge-All-18'!P157</f>
        <v>0</v>
      </c>
      <c r="EK157" s="139">
        <f>'Hedge-All-18'!Q157</f>
        <v>0</v>
      </c>
      <c r="EL157" s="139">
        <f>'Hedge-All-18'!R157</f>
        <v>0</v>
      </c>
      <c r="EM157" s="139">
        <f>'Hedge-All-18'!S157</f>
        <v>0</v>
      </c>
      <c r="EN157" s="139">
        <f>'Hedge-All-18'!T157</f>
        <v>0</v>
      </c>
      <c r="EO157" s="139">
        <f>'Hedge-All-18'!U157</f>
        <v>0</v>
      </c>
      <c r="EP157" s="139">
        <f>'Hedge-All-18'!V157</f>
        <v>0</v>
      </c>
      <c r="EQ157" s="1" t="str">
        <f t="shared" si="73"/>
        <v>Y</v>
      </c>
    </row>
    <row r="158" spans="126:147" ht="18.75">
      <c r="DV158" s="139">
        <f>'Hedge-All-18'!B158</f>
        <v>0</v>
      </c>
      <c r="DW158" s="139">
        <f>'Hedge-All-18'!C158</f>
        <v>0</v>
      </c>
      <c r="DX158" s="139">
        <f>'Hedge-All-18'!D158</f>
        <v>0</v>
      </c>
      <c r="DY158" s="139">
        <f>'Hedge-All-18'!E158</f>
        <v>0</v>
      </c>
      <c r="DZ158" s="139">
        <f>'Hedge-All-18'!F158</f>
        <v>0</v>
      </c>
      <c r="EA158" s="139"/>
      <c r="EB158" s="139">
        <f>'Hedge-All-18'!H158</f>
        <v>0</v>
      </c>
      <c r="EC158" s="139">
        <f>'Hedge-All-18'!I158</f>
        <v>0</v>
      </c>
      <c r="ED158" s="139">
        <f>'Hedge-All-18'!J158</f>
        <v>0</v>
      </c>
      <c r="EE158" s="139">
        <f>'Hedge-All-18'!K158</f>
        <v>0</v>
      </c>
      <c r="EF158" s="139"/>
      <c r="EG158" s="139"/>
      <c r="EH158" s="139"/>
      <c r="EI158" s="139">
        <f>'Hedge-All-18'!O158</f>
        <v>0</v>
      </c>
      <c r="EJ158" s="139">
        <f>'Hedge-All-18'!P158</f>
        <v>0</v>
      </c>
      <c r="EK158" s="139">
        <f>'Hedge-All-18'!Q158</f>
        <v>0</v>
      </c>
      <c r="EL158" s="139">
        <f>'Hedge-All-18'!R158</f>
        <v>0</v>
      </c>
      <c r="EM158" s="139">
        <f>'Hedge-All-18'!S158</f>
        <v>0</v>
      </c>
      <c r="EN158" s="139">
        <f>'Hedge-All-18'!T158</f>
        <v>0</v>
      </c>
      <c r="EO158" s="139">
        <f>'Hedge-All-18'!U158</f>
        <v>0</v>
      </c>
      <c r="EP158" s="139">
        <f>'Hedge-All-18'!V158</f>
        <v>0</v>
      </c>
      <c r="EQ158" s="1" t="str">
        <f t="shared" si="73"/>
        <v>Y</v>
      </c>
    </row>
    <row r="159" spans="126:147" ht="18.75">
      <c r="DV159" s="139">
        <f>'Hedge-All-18'!B159</f>
        <v>0</v>
      </c>
      <c r="DW159" s="139">
        <f>'Hedge-All-18'!C159</f>
        <v>0</v>
      </c>
      <c r="DX159" s="139">
        <f>'Hedge-All-18'!D159</f>
        <v>0</v>
      </c>
      <c r="DY159" s="139">
        <f>'Hedge-All-18'!E159</f>
        <v>0</v>
      </c>
      <c r="DZ159" s="139">
        <f>'Hedge-All-18'!F159</f>
        <v>0</v>
      </c>
      <c r="EA159" s="139"/>
      <c r="EB159" s="139">
        <f>'Hedge-All-18'!H159</f>
        <v>0</v>
      </c>
      <c r="EC159" s="139">
        <f>'Hedge-All-18'!I159</f>
        <v>0</v>
      </c>
      <c r="ED159" s="139">
        <f>'Hedge-All-18'!J159</f>
        <v>0</v>
      </c>
      <c r="EE159" s="139">
        <f>'Hedge-All-18'!K159</f>
        <v>0</v>
      </c>
      <c r="EF159" s="139"/>
      <c r="EG159" s="139"/>
      <c r="EH159" s="139"/>
      <c r="EI159" s="139">
        <f>'Hedge-All-18'!O159</f>
        <v>0</v>
      </c>
      <c r="EJ159" s="139">
        <f>'Hedge-All-18'!P159</f>
        <v>0</v>
      </c>
      <c r="EK159" s="139">
        <f>'Hedge-All-18'!Q159</f>
        <v>0</v>
      </c>
      <c r="EL159" s="139">
        <f>'Hedge-All-18'!R159</f>
        <v>0</v>
      </c>
      <c r="EM159" s="139">
        <f>'Hedge-All-18'!S159</f>
        <v>0</v>
      </c>
      <c r="EN159" s="139">
        <f>'Hedge-All-18'!T159</f>
        <v>0</v>
      </c>
      <c r="EO159" s="139">
        <f>'Hedge-All-18'!U159</f>
        <v>0</v>
      </c>
      <c r="EP159" s="139">
        <f>'Hedge-All-18'!V159</f>
        <v>0</v>
      </c>
      <c r="EQ159" s="1" t="str">
        <f t="shared" si="73"/>
        <v>Y</v>
      </c>
    </row>
    <row r="160" spans="126:147" ht="18.75">
      <c r="DV160" s="139">
        <f>'Hedge-All-18'!B160</f>
        <v>0</v>
      </c>
      <c r="DW160" s="139">
        <f>'Hedge-All-18'!C160</f>
        <v>0</v>
      </c>
      <c r="DX160" s="139">
        <f>'Hedge-All-18'!D160</f>
        <v>0</v>
      </c>
      <c r="DY160" s="139">
        <f>'Hedge-All-18'!E160</f>
        <v>0</v>
      </c>
      <c r="DZ160" s="139">
        <f>'Hedge-All-18'!F160</f>
        <v>0</v>
      </c>
      <c r="EA160" s="139"/>
      <c r="EB160" s="139">
        <f>'Hedge-All-18'!H160</f>
        <v>0</v>
      </c>
      <c r="EC160" s="139">
        <f>'Hedge-All-18'!I160</f>
        <v>0</v>
      </c>
      <c r="ED160" s="139">
        <f>'Hedge-All-18'!J160</f>
        <v>0</v>
      </c>
      <c r="EE160" s="139">
        <f>'Hedge-All-18'!K160</f>
        <v>0</v>
      </c>
      <c r="EF160" s="139"/>
      <c r="EG160" s="139"/>
      <c r="EH160" s="139"/>
      <c r="EI160" s="139">
        <f>'Hedge-All-18'!O160</f>
        <v>0</v>
      </c>
      <c r="EJ160" s="139">
        <f>'Hedge-All-18'!P160</f>
        <v>0</v>
      </c>
      <c r="EK160" s="139">
        <f>'Hedge-All-18'!Q160</f>
        <v>0</v>
      </c>
      <c r="EL160" s="139">
        <f>'Hedge-All-18'!R160</f>
        <v>0</v>
      </c>
      <c r="EM160" s="139">
        <f>'Hedge-All-18'!S160</f>
        <v>0</v>
      </c>
      <c r="EN160" s="139">
        <f>'Hedge-All-18'!T160</f>
        <v>0</v>
      </c>
      <c r="EO160" s="139">
        <f>'Hedge-All-18'!U160</f>
        <v>0</v>
      </c>
      <c r="EP160" s="139">
        <f>'Hedge-All-18'!V160</f>
        <v>0</v>
      </c>
      <c r="EQ160" s="1" t="str">
        <f t="shared" si="73"/>
        <v>Y</v>
      </c>
    </row>
    <row r="161" spans="126:147" ht="18.75">
      <c r="DV161" s="139">
        <f>'Hedge-All-18'!B161</f>
        <v>0</v>
      </c>
      <c r="DW161" s="139">
        <f>'Hedge-All-18'!C161</f>
        <v>0</v>
      </c>
      <c r="DX161" s="139">
        <f>'Hedge-All-18'!D161</f>
        <v>0</v>
      </c>
      <c r="DY161" s="139">
        <f>'Hedge-All-18'!E161</f>
        <v>0</v>
      </c>
      <c r="DZ161" s="139">
        <f>'Hedge-All-18'!F161</f>
        <v>0</v>
      </c>
      <c r="EA161" s="139"/>
      <c r="EB161" s="139">
        <f>'Hedge-All-18'!H161</f>
        <v>0</v>
      </c>
      <c r="EC161" s="139">
        <f>'Hedge-All-18'!I161</f>
        <v>0</v>
      </c>
      <c r="ED161" s="139">
        <f>'Hedge-All-18'!J161</f>
        <v>0</v>
      </c>
      <c r="EE161" s="139">
        <f>'Hedge-All-18'!K161</f>
        <v>0</v>
      </c>
      <c r="EF161" s="139"/>
      <c r="EG161" s="139"/>
      <c r="EH161" s="139"/>
      <c r="EI161" s="139">
        <f>'Hedge-All-18'!O161</f>
        <v>0</v>
      </c>
      <c r="EJ161" s="139">
        <f>'Hedge-All-18'!P161</f>
        <v>0</v>
      </c>
      <c r="EK161" s="139">
        <f>'Hedge-All-18'!Q161</f>
        <v>0</v>
      </c>
      <c r="EL161" s="139">
        <f>'Hedge-All-18'!R161</f>
        <v>0</v>
      </c>
      <c r="EM161" s="139">
        <f>'Hedge-All-18'!S161</f>
        <v>0</v>
      </c>
      <c r="EN161" s="139">
        <f>'Hedge-All-18'!T161</f>
        <v>0</v>
      </c>
      <c r="EO161" s="139">
        <f>'Hedge-All-18'!U161</f>
        <v>0</v>
      </c>
      <c r="EP161" s="139">
        <f>'Hedge-All-18'!V161</f>
        <v>0</v>
      </c>
      <c r="EQ161" s="1" t="str">
        <f t="shared" si="73"/>
        <v>Y</v>
      </c>
    </row>
    <row r="162" spans="126:147" ht="18.75">
      <c r="DV162" s="139">
        <f>'Hedge-All-18'!B162</f>
        <v>0</v>
      </c>
      <c r="DW162" s="139">
        <f>'Hedge-All-18'!C162</f>
        <v>0</v>
      </c>
      <c r="DX162" s="139">
        <f>'Hedge-All-18'!D162</f>
        <v>0</v>
      </c>
      <c r="DY162" s="139">
        <f>'Hedge-All-18'!E162</f>
        <v>0</v>
      </c>
      <c r="DZ162" s="139">
        <f>'Hedge-All-18'!F162</f>
        <v>0</v>
      </c>
      <c r="EA162" s="139"/>
      <c r="EB162" s="139">
        <f>'Hedge-All-18'!H162</f>
        <v>0</v>
      </c>
      <c r="EC162" s="139">
        <f>'Hedge-All-18'!I162</f>
        <v>0</v>
      </c>
      <c r="ED162" s="139">
        <f>'Hedge-All-18'!J162</f>
        <v>0</v>
      </c>
      <c r="EE162" s="139">
        <f>'Hedge-All-18'!K162</f>
        <v>0</v>
      </c>
      <c r="EF162" s="139"/>
      <c r="EG162" s="139"/>
      <c r="EH162" s="139"/>
      <c r="EI162" s="139">
        <f>'Hedge-All-18'!O162</f>
        <v>0</v>
      </c>
      <c r="EJ162" s="139">
        <f>'Hedge-All-18'!P162</f>
        <v>0</v>
      </c>
      <c r="EK162" s="139">
        <f>'Hedge-All-18'!Q162</f>
        <v>0</v>
      </c>
      <c r="EL162" s="139">
        <f>'Hedge-All-18'!R162</f>
        <v>0</v>
      </c>
      <c r="EM162" s="139">
        <f>'Hedge-All-18'!S162</f>
        <v>0</v>
      </c>
      <c r="EN162" s="139">
        <f>'Hedge-All-18'!T162</f>
        <v>0</v>
      </c>
      <c r="EO162" s="139">
        <f>'Hedge-All-18'!U162</f>
        <v>0</v>
      </c>
      <c r="EP162" s="139">
        <f>'Hedge-All-18'!V162</f>
        <v>0</v>
      </c>
      <c r="EQ162" s="1" t="str">
        <f t="shared" si="73"/>
        <v>Y</v>
      </c>
    </row>
    <row r="163" spans="126:147" ht="18.75">
      <c r="DV163" s="139">
        <f>'Hedge-All-18'!B163</f>
        <v>0</v>
      </c>
      <c r="DW163" s="139">
        <f>'Hedge-All-18'!C163</f>
        <v>0</v>
      </c>
      <c r="DX163" s="139">
        <f>'Hedge-All-18'!D163</f>
        <v>0</v>
      </c>
      <c r="DY163" s="139">
        <f>'Hedge-All-18'!E163</f>
        <v>0</v>
      </c>
      <c r="DZ163" s="139">
        <f>'Hedge-All-18'!F163</f>
        <v>0</v>
      </c>
      <c r="EA163" s="139"/>
      <c r="EB163" s="139">
        <f>'Hedge-All-18'!H163</f>
        <v>0</v>
      </c>
      <c r="EC163" s="139">
        <f>'Hedge-All-18'!I163</f>
        <v>0</v>
      </c>
      <c r="ED163" s="139">
        <f>'Hedge-All-18'!J163</f>
        <v>0</v>
      </c>
      <c r="EE163" s="139">
        <f>'Hedge-All-18'!K163</f>
        <v>0</v>
      </c>
      <c r="EF163" s="139"/>
      <c r="EG163" s="139"/>
      <c r="EH163" s="139"/>
      <c r="EI163" s="139">
        <f>'Hedge-All-18'!O163</f>
        <v>0</v>
      </c>
      <c r="EJ163" s="139">
        <f>'Hedge-All-18'!P163</f>
        <v>0</v>
      </c>
      <c r="EK163" s="139">
        <f>'Hedge-All-18'!Q163</f>
        <v>0</v>
      </c>
      <c r="EL163" s="139">
        <f>'Hedge-All-18'!R163</f>
        <v>0</v>
      </c>
      <c r="EM163" s="139">
        <f>'Hedge-All-18'!S163</f>
        <v>0</v>
      </c>
      <c r="EN163" s="139">
        <f>'Hedge-All-18'!T163</f>
        <v>0</v>
      </c>
      <c r="EO163" s="139">
        <f>'Hedge-All-18'!U163</f>
        <v>0</v>
      </c>
      <c r="EP163" s="139">
        <f>'Hedge-All-18'!V163</f>
        <v>0</v>
      </c>
      <c r="EQ163" s="1" t="str">
        <f t="shared" si="73"/>
        <v>Y</v>
      </c>
    </row>
    <row r="164" spans="126:147" ht="18.75">
      <c r="DV164" s="139">
        <f>'Hedge-All-18'!B164</f>
        <v>0</v>
      </c>
      <c r="DW164" s="139">
        <f>'Hedge-All-18'!C164</f>
        <v>0</v>
      </c>
      <c r="DX164" s="139">
        <f>'Hedge-All-18'!D164</f>
        <v>0</v>
      </c>
      <c r="DY164" s="139">
        <f>'Hedge-All-18'!E164</f>
        <v>0</v>
      </c>
      <c r="DZ164" s="139">
        <f>'Hedge-All-18'!F164</f>
        <v>0</v>
      </c>
      <c r="EA164" s="139"/>
      <c r="EB164" s="139">
        <f>'Hedge-All-18'!H164</f>
        <v>0</v>
      </c>
      <c r="EC164" s="139">
        <f>'Hedge-All-18'!I164</f>
        <v>0</v>
      </c>
      <c r="ED164" s="139">
        <f>'Hedge-All-18'!J164</f>
        <v>0</v>
      </c>
      <c r="EE164" s="139">
        <f>'Hedge-All-18'!K164</f>
        <v>0</v>
      </c>
      <c r="EF164" s="139"/>
      <c r="EG164" s="139"/>
      <c r="EH164" s="139"/>
      <c r="EI164" s="139">
        <f>'Hedge-All-18'!O164</f>
        <v>0</v>
      </c>
      <c r="EJ164" s="139">
        <f>'Hedge-All-18'!P164</f>
        <v>0</v>
      </c>
      <c r="EK164" s="139">
        <f>'Hedge-All-18'!Q164</f>
        <v>0</v>
      </c>
      <c r="EL164" s="139">
        <f>'Hedge-All-18'!R164</f>
        <v>0</v>
      </c>
      <c r="EM164" s="139">
        <f>'Hedge-All-18'!S164</f>
        <v>0</v>
      </c>
      <c r="EN164" s="139">
        <f>'Hedge-All-18'!T164</f>
        <v>0</v>
      </c>
      <c r="EO164" s="139">
        <f>'Hedge-All-18'!U164</f>
        <v>0</v>
      </c>
      <c r="EP164" s="139">
        <f>'Hedge-All-18'!V164</f>
        <v>0</v>
      </c>
      <c r="EQ164" s="1" t="str">
        <f t="shared" si="73"/>
        <v>Y</v>
      </c>
    </row>
    <row r="165" spans="126:147" ht="18.75">
      <c r="DV165" s="139">
        <f>'Hedge-All-18'!B165</f>
        <v>0</v>
      </c>
      <c r="DW165" s="139">
        <f>'Hedge-All-18'!C165</f>
        <v>0</v>
      </c>
      <c r="DX165" s="139">
        <f>'Hedge-All-18'!D165</f>
        <v>0</v>
      </c>
      <c r="DY165" s="139">
        <f>'Hedge-All-18'!E165</f>
        <v>0</v>
      </c>
      <c r="DZ165" s="139">
        <f>'Hedge-All-18'!F165</f>
        <v>0</v>
      </c>
      <c r="EA165" s="139"/>
      <c r="EB165" s="139">
        <f>'Hedge-All-18'!H165</f>
        <v>0</v>
      </c>
      <c r="EC165" s="139">
        <f>'Hedge-All-18'!I165</f>
        <v>0</v>
      </c>
      <c r="ED165" s="139">
        <f>'Hedge-All-18'!J165</f>
        <v>0</v>
      </c>
      <c r="EE165" s="139">
        <f>'Hedge-All-18'!K165</f>
        <v>0</v>
      </c>
      <c r="EF165" s="139"/>
      <c r="EG165" s="139"/>
      <c r="EH165" s="139"/>
      <c r="EI165" s="139">
        <f>'Hedge-All-18'!O165</f>
        <v>0</v>
      </c>
      <c r="EJ165" s="139">
        <f>'Hedge-All-18'!P165</f>
        <v>0</v>
      </c>
      <c r="EK165" s="139">
        <f>'Hedge-All-18'!Q165</f>
        <v>0</v>
      </c>
      <c r="EL165" s="139">
        <f>'Hedge-All-18'!R165</f>
        <v>0</v>
      </c>
      <c r="EM165" s="139">
        <f>'Hedge-All-18'!S165</f>
        <v>0</v>
      </c>
      <c r="EN165" s="139">
        <f>'Hedge-All-18'!T165</f>
        <v>0</v>
      </c>
      <c r="EO165" s="139">
        <f>'Hedge-All-18'!U165</f>
        <v>0</v>
      </c>
      <c r="EP165" s="139">
        <f>'Hedge-All-18'!V165</f>
        <v>0</v>
      </c>
      <c r="EQ165" s="1" t="str">
        <f t="shared" si="73"/>
        <v>Y</v>
      </c>
    </row>
    <row r="166" spans="126:147" ht="18.75">
      <c r="DV166" s="139">
        <f>'Hedge-All-18'!B166</f>
        <v>0</v>
      </c>
      <c r="DW166" s="139">
        <f>'Hedge-All-18'!C166</f>
        <v>0</v>
      </c>
      <c r="DX166" s="139">
        <f>'Hedge-All-18'!D166</f>
        <v>0</v>
      </c>
      <c r="DY166" s="139">
        <f>'Hedge-All-18'!E166</f>
        <v>0</v>
      </c>
      <c r="DZ166" s="139">
        <f>'Hedge-All-18'!F166</f>
        <v>0</v>
      </c>
      <c r="EA166" s="139"/>
      <c r="EB166" s="139">
        <f>'Hedge-All-18'!H166</f>
        <v>0</v>
      </c>
      <c r="EC166" s="139">
        <f>'Hedge-All-18'!I166</f>
        <v>0</v>
      </c>
      <c r="ED166" s="139">
        <f>'Hedge-All-18'!J166</f>
        <v>0</v>
      </c>
      <c r="EE166" s="139">
        <f>'Hedge-All-18'!K166</f>
        <v>0</v>
      </c>
      <c r="EF166" s="139"/>
      <c r="EG166" s="139"/>
      <c r="EH166" s="139"/>
      <c r="EI166" s="139">
        <f>'Hedge-All-18'!O166</f>
        <v>0</v>
      </c>
      <c r="EJ166" s="139">
        <f>'Hedge-All-18'!P166</f>
        <v>0</v>
      </c>
      <c r="EK166" s="139">
        <f>'Hedge-All-18'!Q166</f>
        <v>0</v>
      </c>
      <c r="EL166" s="139">
        <f>'Hedge-All-18'!R166</f>
        <v>0</v>
      </c>
      <c r="EM166" s="139">
        <f>'Hedge-All-18'!S166</f>
        <v>0</v>
      </c>
      <c r="EN166" s="139">
        <f>'Hedge-All-18'!T166</f>
        <v>0</v>
      </c>
      <c r="EO166" s="139">
        <f>'Hedge-All-18'!U166</f>
        <v>0</v>
      </c>
      <c r="EP166" s="139">
        <f>'Hedge-All-18'!V166</f>
        <v>0</v>
      </c>
      <c r="EQ166" s="1" t="str">
        <f t="shared" si="73"/>
        <v>Y</v>
      </c>
    </row>
    <row r="167" spans="126:147" ht="18.75">
      <c r="DV167" s="139">
        <f>'Hedge-All-18'!B167</f>
        <v>0</v>
      </c>
      <c r="DW167" s="139">
        <f>'Hedge-All-18'!C167</f>
        <v>0</v>
      </c>
      <c r="DX167" s="139">
        <f>'Hedge-All-18'!D167</f>
        <v>0</v>
      </c>
      <c r="DY167" s="139">
        <f>'Hedge-All-18'!E167</f>
        <v>0</v>
      </c>
      <c r="DZ167" s="139">
        <f>'Hedge-All-18'!F167</f>
        <v>0</v>
      </c>
      <c r="EA167" s="139"/>
      <c r="EB167" s="139">
        <f>'Hedge-All-18'!H167</f>
        <v>0</v>
      </c>
      <c r="EC167" s="139">
        <f>'Hedge-All-18'!I167</f>
        <v>0</v>
      </c>
      <c r="ED167" s="139">
        <f>'Hedge-All-18'!J167</f>
        <v>0</v>
      </c>
      <c r="EE167" s="139">
        <f>'Hedge-All-18'!K167</f>
        <v>0</v>
      </c>
      <c r="EF167" s="139"/>
      <c r="EG167" s="139"/>
      <c r="EH167" s="139"/>
      <c r="EI167" s="139">
        <f>'Hedge-All-18'!O167</f>
        <v>0</v>
      </c>
      <c r="EJ167" s="139">
        <f>'Hedge-All-18'!P167</f>
        <v>0</v>
      </c>
      <c r="EK167" s="139">
        <f>'Hedge-All-18'!Q167</f>
        <v>0</v>
      </c>
      <c r="EL167" s="139">
        <f>'Hedge-All-18'!R167</f>
        <v>0</v>
      </c>
      <c r="EM167" s="139">
        <f>'Hedge-All-18'!S167</f>
        <v>0</v>
      </c>
      <c r="EN167" s="139">
        <f>'Hedge-All-18'!T167</f>
        <v>0</v>
      </c>
      <c r="EO167" s="139">
        <f>'Hedge-All-18'!U167</f>
        <v>0</v>
      </c>
      <c r="EP167" s="139">
        <f>'Hedge-All-18'!V167</f>
        <v>0</v>
      </c>
      <c r="EQ167" s="1" t="str">
        <f t="shared" si="73"/>
        <v>Y</v>
      </c>
    </row>
    <row r="168" spans="126:147" ht="18.75">
      <c r="DV168" s="139">
        <f>'Hedge-All-18'!B168</f>
        <v>0</v>
      </c>
      <c r="DW168" s="139">
        <f>'Hedge-All-18'!C168</f>
        <v>0</v>
      </c>
      <c r="DX168" s="139">
        <f>'Hedge-All-18'!D168</f>
        <v>0</v>
      </c>
      <c r="DY168" s="139">
        <f>'Hedge-All-18'!E168</f>
        <v>0</v>
      </c>
      <c r="DZ168" s="139">
        <f>'Hedge-All-18'!F168</f>
        <v>0</v>
      </c>
      <c r="EA168" s="139"/>
      <c r="EB168" s="139">
        <f>'Hedge-All-18'!H168</f>
        <v>0</v>
      </c>
      <c r="EC168" s="139">
        <f>'Hedge-All-18'!I168</f>
        <v>0</v>
      </c>
      <c r="ED168" s="139">
        <f>'Hedge-All-18'!J168</f>
        <v>0</v>
      </c>
      <c r="EE168" s="139">
        <f>'Hedge-All-18'!K168</f>
        <v>0</v>
      </c>
      <c r="EF168" s="139"/>
      <c r="EG168" s="139"/>
      <c r="EH168" s="139"/>
      <c r="EI168" s="139">
        <f>'Hedge-All-18'!O168</f>
        <v>0</v>
      </c>
      <c r="EJ168" s="139">
        <f>'Hedge-All-18'!P168</f>
        <v>0</v>
      </c>
      <c r="EK168" s="139">
        <f>'Hedge-All-18'!Q168</f>
        <v>0</v>
      </c>
      <c r="EL168" s="139">
        <f>'Hedge-All-18'!R168</f>
        <v>0</v>
      </c>
      <c r="EM168" s="139">
        <f>'Hedge-All-18'!S168</f>
        <v>0</v>
      </c>
      <c r="EN168" s="139">
        <f>'Hedge-All-18'!T168</f>
        <v>0</v>
      </c>
      <c r="EO168" s="139">
        <f>'Hedge-All-18'!U168</f>
        <v>0</v>
      </c>
      <c r="EP168" s="139">
        <f>'Hedge-All-18'!V168</f>
        <v>0</v>
      </c>
      <c r="EQ168" s="1" t="str">
        <f t="shared" si="73"/>
        <v>Y</v>
      </c>
    </row>
    <row r="169" spans="126:147" ht="18.75">
      <c r="DV169" s="139">
        <f>'Hedge-All-18'!B169</f>
        <v>0</v>
      </c>
      <c r="DW169" s="139">
        <f>'Hedge-All-18'!C169</f>
        <v>0</v>
      </c>
      <c r="DX169" s="139">
        <f>'Hedge-All-18'!D169</f>
        <v>0</v>
      </c>
      <c r="DY169" s="139">
        <f>'Hedge-All-18'!E169</f>
        <v>0</v>
      </c>
      <c r="DZ169" s="139">
        <f>'Hedge-All-18'!F169</f>
        <v>0</v>
      </c>
      <c r="EA169" s="139"/>
      <c r="EB169" s="139">
        <f>'Hedge-All-18'!H169</f>
        <v>0</v>
      </c>
      <c r="EC169" s="139">
        <f>'Hedge-All-18'!I169</f>
        <v>0</v>
      </c>
      <c r="ED169" s="139">
        <f>'Hedge-All-18'!J169</f>
        <v>0</v>
      </c>
      <c r="EE169" s="139">
        <f>'Hedge-All-18'!K169</f>
        <v>0</v>
      </c>
      <c r="EF169" s="139"/>
      <c r="EG169" s="139"/>
      <c r="EH169" s="139"/>
      <c r="EI169" s="139">
        <f>'Hedge-All-18'!O169</f>
        <v>0</v>
      </c>
      <c r="EJ169" s="139">
        <f>'Hedge-All-18'!P169</f>
        <v>0</v>
      </c>
      <c r="EK169" s="139">
        <f>'Hedge-All-18'!Q169</f>
        <v>0</v>
      </c>
      <c r="EL169" s="139">
        <f>'Hedge-All-18'!R169</f>
        <v>0</v>
      </c>
      <c r="EM169" s="139">
        <f>'Hedge-All-18'!S169</f>
        <v>0</v>
      </c>
      <c r="EN169" s="139">
        <f>'Hedge-All-18'!T169</f>
        <v>0</v>
      </c>
      <c r="EO169" s="139">
        <f>'Hedge-All-18'!U169</f>
        <v>0</v>
      </c>
      <c r="EP169" s="139">
        <f>'Hedge-All-18'!V169</f>
        <v>0</v>
      </c>
      <c r="EQ169" s="1" t="str">
        <f t="shared" si="73"/>
        <v>Y</v>
      </c>
    </row>
    <row r="170" spans="126:147" ht="18.75">
      <c r="DV170" s="139">
        <f>'Hedge-All-18'!B170</f>
        <v>0</v>
      </c>
      <c r="DW170" s="139">
        <f>'Hedge-All-18'!C170</f>
        <v>0</v>
      </c>
      <c r="DX170" s="139">
        <f>'Hedge-All-18'!D170</f>
        <v>0</v>
      </c>
      <c r="DY170" s="139">
        <f>'Hedge-All-18'!E170</f>
        <v>0</v>
      </c>
      <c r="DZ170" s="139">
        <f>'Hedge-All-18'!F170</f>
        <v>0</v>
      </c>
      <c r="EA170" s="139"/>
      <c r="EB170" s="139">
        <f>'Hedge-All-18'!H170</f>
        <v>0</v>
      </c>
      <c r="EC170" s="139">
        <f>'Hedge-All-18'!I170</f>
        <v>0</v>
      </c>
      <c r="ED170" s="139">
        <f>'Hedge-All-18'!J170</f>
        <v>0</v>
      </c>
      <c r="EE170" s="139">
        <f>'Hedge-All-18'!K170</f>
        <v>0</v>
      </c>
      <c r="EF170" s="139"/>
      <c r="EG170" s="139"/>
      <c r="EH170" s="139"/>
      <c r="EI170" s="139">
        <f>'Hedge-All-18'!O170</f>
        <v>0</v>
      </c>
      <c r="EJ170" s="139">
        <f>'Hedge-All-18'!P170</f>
        <v>0</v>
      </c>
      <c r="EK170" s="139">
        <f>'Hedge-All-18'!Q170</f>
        <v>0</v>
      </c>
      <c r="EL170" s="139">
        <f>'Hedge-All-18'!R170</f>
        <v>0</v>
      </c>
      <c r="EM170" s="139">
        <f>'Hedge-All-18'!S170</f>
        <v>0</v>
      </c>
      <c r="EN170" s="139">
        <f>'Hedge-All-18'!T170</f>
        <v>0</v>
      </c>
      <c r="EO170" s="139">
        <f>'Hedge-All-18'!U170</f>
        <v>0</v>
      </c>
      <c r="EP170" s="139">
        <f>'Hedge-All-18'!V170</f>
        <v>0</v>
      </c>
      <c r="EQ170" s="1" t="str">
        <f t="shared" si="73"/>
        <v>Y</v>
      </c>
    </row>
    <row r="171" spans="126:147" ht="18.75">
      <c r="DV171" s="139">
        <f>'Hedge-All-18'!B171</f>
        <v>0</v>
      </c>
      <c r="DW171" s="139">
        <f>'Hedge-All-18'!C171</f>
        <v>0</v>
      </c>
      <c r="DX171" s="139">
        <f>'Hedge-All-18'!D171</f>
        <v>0</v>
      </c>
      <c r="DY171" s="139">
        <f>'Hedge-All-18'!E171</f>
        <v>0</v>
      </c>
      <c r="DZ171" s="139">
        <f>'Hedge-All-18'!F171</f>
        <v>0</v>
      </c>
      <c r="EA171" s="139"/>
      <c r="EB171" s="139">
        <f>'Hedge-All-18'!H171</f>
        <v>0</v>
      </c>
      <c r="EC171" s="139">
        <f>'Hedge-All-18'!I171</f>
        <v>0</v>
      </c>
      <c r="ED171" s="139">
        <f>'Hedge-All-18'!J171</f>
        <v>0</v>
      </c>
      <c r="EE171" s="139">
        <f>'Hedge-All-18'!K171</f>
        <v>0</v>
      </c>
      <c r="EF171" s="139"/>
      <c r="EG171" s="139"/>
      <c r="EH171" s="139"/>
      <c r="EI171" s="139">
        <f>'Hedge-All-18'!O171</f>
        <v>0</v>
      </c>
      <c r="EJ171" s="139">
        <f>'Hedge-All-18'!P171</f>
        <v>0</v>
      </c>
      <c r="EK171" s="139">
        <f>'Hedge-All-18'!Q171</f>
        <v>0</v>
      </c>
      <c r="EL171" s="139">
        <f>'Hedge-All-18'!R171</f>
        <v>0</v>
      </c>
      <c r="EM171" s="139">
        <f>'Hedge-All-18'!S171</f>
        <v>0</v>
      </c>
      <c r="EN171" s="139">
        <f>'Hedge-All-18'!T171</f>
        <v>0</v>
      </c>
      <c r="EO171" s="139">
        <f>'Hedge-All-18'!U171</f>
        <v>0</v>
      </c>
      <c r="EP171" s="139">
        <f>'Hedge-All-18'!V171</f>
        <v>0</v>
      </c>
      <c r="EQ171" s="1" t="str">
        <f t="shared" si="73"/>
        <v>Y</v>
      </c>
    </row>
    <row r="172" spans="126:147" ht="18.75">
      <c r="DV172" s="139">
        <f>'Hedge-All-18'!B172</f>
        <v>0</v>
      </c>
      <c r="DW172" s="139">
        <f>'Hedge-All-18'!C172</f>
        <v>0</v>
      </c>
      <c r="DX172" s="139">
        <f>'Hedge-All-18'!D172</f>
        <v>0</v>
      </c>
      <c r="DY172" s="139">
        <f>'Hedge-All-18'!E172</f>
        <v>0</v>
      </c>
      <c r="DZ172" s="139">
        <f>'Hedge-All-18'!F172</f>
        <v>0</v>
      </c>
      <c r="EA172" s="139"/>
      <c r="EB172" s="139">
        <f>'Hedge-All-18'!H172</f>
        <v>0</v>
      </c>
      <c r="EC172" s="139">
        <f>'Hedge-All-18'!I172</f>
        <v>0</v>
      </c>
      <c r="ED172" s="139">
        <f>'Hedge-All-18'!J172</f>
        <v>0</v>
      </c>
      <c r="EE172" s="139">
        <f>'Hedge-All-18'!K172</f>
        <v>0</v>
      </c>
      <c r="EF172" s="139"/>
      <c r="EG172" s="139"/>
      <c r="EH172" s="139"/>
      <c r="EI172" s="139">
        <f>'Hedge-All-18'!O172</f>
        <v>0</v>
      </c>
      <c r="EJ172" s="139">
        <f>'Hedge-All-18'!P172</f>
        <v>0</v>
      </c>
      <c r="EK172" s="139">
        <f>'Hedge-All-18'!Q172</f>
        <v>0</v>
      </c>
      <c r="EL172" s="139">
        <f>'Hedge-All-18'!R172</f>
        <v>0</v>
      </c>
      <c r="EM172" s="139">
        <f>'Hedge-All-18'!S172</f>
        <v>0</v>
      </c>
      <c r="EN172" s="139">
        <f>'Hedge-All-18'!T172</f>
        <v>0</v>
      </c>
      <c r="EO172" s="139">
        <f>'Hedge-All-18'!U172</f>
        <v>0</v>
      </c>
      <c r="EP172" s="139">
        <f>'Hedge-All-18'!V172</f>
        <v>0</v>
      </c>
      <c r="EQ172" s="1" t="str">
        <f t="shared" si="73"/>
        <v>Y</v>
      </c>
    </row>
    <row r="173" spans="126:147" ht="18.75">
      <c r="DV173" s="139">
        <f>'Hedge-All-18'!B173</f>
        <v>0</v>
      </c>
      <c r="DW173" s="139">
        <f>'Hedge-All-18'!C173</f>
        <v>0</v>
      </c>
      <c r="DX173" s="139">
        <f>'Hedge-All-18'!D173</f>
        <v>0</v>
      </c>
      <c r="DY173" s="139">
        <f>'Hedge-All-18'!E173</f>
        <v>0</v>
      </c>
      <c r="DZ173" s="139">
        <f>'Hedge-All-18'!F173</f>
        <v>0</v>
      </c>
      <c r="EA173" s="139"/>
      <c r="EB173" s="139">
        <f>'Hedge-All-18'!H173</f>
        <v>0</v>
      </c>
      <c r="EC173" s="139">
        <f>'Hedge-All-18'!I173</f>
        <v>0</v>
      </c>
      <c r="ED173" s="139">
        <f>'Hedge-All-18'!J173</f>
        <v>0</v>
      </c>
      <c r="EE173" s="139">
        <f>'Hedge-All-18'!K173</f>
        <v>0</v>
      </c>
      <c r="EF173" s="139"/>
      <c r="EG173" s="139"/>
      <c r="EH173" s="139"/>
      <c r="EI173" s="139">
        <f>'Hedge-All-18'!O173</f>
        <v>0</v>
      </c>
      <c r="EJ173" s="139">
        <f>'Hedge-All-18'!P173</f>
        <v>0</v>
      </c>
      <c r="EK173" s="139">
        <f>'Hedge-All-18'!Q173</f>
        <v>0</v>
      </c>
      <c r="EL173" s="139">
        <f>'Hedge-All-18'!R173</f>
        <v>0</v>
      </c>
      <c r="EM173" s="139">
        <f>'Hedge-All-18'!S173</f>
        <v>0</v>
      </c>
      <c r="EN173" s="139">
        <f>'Hedge-All-18'!T173</f>
        <v>0</v>
      </c>
      <c r="EO173" s="139">
        <f>'Hedge-All-18'!U173</f>
        <v>0</v>
      </c>
      <c r="EP173" s="139">
        <f>'Hedge-All-18'!V173</f>
        <v>0</v>
      </c>
      <c r="EQ173" s="1" t="str">
        <f t="shared" si="73"/>
        <v>Y</v>
      </c>
    </row>
    <row r="174" spans="126:147" ht="18.75">
      <c r="DV174" s="139">
        <f>'Hedge-All-18'!B174</f>
        <v>0</v>
      </c>
      <c r="DW174" s="139">
        <f>'Hedge-All-18'!C174</f>
        <v>0</v>
      </c>
      <c r="DX174" s="139">
        <f>'Hedge-All-18'!D174</f>
        <v>0</v>
      </c>
      <c r="DY174" s="139">
        <f>'Hedge-All-18'!E174</f>
        <v>0</v>
      </c>
      <c r="DZ174" s="139">
        <f>'Hedge-All-18'!F174</f>
        <v>0</v>
      </c>
      <c r="EA174" s="139"/>
      <c r="EB174" s="139">
        <f>'Hedge-All-18'!H174</f>
        <v>0</v>
      </c>
      <c r="EC174" s="139">
        <f>'Hedge-All-18'!I174</f>
        <v>0</v>
      </c>
      <c r="ED174" s="139">
        <f>'Hedge-All-18'!J174</f>
        <v>0</v>
      </c>
      <c r="EE174" s="139">
        <f>'Hedge-All-18'!K174</f>
        <v>0</v>
      </c>
      <c r="EF174" s="139"/>
      <c r="EG174" s="139"/>
      <c r="EH174" s="139"/>
      <c r="EI174" s="139">
        <f>'Hedge-All-18'!O174</f>
        <v>0</v>
      </c>
      <c r="EJ174" s="139">
        <f>'Hedge-All-18'!P174</f>
        <v>0</v>
      </c>
      <c r="EK174" s="139">
        <f>'Hedge-All-18'!Q174</f>
        <v>0</v>
      </c>
      <c r="EL174" s="139">
        <f>'Hedge-All-18'!R174</f>
        <v>0</v>
      </c>
      <c r="EM174" s="139">
        <f>'Hedge-All-18'!S174</f>
        <v>0</v>
      </c>
      <c r="EN174" s="139">
        <f>'Hedge-All-18'!T174</f>
        <v>0</v>
      </c>
      <c r="EO174" s="139">
        <f>'Hedge-All-18'!U174</f>
        <v>0</v>
      </c>
      <c r="EP174" s="139">
        <f>'Hedge-All-18'!V174</f>
        <v>0</v>
      </c>
      <c r="EQ174" s="1" t="str">
        <f t="shared" si="73"/>
        <v>Y</v>
      </c>
    </row>
    <row r="175" spans="126:147" ht="18.75">
      <c r="DV175" s="139">
        <f>'Hedge-All-18'!B175</f>
        <v>0</v>
      </c>
      <c r="DW175" s="139">
        <f>'Hedge-All-18'!C175</f>
        <v>0</v>
      </c>
      <c r="DX175" s="139">
        <f>'Hedge-All-18'!D175</f>
        <v>0</v>
      </c>
      <c r="DY175" s="139">
        <f>'Hedge-All-18'!E175</f>
        <v>0</v>
      </c>
      <c r="DZ175" s="139">
        <f>'Hedge-All-18'!F175</f>
        <v>0</v>
      </c>
      <c r="EA175" s="139"/>
      <c r="EB175" s="139">
        <f>'Hedge-All-18'!H175</f>
        <v>0</v>
      </c>
      <c r="EC175" s="139">
        <f>'Hedge-All-18'!I175</f>
        <v>0</v>
      </c>
      <c r="ED175" s="139">
        <f>'Hedge-All-18'!J175</f>
        <v>0</v>
      </c>
      <c r="EE175" s="139">
        <f>'Hedge-All-18'!K175</f>
        <v>0</v>
      </c>
      <c r="EF175" s="139"/>
      <c r="EG175" s="139"/>
      <c r="EH175" s="139"/>
      <c r="EI175" s="139">
        <f>'Hedge-All-18'!O175</f>
        <v>0</v>
      </c>
      <c r="EJ175" s="139">
        <f>'Hedge-All-18'!P175</f>
        <v>0</v>
      </c>
      <c r="EK175" s="139">
        <f>'Hedge-All-18'!Q175</f>
        <v>0</v>
      </c>
      <c r="EL175" s="139">
        <f>'Hedge-All-18'!R175</f>
        <v>0</v>
      </c>
      <c r="EM175" s="139">
        <f>'Hedge-All-18'!S175</f>
        <v>0</v>
      </c>
      <c r="EN175" s="139">
        <f>'Hedge-All-18'!T175</f>
        <v>0</v>
      </c>
      <c r="EO175" s="139">
        <f>'Hedge-All-18'!U175</f>
        <v>0</v>
      </c>
      <c r="EP175" s="139">
        <f>'Hedge-All-18'!V175</f>
        <v>0</v>
      </c>
      <c r="EQ175" s="1" t="str">
        <f t="shared" si="73"/>
        <v>Y</v>
      </c>
    </row>
    <row r="176" spans="126:147" ht="18.75">
      <c r="DV176" s="139">
        <f>'Hedge-All-18'!B176</f>
        <v>0</v>
      </c>
      <c r="DW176" s="139">
        <f>'Hedge-All-18'!C176</f>
        <v>0</v>
      </c>
      <c r="DX176" s="139">
        <f>'Hedge-All-18'!D176</f>
        <v>0</v>
      </c>
      <c r="DY176" s="139">
        <f>'Hedge-All-18'!E176</f>
        <v>0</v>
      </c>
      <c r="DZ176" s="139">
        <f>'Hedge-All-18'!F176</f>
        <v>0</v>
      </c>
      <c r="EA176" s="139"/>
      <c r="EB176" s="139">
        <f>'Hedge-All-18'!H176</f>
        <v>0</v>
      </c>
      <c r="EC176" s="139">
        <f>'Hedge-All-18'!I176</f>
        <v>0</v>
      </c>
      <c r="ED176" s="139">
        <f>'Hedge-All-18'!J176</f>
        <v>0</v>
      </c>
      <c r="EE176" s="139">
        <f>'Hedge-All-18'!K176</f>
        <v>0</v>
      </c>
      <c r="EF176" s="139"/>
      <c r="EG176" s="139"/>
      <c r="EH176" s="139"/>
      <c r="EI176" s="139">
        <f>'Hedge-All-18'!O176</f>
        <v>0</v>
      </c>
      <c r="EJ176" s="139">
        <f>'Hedge-All-18'!P176</f>
        <v>0</v>
      </c>
      <c r="EK176" s="139">
        <f>'Hedge-All-18'!Q176</f>
        <v>0</v>
      </c>
      <c r="EL176" s="139">
        <f>'Hedge-All-18'!R176</f>
        <v>0</v>
      </c>
      <c r="EM176" s="139">
        <f>'Hedge-All-18'!S176</f>
        <v>0</v>
      </c>
      <c r="EN176" s="139">
        <f>'Hedge-All-18'!T176</f>
        <v>0</v>
      </c>
      <c r="EO176" s="139">
        <f>'Hedge-All-18'!U176</f>
        <v>0</v>
      </c>
      <c r="EP176" s="139">
        <f>'Hedge-All-18'!V176</f>
        <v>0</v>
      </c>
      <c r="EQ176" s="1" t="str">
        <f t="shared" si="73"/>
        <v>Y</v>
      </c>
    </row>
    <row r="177" spans="126:147" ht="18.75">
      <c r="DV177" s="139">
        <f>'Hedge-All-18'!B177</f>
        <v>0</v>
      </c>
      <c r="DW177" s="139">
        <f>'Hedge-All-18'!C177</f>
        <v>0</v>
      </c>
      <c r="DX177" s="139">
        <f>'Hedge-All-18'!D177</f>
        <v>0</v>
      </c>
      <c r="DY177" s="139">
        <f>'Hedge-All-18'!E177</f>
        <v>0</v>
      </c>
      <c r="DZ177" s="139">
        <f>'Hedge-All-18'!F177</f>
        <v>0</v>
      </c>
      <c r="EA177" s="139"/>
      <c r="EB177" s="139">
        <f>'Hedge-All-18'!H177</f>
        <v>0</v>
      </c>
      <c r="EC177" s="139">
        <f>'Hedge-All-18'!I177</f>
        <v>0</v>
      </c>
      <c r="ED177" s="139">
        <f>'Hedge-All-18'!J177</f>
        <v>0</v>
      </c>
      <c r="EE177" s="139">
        <f>'Hedge-All-18'!K177</f>
        <v>0</v>
      </c>
      <c r="EF177" s="139"/>
      <c r="EG177" s="139"/>
      <c r="EH177" s="139"/>
      <c r="EI177" s="139">
        <f>'Hedge-All-18'!O177</f>
        <v>0</v>
      </c>
      <c r="EJ177" s="139">
        <f>'Hedge-All-18'!P177</f>
        <v>0</v>
      </c>
      <c r="EK177" s="139">
        <f>'Hedge-All-18'!Q177</f>
        <v>0</v>
      </c>
      <c r="EL177" s="139">
        <f>'Hedge-All-18'!R177</f>
        <v>0</v>
      </c>
      <c r="EM177" s="139">
        <f>'Hedge-All-18'!S177</f>
        <v>0</v>
      </c>
      <c r="EN177" s="139">
        <f>'Hedge-All-18'!T177</f>
        <v>0</v>
      </c>
      <c r="EO177" s="139">
        <f>'Hedge-All-18'!U177</f>
        <v>0</v>
      </c>
      <c r="EP177" s="139">
        <f>'Hedge-All-18'!V177</f>
        <v>0</v>
      </c>
      <c r="EQ177" s="1" t="str">
        <f t="shared" si="73"/>
        <v>Y</v>
      </c>
    </row>
    <row r="178" spans="126:147" ht="18.75">
      <c r="DV178" s="139">
        <f>'Hedge-All-18'!B178</f>
        <v>0</v>
      </c>
      <c r="DW178" s="139">
        <f>'Hedge-All-18'!C178</f>
        <v>0</v>
      </c>
      <c r="DX178" s="139">
        <f>'Hedge-All-18'!D178</f>
        <v>0</v>
      </c>
      <c r="DY178" s="139">
        <f>'Hedge-All-18'!E178</f>
        <v>0</v>
      </c>
      <c r="DZ178" s="139">
        <f>'Hedge-All-18'!F178</f>
        <v>0</v>
      </c>
      <c r="EA178" s="139"/>
      <c r="EB178" s="139">
        <f>'Hedge-All-18'!H178</f>
        <v>0</v>
      </c>
      <c r="EC178" s="139">
        <f>'Hedge-All-18'!I178</f>
        <v>0</v>
      </c>
      <c r="ED178" s="139">
        <f>'Hedge-All-18'!J178</f>
        <v>0</v>
      </c>
      <c r="EE178" s="139">
        <f>'Hedge-All-18'!K178</f>
        <v>0</v>
      </c>
      <c r="EF178" s="139"/>
      <c r="EG178" s="139"/>
      <c r="EH178" s="139"/>
      <c r="EI178" s="139">
        <f>'Hedge-All-18'!O178</f>
        <v>0</v>
      </c>
      <c r="EJ178" s="139">
        <f>'Hedge-All-18'!P178</f>
        <v>0</v>
      </c>
      <c r="EK178" s="139">
        <f>'Hedge-All-18'!Q178</f>
        <v>0</v>
      </c>
      <c r="EL178" s="139">
        <f>'Hedge-All-18'!R178</f>
        <v>0</v>
      </c>
      <c r="EM178" s="139">
        <f>'Hedge-All-18'!S178</f>
        <v>0</v>
      </c>
      <c r="EN178" s="139">
        <f>'Hedge-All-18'!T178</f>
        <v>0</v>
      </c>
      <c r="EO178" s="139">
        <f>'Hedge-All-18'!U178</f>
        <v>0</v>
      </c>
      <c r="EP178" s="139">
        <f>'Hedge-All-18'!V178</f>
        <v>0</v>
      </c>
      <c r="EQ178" s="1" t="str">
        <f t="shared" si="73"/>
        <v>Y</v>
      </c>
    </row>
    <row r="179" spans="126:147" ht="18.75">
      <c r="DV179" s="139">
        <f>'Hedge-All-18'!B179</f>
        <v>0</v>
      </c>
      <c r="DW179" s="139">
        <f>'Hedge-All-18'!C179</f>
        <v>0</v>
      </c>
      <c r="DX179" s="139">
        <f>'Hedge-All-18'!D179</f>
        <v>0</v>
      </c>
      <c r="DY179" s="139">
        <f>'Hedge-All-18'!E179</f>
        <v>0</v>
      </c>
      <c r="DZ179" s="139">
        <f>'Hedge-All-18'!F179</f>
        <v>0</v>
      </c>
      <c r="EA179" s="139"/>
      <c r="EB179" s="139">
        <f>'Hedge-All-18'!H179</f>
        <v>0</v>
      </c>
      <c r="EC179" s="139">
        <f>'Hedge-All-18'!I179</f>
        <v>0</v>
      </c>
      <c r="ED179" s="139">
        <f>'Hedge-All-18'!J179</f>
        <v>0</v>
      </c>
      <c r="EE179" s="139">
        <f>'Hedge-All-18'!K179</f>
        <v>0</v>
      </c>
      <c r="EF179" s="139"/>
      <c r="EG179" s="139"/>
      <c r="EH179" s="139"/>
      <c r="EI179" s="139">
        <f>'Hedge-All-18'!O179</f>
        <v>0</v>
      </c>
      <c r="EJ179" s="139">
        <f>'Hedge-All-18'!P179</f>
        <v>0</v>
      </c>
      <c r="EK179" s="139">
        <f>'Hedge-All-18'!Q179</f>
        <v>0</v>
      </c>
      <c r="EL179" s="139">
        <f>'Hedge-All-18'!R179</f>
        <v>0</v>
      </c>
      <c r="EM179" s="139">
        <f>'Hedge-All-18'!S179</f>
        <v>0</v>
      </c>
      <c r="EN179" s="139">
        <f>'Hedge-All-18'!T179</f>
        <v>0</v>
      </c>
      <c r="EO179" s="139">
        <f>'Hedge-All-18'!U179</f>
        <v>0</v>
      </c>
      <c r="EP179" s="139">
        <f>'Hedge-All-18'!V179</f>
        <v>0</v>
      </c>
      <c r="EQ179" s="1" t="str">
        <f t="shared" si="73"/>
        <v>Y</v>
      </c>
    </row>
    <row r="180" spans="126:147" ht="18.75">
      <c r="DV180" s="139">
        <f>'Hedge-All-18'!B180</f>
        <v>0</v>
      </c>
      <c r="DW180" s="139">
        <f>'Hedge-All-18'!C180</f>
        <v>0</v>
      </c>
      <c r="DX180" s="139">
        <f>'Hedge-All-18'!D180</f>
        <v>0</v>
      </c>
      <c r="DY180" s="139">
        <f>'Hedge-All-18'!E180</f>
        <v>0</v>
      </c>
      <c r="DZ180" s="139">
        <f>'Hedge-All-18'!F180</f>
        <v>0</v>
      </c>
      <c r="EA180" s="139"/>
      <c r="EB180" s="139">
        <f>'Hedge-All-18'!H180</f>
        <v>0</v>
      </c>
      <c r="EC180" s="139">
        <f>'Hedge-All-18'!I180</f>
        <v>0</v>
      </c>
      <c r="ED180" s="139">
        <f>'Hedge-All-18'!J180</f>
        <v>0</v>
      </c>
      <c r="EE180" s="139">
        <f>'Hedge-All-18'!K180</f>
        <v>0</v>
      </c>
      <c r="EF180" s="139"/>
      <c r="EG180" s="139"/>
      <c r="EH180" s="139"/>
      <c r="EI180" s="139">
        <f>'Hedge-All-18'!O180</f>
        <v>0</v>
      </c>
      <c r="EJ180" s="139">
        <f>'Hedge-All-18'!P180</f>
        <v>0</v>
      </c>
      <c r="EK180" s="139">
        <f>'Hedge-All-18'!Q180</f>
        <v>0</v>
      </c>
      <c r="EL180" s="139">
        <f>'Hedge-All-18'!R180</f>
        <v>0</v>
      </c>
      <c r="EM180" s="139">
        <f>'Hedge-All-18'!S180</f>
        <v>0</v>
      </c>
      <c r="EN180" s="139">
        <f>'Hedge-All-18'!T180</f>
        <v>0</v>
      </c>
      <c r="EO180" s="139">
        <f>'Hedge-All-18'!U180</f>
        <v>0</v>
      </c>
      <c r="EP180" s="139">
        <f>'Hedge-All-18'!V180</f>
        <v>0</v>
      </c>
      <c r="EQ180" s="1" t="str">
        <f t="shared" si="73"/>
        <v>Y</v>
      </c>
    </row>
    <row r="181" spans="126:147" ht="18.75">
      <c r="DV181" s="139">
        <f>'Hedge-All-18'!B181</f>
        <v>0</v>
      </c>
      <c r="DW181" s="139">
        <f>'Hedge-All-18'!C181</f>
        <v>0</v>
      </c>
      <c r="DX181" s="139">
        <f>'Hedge-All-18'!D181</f>
        <v>0</v>
      </c>
      <c r="DY181" s="139">
        <f>'Hedge-All-18'!E181</f>
        <v>0</v>
      </c>
      <c r="DZ181" s="139">
        <f>'Hedge-All-18'!F181</f>
        <v>0</v>
      </c>
      <c r="EA181" s="139"/>
      <c r="EB181" s="139">
        <f>'Hedge-All-18'!H181</f>
        <v>0</v>
      </c>
      <c r="EC181" s="139">
        <f>'Hedge-All-18'!I181</f>
        <v>0</v>
      </c>
      <c r="ED181" s="139">
        <f>'Hedge-All-18'!J181</f>
        <v>0</v>
      </c>
      <c r="EE181" s="139">
        <f>'Hedge-All-18'!K181</f>
        <v>0</v>
      </c>
      <c r="EF181" s="139"/>
      <c r="EG181" s="139"/>
      <c r="EH181" s="139"/>
      <c r="EI181" s="139">
        <f>'Hedge-All-18'!O181</f>
        <v>0</v>
      </c>
      <c r="EJ181" s="139">
        <f>'Hedge-All-18'!P181</f>
        <v>0</v>
      </c>
      <c r="EK181" s="139">
        <f>'Hedge-All-18'!Q181</f>
        <v>0</v>
      </c>
      <c r="EL181" s="139">
        <f>'Hedge-All-18'!R181</f>
        <v>0</v>
      </c>
      <c r="EM181" s="139">
        <f>'Hedge-All-18'!S181</f>
        <v>0</v>
      </c>
      <c r="EN181" s="139">
        <f>'Hedge-All-18'!T181</f>
        <v>0</v>
      </c>
      <c r="EO181" s="139">
        <f>'Hedge-All-18'!U181</f>
        <v>0</v>
      </c>
      <c r="EP181" s="139">
        <f>'Hedge-All-18'!V181</f>
        <v>0</v>
      </c>
      <c r="EQ181" s="1" t="str">
        <f t="shared" si="73"/>
        <v>Y</v>
      </c>
    </row>
    <row r="182" spans="126:147" ht="18.75">
      <c r="DV182" s="139">
        <f>'Hedge-All-18'!B182</f>
        <v>0</v>
      </c>
      <c r="DW182" s="139">
        <f>'Hedge-All-18'!C182</f>
        <v>0</v>
      </c>
      <c r="DX182" s="139">
        <f>'Hedge-All-18'!D182</f>
        <v>0</v>
      </c>
      <c r="DY182" s="139">
        <f>'Hedge-All-18'!E182</f>
        <v>0</v>
      </c>
      <c r="DZ182" s="139">
        <f>'Hedge-All-18'!F182</f>
        <v>0</v>
      </c>
      <c r="EA182" s="139"/>
      <c r="EB182" s="139">
        <f>'Hedge-All-18'!H182</f>
        <v>0</v>
      </c>
      <c r="EC182" s="139">
        <f>'Hedge-All-18'!I182</f>
        <v>0</v>
      </c>
      <c r="ED182" s="139">
        <f>'Hedge-All-18'!J182</f>
        <v>0</v>
      </c>
      <c r="EE182" s="139">
        <f>'Hedge-All-18'!K182</f>
        <v>0</v>
      </c>
      <c r="EF182" s="139"/>
      <c r="EG182" s="139"/>
      <c r="EH182" s="139"/>
      <c r="EI182" s="139">
        <f>'Hedge-All-18'!O182</f>
        <v>0</v>
      </c>
      <c r="EJ182" s="139">
        <f>'Hedge-All-18'!P182</f>
        <v>0</v>
      </c>
      <c r="EK182" s="139">
        <f>'Hedge-All-18'!Q182</f>
        <v>0</v>
      </c>
      <c r="EL182" s="139">
        <f>'Hedge-All-18'!R182</f>
        <v>0</v>
      </c>
      <c r="EM182" s="139">
        <f>'Hedge-All-18'!S182</f>
        <v>0</v>
      </c>
      <c r="EN182" s="139">
        <f>'Hedge-All-18'!T182</f>
        <v>0</v>
      </c>
      <c r="EO182" s="139">
        <f>'Hedge-All-18'!U182</f>
        <v>0</v>
      </c>
      <c r="EP182" s="139">
        <f>'Hedge-All-18'!V182</f>
        <v>0</v>
      </c>
      <c r="EQ182" s="1" t="str">
        <f t="shared" si="73"/>
        <v>Y</v>
      </c>
    </row>
    <row r="183" spans="126:147" ht="18.75">
      <c r="DV183" s="139">
        <f>'Hedge-All-18'!B183</f>
        <v>0</v>
      </c>
      <c r="DW183" s="139">
        <f>'Hedge-All-18'!C183</f>
        <v>0</v>
      </c>
      <c r="DX183" s="139">
        <f>'Hedge-All-18'!D183</f>
        <v>0</v>
      </c>
      <c r="DY183" s="139">
        <f>'Hedge-All-18'!E183</f>
        <v>0</v>
      </c>
      <c r="DZ183" s="139">
        <f>'Hedge-All-18'!F183</f>
        <v>0</v>
      </c>
      <c r="EA183" s="139"/>
      <c r="EB183" s="139">
        <f>'Hedge-All-18'!H183</f>
        <v>0</v>
      </c>
      <c r="EC183" s="139">
        <f>'Hedge-All-18'!I183</f>
        <v>0</v>
      </c>
      <c r="ED183" s="139">
        <f>'Hedge-All-18'!J183</f>
        <v>0</v>
      </c>
      <c r="EE183" s="139">
        <f>'Hedge-All-18'!K183</f>
        <v>0</v>
      </c>
      <c r="EF183" s="139"/>
      <c r="EG183" s="139"/>
      <c r="EH183" s="139"/>
      <c r="EI183" s="139">
        <f>'Hedge-All-18'!O183</f>
        <v>0</v>
      </c>
      <c r="EJ183" s="139">
        <f>'Hedge-All-18'!P183</f>
        <v>0</v>
      </c>
      <c r="EK183" s="139">
        <f>'Hedge-All-18'!Q183</f>
        <v>0</v>
      </c>
      <c r="EL183" s="139">
        <f>'Hedge-All-18'!R183</f>
        <v>0</v>
      </c>
      <c r="EM183" s="139">
        <f>'Hedge-All-18'!S183</f>
        <v>0</v>
      </c>
      <c r="EN183" s="139">
        <f>'Hedge-All-18'!T183</f>
        <v>0</v>
      </c>
      <c r="EO183" s="139">
        <f>'Hedge-All-18'!U183</f>
        <v>0</v>
      </c>
      <c r="EP183" s="139">
        <f>'Hedge-All-18'!V183</f>
        <v>0</v>
      </c>
      <c r="EQ183" s="1" t="str">
        <f t="shared" si="73"/>
        <v>Y</v>
      </c>
    </row>
    <row r="184" spans="126:147" ht="18.75">
      <c r="DV184" s="139">
        <f>'Hedge-All-18'!B184</f>
        <v>0</v>
      </c>
      <c r="DW184" s="139">
        <f>'Hedge-All-18'!C184</f>
        <v>0</v>
      </c>
      <c r="DX184" s="139">
        <f>'Hedge-All-18'!D184</f>
        <v>0</v>
      </c>
      <c r="DY184" s="139">
        <f>'Hedge-All-18'!E184</f>
        <v>0</v>
      </c>
      <c r="DZ184" s="139">
        <f>'Hedge-All-18'!F184</f>
        <v>0</v>
      </c>
      <c r="EA184" s="139"/>
      <c r="EB184" s="139">
        <f>'Hedge-All-18'!H184</f>
        <v>0</v>
      </c>
      <c r="EC184" s="139">
        <f>'Hedge-All-18'!I184</f>
        <v>0</v>
      </c>
      <c r="ED184" s="139">
        <f>'Hedge-All-18'!J184</f>
        <v>0</v>
      </c>
      <c r="EE184" s="139">
        <f>'Hedge-All-18'!K184</f>
        <v>0</v>
      </c>
      <c r="EF184" s="139"/>
      <c r="EG184" s="139"/>
      <c r="EH184" s="139"/>
      <c r="EI184" s="139">
        <f>'Hedge-All-18'!O184</f>
        <v>0</v>
      </c>
      <c r="EJ184" s="139">
        <f>'Hedge-All-18'!P184</f>
        <v>0</v>
      </c>
      <c r="EK184" s="139">
        <f>'Hedge-All-18'!Q184</f>
        <v>0</v>
      </c>
      <c r="EL184" s="139">
        <f>'Hedge-All-18'!R184</f>
        <v>0</v>
      </c>
      <c r="EM184" s="139">
        <f>'Hedge-All-18'!S184</f>
        <v>0</v>
      </c>
      <c r="EN184" s="139">
        <f>'Hedge-All-18'!T184</f>
        <v>0</v>
      </c>
      <c r="EO184" s="139">
        <f>'Hedge-All-18'!U184</f>
        <v>0</v>
      </c>
      <c r="EP184" s="139">
        <f>'Hedge-All-18'!V184</f>
        <v>0</v>
      </c>
      <c r="EQ184" s="1" t="str">
        <f t="shared" si="73"/>
        <v>Y</v>
      </c>
    </row>
    <row r="185" spans="126:147" ht="18.75">
      <c r="DV185" s="139">
        <f>'Hedge-All-18'!B185</f>
        <v>0</v>
      </c>
      <c r="DW185" s="139">
        <f>'Hedge-All-18'!C185</f>
        <v>0</v>
      </c>
      <c r="DX185" s="139">
        <f>'Hedge-All-18'!D185</f>
        <v>0</v>
      </c>
      <c r="DY185" s="139">
        <f>'Hedge-All-18'!E185</f>
        <v>0</v>
      </c>
      <c r="DZ185" s="139">
        <f>'Hedge-All-18'!F185</f>
        <v>0</v>
      </c>
      <c r="EA185" s="139"/>
      <c r="EB185" s="139">
        <f>'Hedge-All-18'!H185</f>
        <v>0</v>
      </c>
      <c r="EC185" s="139">
        <f>'Hedge-All-18'!I185</f>
        <v>0</v>
      </c>
      <c r="ED185" s="139">
        <f>'Hedge-All-18'!J185</f>
        <v>0</v>
      </c>
      <c r="EE185" s="139">
        <f>'Hedge-All-18'!K185</f>
        <v>0</v>
      </c>
      <c r="EF185" s="139"/>
      <c r="EG185" s="139"/>
      <c r="EH185" s="139"/>
      <c r="EI185" s="139">
        <f>'Hedge-All-18'!O185</f>
        <v>0</v>
      </c>
      <c r="EJ185" s="139">
        <f>'Hedge-All-18'!P185</f>
        <v>0</v>
      </c>
      <c r="EK185" s="139">
        <f>'Hedge-All-18'!Q185</f>
        <v>0</v>
      </c>
      <c r="EL185" s="139">
        <f>'Hedge-All-18'!R185</f>
        <v>0</v>
      </c>
      <c r="EM185" s="139">
        <f>'Hedge-All-18'!S185</f>
        <v>0</v>
      </c>
      <c r="EN185" s="139">
        <f>'Hedge-All-18'!T185</f>
        <v>0</v>
      </c>
      <c r="EO185" s="139">
        <f>'Hedge-All-18'!U185</f>
        <v>0</v>
      </c>
      <c r="EP185" s="139">
        <f>'Hedge-All-18'!V185</f>
        <v>0</v>
      </c>
      <c r="EQ185" s="1" t="str">
        <f t="shared" si="73"/>
        <v>Y</v>
      </c>
    </row>
    <row r="186" spans="126:147" ht="18.75">
      <c r="DV186" s="139">
        <f>'Hedge-All-18'!B186</f>
        <v>0</v>
      </c>
      <c r="DW186" s="139">
        <f>'Hedge-All-18'!C186</f>
        <v>0</v>
      </c>
      <c r="DX186" s="139">
        <f>'Hedge-All-18'!D186</f>
        <v>0</v>
      </c>
      <c r="DY186" s="139">
        <f>'Hedge-All-18'!E186</f>
        <v>0</v>
      </c>
      <c r="DZ186" s="139">
        <f>'Hedge-All-18'!F186</f>
        <v>0</v>
      </c>
      <c r="EA186" s="139"/>
      <c r="EB186" s="139">
        <f>'Hedge-All-18'!H186</f>
        <v>0</v>
      </c>
      <c r="EC186" s="139">
        <f>'Hedge-All-18'!I186</f>
        <v>0</v>
      </c>
      <c r="ED186" s="139">
        <f>'Hedge-All-18'!J186</f>
        <v>0</v>
      </c>
      <c r="EE186" s="139">
        <f>'Hedge-All-18'!K186</f>
        <v>0</v>
      </c>
      <c r="EF186" s="139"/>
      <c r="EG186" s="139"/>
      <c r="EH186" s="139"/>
      <c r="EI186" s="139">
        <f>'Hedge-All-18'!O186</f>
        <v>0</v>
      </c>
      <c r="EJ186" s="139">
        <f>'Hedge-All-18'!P186</f>
        <v>0</v>
      </c>
      <c r="EK186" s="139">
        <f>'Hedge-All-18'!Q186</f>
        <v>0</v>
      </c>
      <c r="EL186" s="139">
        <f>'Hedge-All-18'!R186</f>
        <v>0</v>
      </c>
      <c r="EM186" s="139">
        <f>'Hedge-All-18'!S186</f>
        <v>0</v>
      </c>
      <c r="EN186" s="139">
        <f>'Hedge-All-18'!T186</f>
        <v>0</v>
      </c>
      <c r="EO186" s="139">
        <f>'Hedge-All-18'!U186</f>
        <v>0</v>
      </c>
      <c r="EP186" s="139">
        <f>'Hedge-All-18'!V186</f>
        <v>0</v>
      </c>
      <c r="EQ186" s="1" t="str">
        <f t="shared" si="73"/>
        <v>Y</v>
      </c>
    </row>
    <row r="187" spans="126:147" ht="18.75">
      <c r="DV187" s="139">
        <f>'Hedge-All-18'!B187</f>
        <v>0</v>
      </c>
      <c r="DW187" s="139">
        <f>'Hedge-All-18'!C187</f>
        <v>0</v>
      </c>
      <c r="DX187" s="139">
        <f>'Hedge-All-18'!D187</f>
        <v>0</v>
      </c>
      <c r="DY187" s="139">
        <f>'Hedge-All-18'!E187</f>
        <v>0</v>
      </c>
      <c r="DZ187" s="139">
        <f>'Hedge-All-18'!F187</f>
        <v>0</v>
      </c>
      <c r="EA187" s="139"/>
      <c r="EB187" s="139">
        <f>'Hedge-All-18'!H187</f>
        <v>0</v>
      </c>
      <c r="EC187" s="139">
        <f>'Hedge-All-18'!I187</f>
        <v>0</v>
      </c>
      <c r="ED187" s="139">
        <f>'Hedge-All-18'!J187</f>
        <v>0</v>
      </c>
      <c r="EE187" s="139">
        <f>'Hedge-All-18'!K187</f>
        <v>0</v>
      </c>
      <c r="EF187" s="139"/>
      <c r="EG187" s="139"/>
      <c r="EH187" s="139"/>
      <c r="EI187" s="139">
        <f>'Hedge-All-18'!O187</f>
        <v>0</v>
      </c>
      <c r="EJ187" s="139">
        <f>'Hedge-All-18'!P187</f>
        <v>0</v>
      </c>
      <c r="EK187" s="139">
        <f>'Hedge-All-18'!Q187</f>
        <v>0</v>
      </c>
      <c r="EL187" s="139">
        <f>'Hedge-All-18'!R187</f>
        <v>0</v>
      </c>
      <c r="EM187" s="139">
        <f>'Hedge-All-18'!S187</f>
        <v>0</v>
      </c>
      <c r="EN187" s="139">
        <f>'Hedge-All-18'!T187</f>
        <v>0</v>
      </c>
      <c r="EO187" s="139">
        <f>'Hedge-All-18'!U187</f>
        <v>0</v>
      </c>
      <c r="EP187" s="139">
        <f>'Hedge-All-18'!V187</f>
        <v>0</v>
      </c>
      <c r="EQ187" s="1" t="str">
        <f t="shared" si="73"/>
        <v>Y</v>
      </c>
    </row>
    <row r="188" spans="126:147" ht="18.75">
      <c r="DV188" s="139">
        <f>'Hedge-All-18'!B188</f>
        <v>0</v>
      </c>
      <c r="DW188" s="139">
        <f>'Hedge-All-18'!C188</f>
        <v>0</v>
      </c>
      <c r="DX188" s="139">
        <f>'Hedge-All-18'!D188</f>
        <v>0</v>
      </c>
      <c r="DY188" s="139">
        <f>'Hedge-All-18'!E188</f>
        <v>0</v>
      </c>
      <c r="DZ188" s="139">
        <f>'Hedge-All-18'!F188</f>
        <v>0</v>
      </c>
      <c r="EA188" s="139"/>
      <c r="EB188" s="139">
        <f>'Hedge-All-18'!H188</f>
        <v>0</v>
      </c>
      <c r="EC188" s="139">
        <f>'Hedge-All-18'!I188</f>
        <v>0</v>
      </c>
      <c r="ED188" s="139">
        <f>'Hedge-All-18'!J188</f>
        <v>0</v>
      </c>
      <c r="EE188" s="139">
        <f>'Hedge-All-18'!K188</f>
        <v>0</v>
      </c>
      <c r="EF188" s="139"/>
      <c r="EG188" s="139"/>
      <c r="EH188" s="139"/>
      <c r="EI188" s="139">
        <f>'Hedge-All-18'!O188</f>
        <v>0</v>
      </c>
      <c r="EJ188" s="139">
        <f>'Hedge-All-18'!P188</f>
        <v>0</v>
      </c>
      <c r="EK188" s="139">
        <f>'Hedge-All-18'!Q188</f>
        <v>0</v>
      </c>
      <c r="EL188" s="139">
        <f>'Hedge-All-18'!R188</f>
        <v>0</v>
      </c>
      <c r="EM188" s="139">
        <f>'Hedge-All-18'!S188</f>
        <v>0</v>
      </c>
      <c r="EN188" s="139">
        <f>'Hedge-All-18'!T188</f>
        <v>0</v>
      </c>
      <c r="EO188" s="139">
        <f>'Hedge-All-18'!U188</f>
        <v>0</v>
      </c>
      <c r="EP188" s="139">
        <f>'Hedge-All-18'!V188</f>
        <v>0</v>
      </c>
      <c r="EQ188" s="1" t="str">
        <f t="shared" si="73"/>
        <v>Y</v>
      </c>
    </row>
    <row r="189" spans="126:147" ht="18.75">
      <c r="DV189" s="139">
        <f>'Hedge-All-18'!B189</f>
        <v>0</v>
      </c>
      <c r="DW189" s="139">
        <f>'Hedge-All-18'!C189</f>
        <v>0</v>
      </c>
      <c r="DX189" s="139">
        <f>'Hedge-All-18'!D189</f>
        <v>0</v>
      </c>
      <c r="DY189" s="139">
        <f>'Hedge-All-18'!E189</f>
        <v>0</v>
      </c>
      <c r="DZ189" s="139">
        <f>'Hedge-All-18'!F189</f>
        <v>0</v>
      </c>
      <c r="EA189" s="139"/>
      <c r="EB189" s="139">
        <f>'Hedge-All-18'!H189</f>
        <v>0</v>
      </c>
      <c r="EC189" s="139">
        <f>'Hedge-All-18'!I189</f>
        <v>0</v>
      </c>
      <c r="ED189" s="139">
        <f>'Hedge-All-18'!J189</f>
        <v>0</v>
      </c>
      <c r="EE189" s="139">
        <f>'Hedge-All-18'!K189</f>
        <v>0</v>
      </c>
      <c r="EF189" s="139"/>
      <c r="EG189" s="139"/>
      <c r="EH189" s="139"/>
      <c r="EI189" s="139">
        <f>'Hedge-All-18'!O189</f>
        <v>0</v>
      </c>
      <c r="EJ189" s="139">
        <f>'Hedge-All-18'!P189</f>
        <v>0</v>
      </c>
      <c r="EK189" s="139">
        <f>'Hedge-All-18'!Q189</f>
        <v>0</v>
      </c>
      <c r="EL189" s="139">
        <f>'Hedge-All-18'!R189</f>
        <v>0</v>
      </c>
      <c r="EM189" s="139">
        <f>'Hedge-All-18'!S189</f>
        <v>0</v>
      </c>
      <c r="EN189" s="139">
        <f>'Hedge-All-18'!T189</f>
        <v>0</v>
      </c>
      <c r="EO189" s="139">
        <f>'Hedge-All-18'!U189</f>
        <v>0</v>
      </c>
      <c r="EP189" s="139">
        <f>'Hedge-All-18'!V189</f>
        <v>0</v>
      </c>
      <c r="EQ189" s="1" t="str">
        <f t="shared" si="73"/>
        <v>Y</v>
      </c>
    </row>
    <row r="190" spans="126:147" ht="18.75">
      <c r="DV190" s="139">
        <f>'Hedge-All-18'!B190</f>
        <v>0</v>
      </c>
      <c r="DW190" s="139">
        <f>'Hedge-All-18'!C190</f>
        <v>0</v>
      </c>
      <c r="DX190" s="139">
        <f>'Hedge-All-18'!D190</f>
        <v>0</v>
      </c>
      <c r="DY190" s="139">
        <f>'Hedge-All-18'!E190</f>
        <v>0</v>
      </c>
      <c r="DZ190" s="139">
        <f>'Hedge-All-18'!F190</f>
        <v>0</v>
      </c>
      <c r="EA190" s="139"/>
      <c r="EB190" s="139">
        <f>'Hedge-All-18'!H190</f>
        <v>0</v>
      </c>
      <c r="EC190" s="139">
        <f>'Hedge-All-18'!I190</f>
        <v>0</v>
      </c>
      <c r="ED190" s="139">
        <f>'Hedge-All-18'!J190</f>
        <v>0</v>
      </c>
      <c r="EE190" s="139">
        <f>'Hedge-All-18'!K190</f>
        <v>0</v>
      </c>
      <c r="EF190" s="139"/>
      <c r="EG190" s="139"/>
      <c r="EH190" s="139"/>
      <c r="EI190" s="139">
        <f>'Hedge-All-18'!O190</f>
        <v>0</v>
      </c>
      <c r="EJ190" s="139">
        <f>'Hedge-All-18'!P190</f>
        <v>0</v>
      </c>
      <c r="EK190" s="139">
        <f>'Hedge-All-18'!Q190</f>
        <v>0</v>
      </c>
      <c r="EL190" s="139">
        <f>'Hedge-All-18'!R190</f>
        <v>0</v>
      </c>
      <c r="EM190" s="139">
        <f>'Hedge-All-18'!S190</f>
        <v>0</v>
      </c>
      <c r="EN190" s="139">
        <f>'Hedge-All-18'!T190</f>
        <v>0</v>
      </c>
      <c r="EO190" s="139">
        <f>'Hedge-All-18'!U190</f>
        <v>0</v>
      </c>
      <c r="EP190" s="139">
        <f>'Hedge-All-18'!V190</f>
        <v>0</v>
      </c>
      <c r="EQ190" s="1" t="str">
        <f t="shared" si="73"/>
        <v>Y</v>
      </c>
    </row>
    <row r="191" spans="126:147" ht="18.75">
      <c r="DV191" s="139">
        <f>'Hedge-All-18'!B191</f>
        <v>0</v>
      </c>
      <c r="DW191" s="139">
        <f>'Hedge-All-18'!C191</f>
        <v>0</v>
      </c>
      <c r="DX191" s="139">
        <f>'Hedge-All-18'!D191</f>
        <v>0</v>
      </c>
      <c r="DY191" s="139">
        <f>'Hedge-All-18'!E191</f>
        <v>0</v>
      </c>
      <c r="DZ191" s="139">
        <f>'Hedge-All-18'!F191</f>
        <v>0</v>
      </c>
      <c r="EA191" s="139"/>
      <c r="EB191" s="139">
        <f>'Hedge-All-18'!H191</f>
        <v>0</v>
      </c>
      <c r="EC191" s="139">
        <f>'Hedge-All-18'!I191</f>
        <v>0</v>
      </c>
      <c r="ED191" s="139">
        <f>'Hedge-All-18'!J191</f>
        <v>0</v>
      </c>
      <c r="EE191" s="139">
        <f>'Hedge-All-18'!K191</f>
        <v>0</v>
      </c>
      <c r="EF191" s="139"/>
      <c r="EG191" s="139"/>
      <c r="EH191" s="139"/>
      <c r="EI191" s="139">
        <f>'Hedge-All-18'!O191</f>
        <v>0</v>
      </c>
      <c r="EJ191" s="139">
        <f>'Hedge-All-18'!P191</f>
        <v>0</v>
      </c>
      <c r="EK191" s="139">
        <f>'Hedge-All-18'!Q191</f>
        <v>0</v>
      </c>
      <c r="EL191" s="139">
        <f>'Hedge-All-18'!R191</f>
        <v>0</v>
      </c>
      <c r="EM191" s="139">
        <f>'Hedge-All-18'!S191</f>
        <v>0</v>
      </c>
      <c r="EN191" s="139">
        <f>'Hedge-All-18'!T191</f>
        <v>0</v>
      </c>
      <c r="EO191" s="139">
        <f>'Hedge-All-18'!U191</f>
        <v>0</v>
      </c>
      <c r="EP191" s="139">
        <f>'Hedge-All-18'!V191</f>
        <v>0</v>
      </c>
      <c r="EQ191" s="1" t="str">
        <f t="shared" si="73"/>
        <v>Y</v>
      </c>
    </row>
    <row r="192" spans="126:147" ht="18.75">
      <c r="DV192" s="139">
        <f>'Hedge-All-18'!B192</f>
        <v>0</v>
      </c>
      <c r="DW192" s="139">
        <f>'Hedge-All-18'!C192</f>
        <v>0</v>
      </c>
      <c r="DX192" s="139">
        <f>'Hedge-All-18'!D192</f>
        <v>0</v>
      </c>
      <c r="DY192" s="139">
        <f>'Hedge-All-18'!E192</f>
        <v>0</v>
      </c>
      <c r="DZ192" s="139">
        <f>'Hedge-All-18'!F192</f>
        <v>0</v>
      </c>
      <c r="EA192" s="139"/>
      <c r="EB192" s="139">
        <f>'Hedge-All-18'!H192</f>
        <v>0</v>
      </c>
      <c r="EC192" s="139">
        <f>'Hedge-All-18'!I192</f>
        <v>0</v>
      </c>
      <c r="ED192" s="139">
        <f>'Hedge-All-18'!J192</f>
        <v>0</v>
      </c>
      <c r="EE192" s="139">
        <f>'Hedge-All-18'!K192</f>
        <v>0</v>
      </c>
      <c r="EF192" s="139"/>
      <c r="EG192" s="139"/>
      <c r="EH192" s="139"/>
      <c r="EI192" s="139">
        <f>'Hedge-All-18'!O192</f>
        <v>0</v>
      </c>
      <c r="EJ192" s="139">
        <f>'Hedge-All-18'!P192</f>
        <v>0</v>
      </c>
      <c r="EK192" s="139">
        <f>'Hedge-All-18'!Q192</f>
        <v>0</v>
      </c>
      <c r="EL192" s="139">
        <f>'Hedge-All-18'!R192</f>
        <v>0</v>
      </c>
      <c r="EM192" s="139">
        <f>'Hedge-All-18'!S192</f>
        <v>0</v>
      </c>
      <c r="EN192" s="139">
        <f>'Hedge-All-18'!T192</f>
        <v>0</v>
      </c>
      <c r="EO192" s="139">
        <f>'Hedge-All-18'!U192</f>
        <v>0</v>
      </c>
      <c r="EP192" s="139">
        <f>'Hedge-All-18'!V192</f>
        <v>0</v>
      </c>
      <c r="EQ192" s="1" t="str">
        <f t="shared" si="73"/>
        <v>Y</v>
      </c>
    </row>
    <row r="193" spans="126:147" ht="18.75">
      <c r="DV193" s="139">
        <f>'Hedge-All-18'!B193</f>
        <v>0</v>
      </c>
      <c r="DW193" s="139">
        <f>'Hedge-All-18'!C193</f>
        <v>0</v>
      </c>
      <c r="DX193" s="139">
        <f>'Hedge-All-18'!D193</f>
        <v>0</v>
      </c>
      <c r="DY193" s="139">
        <f>'Hedge-All-18'!E193</f>
        <v>0</v>
      </c>
      <c r="DZ193" s="139">
        <f>'Hedge-All-18'!F193</f>
        <v>0</v>
      </c>
      <c r="EA193" s="139"/>
      <c r="EB193" s="139">
        <f>'Hedge-All-18'!H193</f>
        <v>0</v>
      </c>
      <c r="EC193" s="139">
        <f>'Hedge-All-18'!I193</f>
        <v>0</v>
      </c>
      <c r="ED193" s="139">
        <f>'Hedge-All-18'!J193</f>
        <v>0</v>
      </c>
      <c r="EE193" s="139">
        <f>'Hedge-All-18'!K193</f>
        <v>0</v>
      </c>
      <c r="EF193" s="139"/>
      <c r="EG193" s="139"/>
      <c r="EH193" s="139"/>
      <c r="EI193" s="139">
        <f>'Hedge-All-18'!O193</f>
        <v>0</v>
      </c>
      <c r="EJ193" s="139">
        <f>'Hedge-All-18'!P193</f>
        <v>0</v>
      </c>
      <c r="EK193" s="139">
        <f>'Hedge-All-18'!Q193</f>
        <v>0</v>
      </c>
      <c r="EL193" s="139">
        <f>'Hedge-All-18'!R193</f>
        <v>0</v>
      </c>
      <c r="EM193" s="139">
        <f>'Hedge-All-18'!S193</f>
        <v>0</v>
      </c>
      <c r="EN193" s="139">
        <f>'Hedge-All-18'!T193</f>
        <v>0</v>
      </c>
      <c r="EO193" s="139">
        <f>'Hedge-All-18'!U193</f>
        <v>0</v>
      </c>
      <c r="EP193" s="139">
        <f>'Hedge-All-18'!V193</f>
        <v>0</v>
      </c>
      <c r="EQ193" s="1" t="str">
        <f t="shared" si="73"/>
        <v>Y</v>
      </c>
    </row>
    <row r="194" spans="126:147" ht="18.75">
      <c r="DV194" s="139">
        <f>'Hedge-All-18'!B194</f>
        <v>0</v>
      </c>
      <c r="DW194" s="139">
        <f>'Hedge-All-18'!C194</f>
        <v>0</v>
      </c>
      <c r="DX194" s="139">
        <f>'Hedge-All-18'!D194</f>
        <v>0</v>
      </c>
      <c r="DY194" s="139">
        <f>'Hedge-All-18'!E194</f>
        <v>0</v>
      </c>
      <c r="DZ194" s="139">
        <f>'Hedge-All-18'!F194</f>
        <v>0</v>
      </c>
      <c r="EA194" s="139"/>
      <c r="EB194" s="139">
        <f>'Hedge-All-18'!H194</f>
        <v>0</v>
      </c>
      <c r="EC194" s="139">
        <f>'Hedge-All-18'!I194</f>
        <v>0</v>
      </c>
      <c r="ED194" s="139">
        <f>'Hedge-All-18'!J194</f>
        <v>0</v>
      </c>
      <c r="EE194" s="139">
        <f>'Hedge-All-18'!K194</f>
        <v>0</v>
      </c>
      <c r="EF194" s="139"/>
      <c r="EG194" s="139"/>
      <c r="EH194" s="139"/>
      <c r="EI194" s="139">
        <f>'Hedge-All-18'!O194</f>
        <v>0</v>
      </c>
      <c r="EJ194" s="139">
        <f>'Hedge-All-18'!P194</f>
        <v>0</v>
      </c>
      <c r="EK194" s="139">
        <f>'Hedge-All-18'!Q194</f>
        <v>0</v>
      </c>
      <c r="EL194" s="139">
        <f>'Hedge-All-18'!R194</f>
        <v>0</v>
      </c>
      <c r="EM194" s="139">
        <f>'Hedge-All-18'!S194</f>
        <v>0</v>
      </c>
      <c r="EN194" s="139">
        <f>'Hedge-All-18'!T194</f>
        <v>0</v>
      </c>
      <c r="EO194" s="139">
        <f>'Hedge-All-18'!U194</f>
        <v>0</v>
      </c>
      <c r="EP194" s="139">
        <f>'Hedge-All-18'!V194</f>
        <v>0</v>
      </c>
      <c r="EQ194" s="1" t="str">
        <f t="shared" si="73"/>
        <v>Y</v>
      </c>
    </row>
    <row r="195" spans="126:147" ht="18.75">
      <c r="DV195" s="139">
        <f>'Hedge-All-18'!B195</f>
        <v>0</v>
      </c>
      <c r="DW195" s="139">
        <f>'Hedge-All-18'!C195</f>
        <v>0</v>
      </c>
      <c r="DX195" s="139">
        <f>'Hedge-All-18'!D195</f>
        <v>0</v>
      </c>
      <c r="DY195" s="139">
        <f>'Hedge-All-18'!E195</f>
        <v>0</v>
      </c>
      <c r="DZ195" s="139">
        <f>'Hedge-All-18'!F195</f>
        <v>0</v>
      </c>
      <c r="EA195" s="139"/>
      <c r="EB195" s="139">
        <f>'Hedge-All-18'!H195</f>
        <v>0</v>
      </c>
      <c r="EC195" s="139">
        <f>'Hedge-All-18'!I195</f>
        <v>0</v>
      </c>
      <c r="ED195" s="139">
        <f>'Hedge-All-18'!J195</f>
        <v>0</v>
      </c>
      <c r="EE195" s="139">
        <f>'Hedge-All-18'!K195</f>
        <v>0</v>
      </c>
      <c r="EF195" s="139"/>
      <c r="EG195" s="139"/>
      <c r="EH195" s="139"/>
      <c r="EI195" s="139">
        <f>'Hedge-All-18'!O195</f>
        <v>0</v>
      </c>
      <c r="EJ195" s="139">
        <f>'Hedge-All-18'!P195</f>
        <v>0</v>
      </c>
      <c r="EK195" s="139">
        <f>'Hedge-All-18'!Q195</f>
        <v>0</v>
      </c>
      <c r="EL195" s="139">
        <f>'Hedge-All-18'!R195</f>
        <v>0</v>
      </c>
      <c r="EM195" s="139">
        <f>'Hedge-All-18'!S195</f>
        <v>0</v>
      </c>
      <c r="EN195" s="139">
        <f>'Hedge-All-18'!T195</f>
        <v>0</v>
      </c>
      <c r="EO195" s="139">
        <f>'Hedge-All-18'!U195</f>
        <v>0</v>
      </c>
      <c r="EP195" s="139">
        <f>'Hedge-All-18'!V195</f>
        <v>0</v>
      </c>
      <c r="EQ195" s="1" t="str">
        <f t="shared" si="73"/>
        <v>Y</v>
      </c>
    </row>
    <row r="196" spans="126:147" ht="18.75">
      <c r="DV196" s="139">
        <f>'Hedge-All-18'!B196</f>
        <v>0</v>
      </c>
      <c r="DW196" s="139">
        <f>'Hedge-All-18'!C196</f>
        <v>0</v>
      </c>
      <c r="DX196" s="139">
        <f>'Hedge-All-18'!D196</f>
        <v>0</v>
      </c>
      <c r="DY196" s="139">
        <f>'Hedge-All-18'!E196</f>
        <v>0</v>
      </c>
      <c r="DZ196" s="139">
        <f>'Hedge-All-18'!F196</f>
        <v>0</v>
      </c>
      <c r="EA196" s="139"/>
      <c r="EB196" s="139">
        <f>'Hedge-All-18'!H196</f>
        <v>0</v>
      </c>
      <c r="EC196" s="139">
        <f>'Hedge-All-18'!I196</f>
        <v>0</v>
      </c>
      <c r="ED196" s="139">
        <f>'Hedge-All-18'!J196</f>
        <v>0</v>
      </c>
      <c r="EE196" s="139">
        <f>'Hedge-All-18'!K196</f>
        <v>0</v>
      </c>
      <c r="EF196" s="139"/>
      <c r="EG196" s="139"/>
      <c r="EH196" s="139"/>
      <c r="EI196" s="139">
        <f>'Hedge-All-18'!O196</f>
        <v>0</v>
      </c>
      <c r="EJ196" s="139">
        <f>'Hedge-All-18'!P196</f>
        <v>0</v>
      </c>
      <c r="EK196" s="139">
        <f>'Hedge-All-18'!Q196</f>
        <v>0</v>
      </c>
      <c r="EL196" s="139">
        <f>'Hedge-All-18'!R196</f>
        <v>0</v>
      </c>
      <c r="EM196" s="139">
        <f>'Hedge-All-18'!S196</f>
        <v>0</v>
      </c>
      <c r="EN196" s="139">
        <f>'Hedge-All-18'!T196</f>
        <v>0</v>
      </c>
      <c r="EO196" s="139">
        <f>'Hedge-All-18'!U196</f>
        <v>0</v>
      </c>
      <c r="EP196" s="139">
        <f>'Hedge-All-18'!V196</f>
        <v>0</v>
      </c>
      <c r="EQ196" s="1" t="str">
        <f t="shared" si="73"/>
        <v>Y</v>
      </c>
    </row>
    <row r="197" spans="126:147" ht="18.75">
      <c r="DV197" s="139">
        <f>'Hedge-All-18'!B197</f>
        <v>0</v>
      </c>
      <c r="DW197" s="139">
        <f>'Hedge-All-18'!C197</f>
        <v>0</v>
      </c>
      <c r="DX197" s="139">
        <f>'Hedge-All-18'!D197</f>
        <v>0</v>
      </c>
      <c r="DY197" s="139">
        <f>'Hedge-All-18'!E197</f>
        <v>0</v>
      </c>
      <c r="DZ197" s="139">
        <f>'Hedge-All-18'!F197</f>
        <v>0</v>
      </c>
      <c r="EA197" s="139"/>
      <c r="EB197" s="139">
        <f>'Hedge-All-18'!H197</f>
        <v>0</v>
      </c>
      <c r="EC197" s="139">
        <f>'Hedge-All-18'!I197</f>
        <v>0</v>
      </c>
      <c r="ED197" s="139">
        <f>'Hedge-All-18'!J197</f>
        <v>0</v>
      </c>
      <c r="EE197" s="139">
        <f>'Hedge-All-18'!K197</f>
        <v>0</v>
      </c>
      <c r="EF197" s="139"/>
      <c r="EG197" s="139"/>
      <c r="EH197" s="139"/>
      <c r="EI197" s="139">
        <f>'Hedge-All-18'!O197</f>
        <v>0</v>
      </c>
      <c r="EJ197" s="139">
        <f>'Hedge-All-18'!P197</f>
        <v>0</v>
      </c>
      <c r="EK197" s="139">
        <f>'Hedge-All-18'!Q197</f>
        <v>0</v>
      </c>
      <c r="EL197" s="139">
        <f>'Hedge-All-18'!R197</f>
        <v>0</v>
      </c>
      <c r="EM197" s="139">
        <f>'Hedge-All-18'!S197</f>
        <v>0</v>
      </c>
      <c r="EN197" s="139">
        <f>'Hedge-All-18'!T197</f>
        <v>0</v>
      </c>
      <c r="EO197" s="139">
        <f>'Hedge-All-18'!U197</f>
        <v>0</v>
      </c>
      <c r="EP197" s="139">
        <f>'Hedge-All-18'!V197</f>
        <v>0</v>
      </c>
      <c r="EQ197" s="1" t="str">
        <f t="shared" si="73"/>
        <v>Y</v>
      </c>
    </row>
    <row r="198" spans="126:147" ht="18.75">
      <c r="DV198" s="139">
        <f>'Hedge-All-18'!B198</f>
        <v>0</v>
      </c>
      <c r="DW198" s="139">
        <f>'Hedge-All-18'!C198</f>
        <v>0</v>
      </c>
      <c r="DX198" s="139">
        <f>'Hedge-All-18'!D198</f>
        <v>0</v>
      </c>
      <c r="DY198" s="139">
        <f>'Hedge-All-18'!E198</f>
        <v>0</v>
      </c>
      <c r="DZ198" s="139">
        <f>'Hedge-All-18'!F198</f>
        <v>0</v>
      </c>
      <c r="EA198" s="139"/>
      <c r="EB198" s="139">
        <f>'Hedge-All-18'!H198</f>
        <v>0</v>
      </c>
      <c r="EC198" s="139">
        <f>'Hedge-All-18'!I198</f>
        <v>0</v>
      </c>
      <c r="ED198" s="139">
        <f>'Hedge-All-18'!J198</f>
        <v>0</v>
      </c>
      <c r="EE198" s="139">
        <f>'Hedge-All-18'!K198</f>
        <v>0</v>
      </c>
      <c r="EF198" s="139"/>
      <c r="EG198" s="139"/>
      <c r="EH198" s="139"/>
      <c r="EI198" s="139">
        <f>'Hedge-All-18'!O198</f>
        <v>0</v>
      </c>
      <c r="EJ198" s="139">
        <f>'Hedge-All-18'!P198</f>
        <v>0</v>
      </c>
      <c r="EK198" s="139">
        <f>'Hedge-All-18'!Q198</f>
        <v>0</v>
      </c>
      <c r="EL198" s="139">
        <f>'Hedge-All-18'!R198</f>
        <v>0</v>
      </c>
      <c r="EM198" s="139">
        <f>'Hedge-All-18'!S198</f>
        <v>0</v>
      </c>
      <c r="EN198" s="139">
        <f>'Hedge-All-18'!T198</f>
        <v>0</v>
      </c>
      <c r="EO198" s="139">
        <f>'Hedge-All-18'!U198</f>
        <v>0</v>
      </c>
      <c r="EP198" s="139">
        <f>'Hedge-All-18'!V198</f>
        <v>0</v>
      </c>
      <c r="EQ198" s="1" t="str">
        <f t="shared" si="73"/>
        <v>Y</v>
      </c>
    </row>
    <row r="199" spans="126:147" ht="18.75">
      <c r="DV199" s="139">
        <f>'Hedge-All-18'!B199</f>
        <v>0</v>
      </c>
      <c r="DW199" s="139">
        <f>'Hedge-All-18'!C199</f>
        <v>0</v>
      </c>
      <c r="DX199" s="139">
        <f>'Hedge-All-18'!D199</f>
        <v>0</v>
      </c>
      <c r="DY199" s="139">
        <f>'Hedge-All-18'!E199</f>
        <v>0</v>
      </c>
      <c r="DZ199" s="139">
        <f>'Hedge-All-18'!F199</f>
        <v>0</v>
      </c>
      <c r="EA199" s="139"/>
      <c r="EB199" s="139">
        <f>'Hedge-All-18'!H199</f>
        <v>0</v>
      </c>
      <c r="EC199" s="139">
        <f>'Hedge-All-18'!I199</f>
        <v>0</v>
      </c>
      <c r="ED199" s="139">
        <f>'Hedge-All-18'!J199</f>
        <v>0</v>
      </c>
      <c r="EE199" s="139">
        <f>'Hedge-All-18'!K199</f>
        <v>0</v>
      </c>
      <c r="EF199" s="139"/>
      <c r="EG199" s="139"/>
      <c r="EH199" s="139"/>
      <c r="EI199" s="139">
        <f>'Hedge-All-18'!O199</f>
        <v>0</v>
      </c>
      <c r="EJ199" s="139">
        <f>'Hedge-All-18'!P199</f>
        <v>0</v>
      </c>
      <c r="EK199" s="139">
        <f>'Hedge-All-18'!Q199</f>
        <v>0</v>
      </c>
      <c r="EL199" s="139">
        <f>'Hedge-All-18'!R199</f>
        <v>0</v>
      </c>
      <c r="EM199" s="139">
        <f>'Hedge-All-18'!S199</f>
        <v>0</v>
      </c>
      <c r="EN199" s="139">
        <f>'Hedge-All-18'!T199</f>
        <v>0</v>
      </c>
      <c r="EO199" s="139">
        <f>'Hedge-All-18'!U199</f>
        <v>0</v>
      </c>
      <c r="EP199" s="139">
        <f>'Hedge-All-18'!V199</f>
        <v>0</v>
      </c>
      <c r="EQ199" s="1" t="str">
        <f t="shared" si="73"/>
        <v>Y</v>
      </c>
    </row>
    <row r="200" spans="126:147" ht="18.75">
      <c r="DV200" s="139">
        <f>'Hedge-All-18'!B200</f>
        <v>0</v>
      </c>
      <c r="DW200" s="139">
        <f>'Hedge-All-18'!C200</f>
        <v>0</v>
      </c>
      <c r="DX200" s="139">
        <f>'Hedge-All-18'!D200</f>
        <v>0</v>
      </c>
      <c r="DY200" s="139">
        <f>'Hedge-All-18'!E200</f>
        <v>0</v>
      </c>
      <c r="DZ200" s="139">
        <f>'Hedge-All-18'!F200</f>
        <v>0</v>
      </c>
      <c r="EA200" s="139"/>
      <c r="EB200" s="139">
        <f>'Hedge-All-18'!H200</f>
        <v>0</v>
      </c>
      <c r="EC200" s="139">
        <f>'Hedge-All-18'!I200</f>
        <v>0</v>
      </c>
      <c r="ED200" s="139">
        <f>'Hedge-All-18'!J200</f>
        <v>0</v>
      </c>
      <c r="EE200" s="139">
        <f>'Hedge-All-18'!K200</f>
        <v>0</v>
      </c>
      <c r="EF200" s="139"/>
      <c r="EG200" s="139"/>
      <c r="EH200" s="139"/>
      <c r="EI200" s="139">
        <f>'Hedge-All-18'!O200</f>
        <v>0</v>
      </c>
      <c r="EJ200" s="139">
        <f>'Hedge-All-18'!P200</f>
        <v>0</v>
      </c>
      <c r="EK200" s="139">
        <f>'Hedge-All-18'!Q200</f>
        <v>0</v>
      </c>
      <c r="EL200" s="139">
        <f>'Hedge-All-18'!R200</f>
        <v>0</v>
      </c>
      <c r="EM200" s="139">
        <f>'Hedge-All-18'!S200</f>
        <v>0</v>
      </c>
      <c r="EN200" s="139">
        <f>'Hedge-All-18'!T200</f>
        <v>0</v>
      </c>
      <c r="EO200" s="139">
        <f>'Hedge-All-18'!U200</f>
        <v>0</v>
      </c>
      <c r="EP200" s="139">
        <f>'Hedge-All-18'!V200</f>
        <v>0</v>
      </c>
      <c r="EQ200" s="1" t="str">
        <f t="shared" si="73"/>
        <v>Y</v>
      </c>
    </row>
    <row r="201" spans="126:147" ht="18.75">
      <c r="DV201" s="139">
        <f>'Hedge-All-18'!B201</f>
        <v>0</v>
      </c>
      <c r="DW201" s="139">
        <f>'Hedge-All-18'!C201</f>
        <v>0</v>
      </c>
      <c r="DX201" s="139">
        <f>'Hedge-All-18'!D201</f>
        <v>0</v>
      </c>
      <c r="DY201" s="139">
        <f>'Hedge-All-18'!E201</f>
        <v>0</v>
      </c>
      <c r="DZ201" s="139">
        <f>'Hedge-All-18'!F201</f>
        <v>0</v>
      </c>
      <c r="EA201" s="139"/>
      <c r="EB201" s="139">
        <f>'Hedge-All-18'!H201</f>
        <v>0</v>
      </c>
      <c r="EC201" s="139">
        <f>'Hedge-All-18'!I201</f>
        <v>0</v>
      </c>
      <c r="ED201" s="139">
        <f>'Hedge-All-18'!J201</f>
        <v>0</v>
      </c>
      <c r="EE201" s="139">
        <f>'Hedge-All-18'!K201</f>
        <v>0</v>
      </c>
      <c r="EF201" s="139"/>
      <c r="EG201" s="139"/>
      <c r="EH201" s="139"/>
      <c r="EI201" s="139">
        <f>'Hedge-All-18'!O201</f>
        <v>0</v>
      </c>
      <c r="EJ201" s="139">
        <f>'Hedge-All-18'!P201</f>
        <v>0</v>
      </c>
      <c r="EK201" s="139">
        <f>'Hedge-All-18'!Q201</f>
        <v>0</v>
      </c>
      <c r="EL201" s="139">
        <f>'Hedge-All-18'!R201</f>
        <v>0</v>
      </c>
      <c r="EM201" s="139">
        <f>'Hedge-All-18'!S201</f>
        <v>0</v>
      </c>
      <c r="EN201" s="139">
        <f>'Hedge-All-18'!T201</f>
        <v>0</v>
      </c>
      <c r="EO201" s="139">
        <f>'Hedge-All-18'!U201</f>
        <v>0</v>
      </c>
      <c r="EP201" s="139">
        <f>'Hedge-All-18'!V201</f>
        <v>0</v>
      </c>
      <c r="EQ201" s="1" t="str">
        <f t="shared" si="73"/>
        <v>Y</v>
      </c>
    </row>
    <row r="202" spans="126:147" ht="18.75">
      <c r="DV202" s="139">
        <f>'Hedge-All-18'!B202</f>
        <v>0</v>
      </c>
      <c r="DW202" s="139">
        <f>'Hedge-All-18'!C202</f>
        <v>0</v>
      </c>
      <c r="DX202" s="139">
        <f>'Hedge-All-18'!D202</f>
        <v>0</v>
      </c>
      <c r="DY202" s="139">
        <f>'Hedge-All-18'!E202</f>
        <v>0</v>
      </c>
      <c r="DZ202" s="139">
        <f>'Hedge-All-18'!F202</f>
        <v>0</v>
      </c>
      <c r="EA202" s="139"/>
      <c r="EB202" s="139">
        <f>'Hedge-All-18'!H202</f>
        <v>0</v>
      </c>
      <c r="EC202" s="139">
        <f>'Hedge-All-18'!I202</f>
        <v>0</v>
      </c>
      <c r="ED202" s="139">
        <f>'Hedge-All-18'!J202</f>
        <v>0</v>
      </c>
      <c r="EE202" s="139">
        <f>'Hedge-All-18'!K202</f>
        <v>0</v>
      </c>
      <c r="EF202" s="139"/>
      <c r="EG202" s="139"/>
      <c r="EH202" s="139"/>
      <c r="EI202" s="139">
        <f>'Hedge-All-18'!O202</f>
        <v>0</v>
      </c>
      <c r="EJ202" s="139">
        <f>'Hedge-All-18'!P202</f>
        <v>0</v>
      </c>
      <c r="EK202" s="139">
        <f>'Hedge-All-18'!Q202</f>
        <v>0</v>
      </c>
      <c r="EL202" s="139">
        <f>'Hedge-All-18'!R202</f>
        <v>0</v>
      </c>
      <c r="EM202" s="139">
        <f>'Hedge-All-18'!S202</f>
        <v>0</v>
      </c>
      <c r="EN202" s="139">
        <f>'Hedge-All-18'!T202</f>
        <v>0</v>
      </c>
      <c r="EO202" s="139">
        <f>'Hedge-All-18'!U202</f>
        <v>0</v>
      </c>
      <c r="EP202" s="139">
        <f>'Hedge-All-18'!V202</f>
        <v>0</v>
      </c>
      <c r="EQ202" s="1" t="str">
        <f t="shared" si="73"/>
        <v>Y</v>
      </c>
    </row>
    <row r="203" spans="126:147" ht="18.75">
      <c r="DV203" s="139">
        <f>'Hedge-All-18'!B203</f>
        <v>0</v>
      </c>
      <c r="DW203" s="139">
        <f>'Hedge-All-18'!C203</f>
        <v>0</v>
      </c>
      <c r="DX203" s="139">
        <f>'Hedge-All-18'!D203</f>
        <v>0</v>
      </c>
      <c r="DY203" s="139">
        <f>'Hedge-All-18'!E203</f>
        <v>0</v>
      </c>
      <c r="DZ203" s="139">
        <f>'Hedge-All-18'!F203</f>
        <v>0</v>
      </c>
      <c r="EA203" s="139"/>
      <c r="EB203" s="139">
        <f>'Hedge-All-18'!H203</f>
        <v>0</v>
      </c>
      <c r="EC203" s="139">
        <f>'Hedge-All-18'!I203</f>
        <v>0</v>
      </c>
      <c r="ED203" s="139">
        <f>'Hedge-All-18'!J203</f>
        <v>0</v>
      </c>
      <c r="EE203" s="139">
        <f>'Hedge-All-18'!K203</f>
        <v>0</v>
      </c>
      <c r="EF203" s="139"/>
      <c r="EG203" s="139"/>
      <c r="EH203" s="139"/>
      <c r="EI203" s="139">
        <f>'Hedge-All-18'!O203</f>
        <v>0</v>
      </c>
      <c r="EJ203" s="139">
        <f>'Hedge-All-18'!P203</f>
        <v>0</v>
      </c>
      <c r="EK203" s="139">
        <f>'Hedge-All-18'!Q203</f>
        <v>0</v>
      </c>
      <c r="EL203" s="139">
        <f>'Hedge-All-18'!R203</f>
        <v>0</v>
      </c>
      <c r="EM203" s="139">
        <f>'Hedge-All-18'!S203</f>
        <v>0</v>
      </c>
      <c r="EN203" s="139">
        <f>'Hedge-All-18'!T203</f>
        <v>0</v>
      </c>
      <c r="EO203" s="139">
        <f>'Hedge-All-18'!U203</f>
        <v>0</v>
      </c>
      <c r="EP203" s="139">
        <f>'Hedge-All-18'!V203</f>
        <v>0</v>
      </c>
      <c r="EQ203" s="1" t="str">
        <f t="shared" ref="EQ203:EQ240" si="74">IF(EN203="","N","Y")</f>
        <v>Y</v>
      </c>
    </row>
    <row r="204" spans="126:147" ht="18.75">
      <c r="DV204" s="139">
        <f>'Hedge-All-18'!B204</f>
        <v>0</v>
      </c>
      <c r="DW204" s="139">
        <f>'Hedge-All-18'!C204</f>
        <v>0</v>
      </c>
      <c r="DX204" s="139">
        <f>'Hedge-All-18'!D204</f>
        <v>0</v>
      </c>
      <c r="DY204" s="139">
        <f>'Hedge-All-18'!E204</f>
        <v>0</v>
      </c>
      <c r="DZ204" s="139">
        <f>'Hedge-All-18'!F204</f>
        <v>0</v>
      </c>
      <c r="EA204" s="139"/>
      <c r="EB204" s="139">
        <f>'Hedge-All-18'!H204</f>
        <v>0</v>
      </c>
      <c r="EC204" s="139">
        <f>'Hedge-All-18'!I204</f>
        <v>0</v>
      </c>
      <c r="ED204" s="139">
        <f>'Hedge-All-18'!J204</f>
        <v>0</v>
      </c>
      <c r="EE204" s="139">
        <f>'Hedge-All-18'!K204</f>
        <v>0</v>
      </c>
      <c r="EF204" s="139"/>
      <c r="EG204" s="139"/>
      <c r="EH204" s="139"/>
      <c r="EI204" s="139">
        <f>'Hedge-All-18'!O204</f>
        <v>0</v>
      </c>
      <c r="EJ204" s="139">
        <f>'Hedge-All-18'!P204</f>
        <v>0</v>
      </c>
      <c r="EK204" s="139">
        <f>'Hedge-All-18'!Q204</f>
        <v>0</v>
      </c>
      <c r="EL204" s="139">
        <f>'Hedge-All-18'!R204</f>
        <v>0</v>
      </c>
      <c r="EM204" s="139">
        <f>'Hedge-All-18'!S204</f>
        <v>0</v>
      </c>
      <c r="EN204" s="139">
        <f>'Hedge-All-18'!T204</f>
        <v>0</v>
      </c>
      <c r="EO204" s="139">
        <f>'Hedge-All-18'!U204</f>
        <v>0</v>
      </c>
      <c r="EP204" s="139">
        <f>'Hedge-All-18'!V204</f>
        <v>0</v>
      </c>
      <c r="EQ204" s="1" t="str">
        <f t="shared" si="74"/>
        <v>Y</v>
      </c>
    </row>
    <row r="205" spans="126:147" ht="18.75">
      <c r="DV205" s="139">
        <f>'Hedge-All-18'!B205</f>
        <v>0</v>
      </c>
      <c r="DW205" s="139">
        <f>'Hedge-All-18'!C205</f>
        <v>0</v>
      </c>
      <c r="DX205" s="139">
        <f>'Hedge-All-18'!D205</f>
        <v>0</v>
      </c>
      <c r="DY205" s="139">
        <f>'Hedge-All-18'!E205</f>
        <v>0</v>
      </c>
      <c r="DZ205" s="139">
        <f>'Hedge-All-18'!F205</f>
        <v>0</v>
      </c>
      <c r="EA205" s="139"/>
      <c r="EB205" s="139">
        <f>'Hedge-All-18'!H205</f>
        <v>0</v>
      </c>
      <c r="EC205" s="139">
        <f>'Hedge-All-18'!I205</f>
        <v>0</v>
      </c>
      <c r="ED205" s="139">
        <f>'Hedge-All-18'!J205</f>
        <v>0</v>
      </c>
      <c r="EE205" s="139">
        <f>'Hedge-All-18'!K205</f>
        <v>0</v>
      </c>
      <c r="EF205" s="139"/>
      <c r="EG205" s="139"/>
      <c r="EH205" s="139"/>
      <c r="EI205" s="139">
        <f>'Hedge-All-18'!O205</f>
        <v>0</v>
      </c>
      <c r="EJ205" s="139">
        <f>'Hedge-All-18'!P205</f>
        <v>0</v>
      </c>
      <c r="EK205" s="139">
        <f>'Hedge-All-18'!Q205</f>
        <v>0</v>
      </c>
      <c r="EL205" s="139">
        <f>'Hedge-All-18'!R205</f>
        <v>0</v>
      </c>
      <c r="EM205" s="139">
        <f>'Hedge-All-18'!S205</f>
        <v>0</v>
      </c>
      <c r="EN205" s="139">
        <f>'Hedge-All-18'!T205</f>
        <v>0</v>
      </c>
      <c r="EO205" s="139">
        <f>'Hedge-All-18'!U205</f>
        <v>0</v>
      </c>
      <c r="EP205" s="139">
        <f>'Hedge-All-18'!V205</f>
        <v>0</v>
      </c>
      <c r="EQ205" s="1" t="str">
        <f t="shared" si="74"/>
        <v>Y</v>
      </c>
    </row>
    <row r="206" spans="126:147" ht="18.75">
      <c r="DV206" s="139">
        <f>'Hedge-All-18'!B206</f>
        <v>0</v>
      </c>
      <c r="DW206" s="139">
        <f>'Hedge-All-18'!C206</f>
        <v>0</v>
      </c>
      <c r="DX206" s="139">
        <f>'Hedge-All-18'!D206</f>
        <v>0</v>
      </c>
      <c r="DY206" s="139">
        <f>'Hedge-All-18'!E206</f>
        <v>0</v>
      </c>
      <c r="DZ206" s="139">
        <f>'Hedge-All-18'!F206</f>
        <v>0</v>
      </c>
      <c r="EA206" s="139"/>
      <c r="EB206" s="139">
        <f>'Hedge-All-18'!H206</f>
        <v>0</v>
      </c>
      <c r="EC206" s="139">
        <f>'Hedge-All-18'!I206</f>
        <v>0</v>
      </c>
      <c r="ED206" s="139">
        <f>'Hedge-All-18'!J206</f>
        <v>0</v>
      </c>
      <c r="EE206" s="139">
        <f>'Hedge-All-18'!K206</f>
        <v>0</v>
      </c>
      <c r="EF206" s="139"/>
      <c r="EG206" s="139"/>
      <c r="EH206" s="139"/>
      <c r="EI206" s="139">
        <f>'Hedge-All-18'!O206</f>
        <v>0</v>
      </c>
      <c r="EJ206" s="139">
        <f>'Hedge-All-18'!P206</f>
        <v>0</v>
      </c>
      <c r="EK206" s="139">
        <f>'Hedge-All-18'!Q206</f>
        <v>0</v>
      </c>
      <c r="EL206" s="139">
        <f>'Hedge-All-18'!R206</f>
        <v>0</v>
      </c>
      <c r="EM206" s="139">
        <f>'Hedge-All-18'!S206</f>
        <v>0</v>
      </c>
      <c r="EN206" s="139">
        <f>'Hedge-All-18'!T206</f>
        <v>0</v>
      </c>
      <c r="EO206" s="139">
        <f>'Hedge-All-18'!U206</f>
        <v>0</v>
      </c>
      <c r="EP206" s="139">
        <f>'Hedge-All-18'!V206</f>
        <v>0</v>
      </c>
      <c r="EQ206" s="1" t="str">
        <f t="shared" si="74"/>
        <v>Y</v>
      </c>
    </row>
    <row r="207" spans="126:147" ht="18.75">
      <c r="DV207" s="139">
        <f>'Hedge-All-18'!B207</f>
        <v>0</v>
      </c>
      <c r="DW207" s="139">
        <f>'Hedge-All-18'!C207</f>
        <v>0</v>
      </c>
      <c r="DX207" s="139">
        <f>'Hedge-All-18'!D207</f>
        <v>0</v>
      </c>
      <c r="DY207" s="139">
        <f>'Hedge-All-18'!E207</f>
        <v>0</v>
      </c>
      <c r="DZ207" s="139">
        <f>'Hedge-All-18'!F207</f>
        <v>0</v>
      </c>
      <c r="EA207" s="139"/>
      <c r="EB207" s="139">
        <f>'Hedge-All-18'!H207</f>
        <v>0</v>
      </c>
      <c r="EC207" s="139">
        <f>'Hedge-All-18'!I207</f>
        <v>0</v>
      </c>
      <c r="ED207" s="139">
        <f>'Hedge-All-18'!J207</f>
        <v>0</v>
      </c>
      <c r="EE207" s="139">
        <f>'Hedge-All-18'!K207</f>
        <v>0</v>
      </c>
      <c r="EF207" s="139"/>
      <c r="EG207" s="139"/>
      <c r="EH207" s="139"/>
      <c r="EI207" s="139">
        <f>'Hedge-All-18'!O207</f>
        <v>0</v>
      </c>
      <c r="EJ207" s="139">
        <f>'Hedge-All-18'!P207</f>
        <v>0</v>
      </c>
      <c r="EK207" s="139">
        <f>'Hedge-All-18'!Q207</f>
        <v>0</v>
      </c>
      <c r="EL207" s="139">
        <f>'Hedge-All-18'!R207</f>
        <v>0</v>
      </c>
      <c r="EM207" s="139">
        <f>'Hedge-All-18'!S207</f>
        <v>0</v>
      </c>
      <c r="EN207" s="139">
        <f>'Hedge-All-18'!T207</f>
        <v>0</v>
      </c>
      <c r="EO207" s="139">
        <f>'Hedge-All-18'!U207</f>
        <v>0</v>
      </c>
      <c r="EP207" s="139">
        <f>'Hedge-All-18'!V207</f>
        <v>0</v>
      </c>
      <c r="EQ207" s="1" t="str">
        <f t="shared" si="74"/>
        <v>Y</v>
      </c>
    </row>
    <row r="208" spans="126:147" ht="18.75">
      <c r="DV208" s="139">
        <f>'Hedge-All-18'!B208</f>
        <v>0</v>
      </c>
      <c r="DW208" s="139">
        <f>'Hedge-All-18'!C208</f>
        <v>0</v>
      </c>
      <c r="DX208" s="139">
        <f>'Hedge-All-18'!D208</f>
        <v>0</v>
      </c>
      <c r="DY208" s="139">
        <f>'Hedge-All-18'!E208</f>
        <v>0</v>
      </c>
      <c r="DZ208" s="139">
        <f>'Hedge-All-18'!F208</f>
        <v>0</v>
      </c>
      <c r="EA208" s="139"/>
      <c r="EB208" s="139">
        <f>'Hedge-All-18'!H208</f>
        <v>0</v>
      </c>
      <c r="EC208" s="139">
        <f>'Hedge-All-18'!I208</f>
        <v>0</v>
      </c>
      <c r="ED208" s="139">
        <f>'Hedge-All-18'!J208</f>
        <v>0</v>
      </c>
      <c r="EE208" s="139">
        <f>'Hedge-All-18'!K208</f>
        <v>0</v>
      </c>
      <c r="EF208" s="139"/>
      <c r="EG208" s="139"/>
      <c r="EH208" s="139"/>
      <c r="EI208" s="139">
        <f>'Hedge-All-18'!O208</f>
        <v>0</v>
      </c>
      <c r="EJ208" s="139">
        <f>'Hedge-All-18'!P208</f>
        <v>0</v>
      </c>
      <c r="EK208" s="139">
        <f>'Hedge-All-18'!Q208</f>
        <v>0</v>
      </c>
      <c r="EL208" s="139">
        <f>'Hedge-All-18'!R208</f>
        <v>0</v>
      </c>
      <c r="EM208" s="139">
        <f>'Hedge-All-18'!S208</f>
        <v>0</v>
      </c>
      <c r="EN208" s="139">
        <f>'Hedge-All-18'!T208</f>
        <v>0</v>
      </c>
      <c r="EO208" s="139">
        <f>'Hedge-All-18'!U208</f>
        <v>0</v>
      </c>
      <c r="EP208" s="139">
        <f>'Hedge-All-18'!V208</f>
        <v>0</v>
      </c>
      <c r="EQ208" s="1" t="str">
        <f t="shared" si="74"/>
        <v>Y</v>
      </c>
    </row>
    <row r="209" spans="126:147" ht="18.75">
      <c r="DV209" s="139">
        <f>'Hedge-All-18'!B209</f>
        <v>0</v>
      </c>
      <c r="DW209" s="139">
        <f>'Hedge-All-18'!C209</f>
        <v>0</v>
      </c>
      <c r="DX209" s="139">
        <f>'Hedge-All-18'!D209</f>
        <v>0</v>
      </c>
      <c r="DY209" s="139">
        <f>'Hedge-All-18'!E209</f>
        <v>0</v>
      </c>
      <c r="DZ209" s="139">
        <f>'Hedge-All-18'!F209</f>
        <v>0</v>
      </c>
      <c r="EA209" s="139"/>
      <c r="EB209" s="139">
        <f>'Hedge-All-18'!H209</f>
        <v>0</v>
      </c>
      <c r="EC209" s="139">
        <f>'Hedge-All-18'!I209</f>
        <v>0</v>
      </c>
      <c r="ED209" s="139">
        <f>'Hedge-All-18'!J209</f>
        <v>0</v>
      </c>
      <c r="EE209" s="139">
        <f>'Hedge-All-18'!K209</f>
        <v>0</v>
      </c>
      <c r="EF209" s="139"/>
      <c r="EG209" s="139"/>
      <c r="EH209" s="139"/>
      <c r="EI209" s="139">
        <f>'Hedge-All-18'!O209</f>
        <v>0</v>
      </c>
      <c r="EJ209" s="139">
        <f>'Hedge-All-18'!P209</f>
        <v>0</v>
      </c>
      <c r="EK209" s="139">
        <f>'Hedge-All-18'!Q209</f>
        <v>0</v>
      </c>
      <c r="EL209" s="139">
        <f>'Hedge-All-18'!R209</f>
        <v>0</v>
      </c>
      <c r="EM209" s="139">
        <f>'Hedge-All-18'!S209</f>
        <v>0</v>
      </c>
      <c r="EN209" s="139">
        <f>'Hedge-All-18'!T209</f>
        <v>0</v>
      </c>
      <c r="EO209" s="139">
        <f>'Hedge-All-18'!U209</f>
        <v>0</v>
      </c>
      <c r="EP209" s="139">
        <f>'Hedge-All-18'!V209</f>
        <v>0</v>
      </c>
      <c r="EQ209" s="1" t="str">
        <f t="shared" si="74"/>
        <v>Y</v>
      </c>
    </row>
    <row r="210" spans="126:147" ht="18.75">
      <c r="DV210" s="139">
        <f>'Hedge-All-18'!B210</f>
        <v>0</v>
      </c>
      <c r="DW210" s="139">
        <f>'Hedge-All-18'!C210</f>
        <v>0</v>
      </c>
      <c r="DX210" s="139">
        <f>'Hedge-All-18'!D210</f>
        <v>0</v>
      </c>
      <c r="DY210" s="139">
        <f>'Hedge-All-18'!E210</f>
        <v>0</v>
      </c>
      <c r="DZ210" s="139">
        <f>'Hedge-All-18'!F210</f>
        <v>0</v>
      </c>
      <c r="EA210" s="139"/>
      <c r="EB210" s="139">
        <f>'Hedge-All-18'!H210</f>
        <v>0</v>
      </c>
      <c r="EC210" s="139">
        <f>'Hedge-All-18'!I210</f>
        <v>0</v>
      </c>
      <c r="ED210" s="139">
        <f>'Hedge-All-18'!J210</f>
        <v>0</v>
      </c>
      <c r="EE210" s="139">
        <f>'Hedge-All-18'!K210</f>
        <v>0</v>
      </c>
      <c r="EF210" s="139"/>
      <c r="EG210" s="139"/>
      <c r="EH210" s="139"/>
      <c r="EI210" s="139">
        <f>'Hedge-All-18'!O210</f>
        <v>0</v>
      </c>
      <c r="EJ210" s="139">
        <f>'Hedge-All-18'!P210</f>
        <v>0</v>
      </c>
      <c r="EK210" s="139">
        <f>'Hedge-All-18'!Q210</f>
        <v>0</v>
      </c>
      <c r="EL210" s="139">
        <f>'Hedge-All-18'!R210</f>
        <v>0</v>
      </c>
      <c r="EM210" s="139">
        <f>'Hedge-All-18'!S210</f>
        <v>0</v>
      </c>
      <c r="EN210" s="139">
        <f>'Hedge-All-18'!T210</f>
        <v>0</v>
      </c>
      <c r="EO210" s="139">
        <f>'Hedge-All-18'!U210</f>
        <v>0</v>
      </c>
      <c r="EP210" s="139">
        <f>'Hedge-All-18'!V210</f>
        <v>0</v>
      </c>
      <c r="EQ210" s="1" t="str">
        <f t="shared" si="74"/>
        <v>Y</v>
      </c>
    </row>
    <row r="211" spans="126:147" ht="18.75">
      <c r="DV211" s="139">
        <f>'Hedge-All-18'!B211</f>
        <v>0</v>
      </c>
      <c r="DW211" s="139">
        <f>'Hedge-All-18'!C211</f>
        <v>0</v>
      </c>
      <c r="DX211" s="139">
        <f>'Hedge-All-18'!D211</f>
        <v>0</v>
      </c>
      <c r="DY211" s="139">
        <f>'Hedge-All-18'!E211</f>
        <v>0</v>
      </c>
      <c r="DZ211" s="139">
        <f>'Hedge-All-18'!F211</f>
        <v>0</v>
      </c>
      <c r="EA211" s="139"/>
      <c r="EB211" s="139">
        <f>'Hedge-All-18'!H211</f>
        <v>0</v>
      </c>
      <c r="EC211" s="139">
        <f>'Hedge-All-18'!I211</f>
        <v>0</v>
      </c>
      <c r="ED211" s="139">
        <f>'Hedge-All-18'!J211</f>
        <v>0</v>
      </c>
      <c r="EE211" s="139">
        <f>'Hedge-All-18'!K211</f>
        <v>0</v>
      </c>
      <c r="EF211" s="139"/>
      <c r="EG211" s="139"/>
      <c r="EH211" s="139"/>
      <c r="EI211" s="139">
        <f>'Hedge-All-18'!O211</f>
        <v>0</v>
      </c>
      <c r="EJ211" s="139">
        <f>'Hedge-All-18'!P211</f>
        <v>0</v>
      </c>
      <c r="EK211" s="139">
        <f>'Hedge-All-18'!Q211</f>
        <v>0</v>
      </c>
      <c r="EL211" s="139">
        <f>'Hedge-All-18'!R211</f>
        <v>0</v>
      </c>
      <c r="EM211" s="139">
        <f>'Hedge-All-18'!S211</f>
        <v>0</v>
      </c>
      <c r="EN211" s="139">
        <f>'Hedge-All-18'!T211</f>
        <v>0</v>
      </c>
      <c r="EO211" s="139">
        <f>'Hedge-All-18'!U211</f>
        <v>0</v>
      </c>
      <c r="EP211" s="139">
        <f>'Hedge-All-18'!V211</f>
        <v>0</v>
      </c>
      <c r="EQ211" s="1" t="str">
        <f t="shared" si="74"/>
        <v>Y</v>
      </c>
    </row>
    <row r="212" spans="126:147" ht="18.75">
      <c r="DV212" s="139">
        <f>'Hedge-All-18'!B212</f>
        <v>0</v>
      </c>
      <c r="DW212" s="139">
        <f>'Hedge-All-18'!C212</f>
        <v>0</v>
      </c>
      <c r="DX212" s="139">
        <f>'Hedge-All-18'!D212</f>
        <v>0</v>
      </c>
      <c r="DY212" s="139">
        <f>'Hedge-All-18'!E212</f>
        <v>0</v>
      </c>
      <c r="DZ212" s="139">
        <f>'Hedge-All-18'!F212</f>
        <v>0</v>
      </c>
      <c r="EA212" s="139"/>
      <c r="EB212" s="139">
        <f>'Hedge-All-18'!H212</f>
        <v>0</v>
      </c>
      <c r="EC212" s="139">
        <f>'Hedge-All-18'!I212</f>
        <v>0</v>
      </c>
      <c r="ED212" s="139">
        <f>'Hedge-All-18'!J212</f>
        <v>0</v>
      </c>
      <c r="EE212" s="139">
        <f>'Hedge-All-18'!K212</f>
        <v>0</v>
      </c>
      <c r="EF212" s="139"/>
      <c r="EG212" s="139"/>
      <c r="EH212" s="139"/>
      <c r="EI212" s="139">
        <f>'Hedge-All-18'!O212</f>
        <v>0</v>
      </c>
      <c r="EJ212" s="139">
        <f>'Hedge-All-18'!P212</f>
        <v>0</v>
      </c>
      <c r="EK212" s="139">
        <f>'Hedge-All-18'!Q212</f>
        <v>0</v>
      </c>
      <c r="EL212" s="139">
        <f>'Hedge-All-18'!R212</f>
        <v>0</v>
      </c>
      <c r="EM212" s="139">
        <f>'Hedge-All-18'!S212</f>
        <v>0</v>
      </c>
      <c r="EN212" s="139">
        <f>'Hedge-All-18'!T212</f>
        <v>0</v>
      </c>
      <c r="EO212" s="139">
        <f>'Hedge-All-18'!U212</f>
        <v>0</v>
      </c>
      <c r="EP212" s="139">
        <f>'Hedge-All-18'!V212</f>
        <v>0</v>
      </c>
      <c r="EQ212" s="1" t="str">
        <f t="shared" si="74"/>
        <v>Y</v>
      </c>
    </row>
    <row r="213" spans="126:147" ht="18.75">
      <c r="DV213" s="139">
        <f>'Hedge-All-18'!B213</f>
        <v>0</v>
      </c>
      <c r="DW213" s="139">
        <f>'Hedge-All-18'!C213</f>
        <v>0</v>
      </c>
      <c r="DX213" s="139">
        <f>'Hedge-All-18'!D213</f>
        <v>0</v>
      </c>
      <c r="DY213" s="139">
        <f>'Hedge-All-18'!E213</f>
        <v>0</v>
      </c>
      <c r="DZ213" s="139">
        <f>'Hedge-All-18'!F213</f>
        <v>0</v>
      </c>
      <c r="EA213" s="139"/>
      <c r="EB213" s="139">
        <f>'Hedge-All-18'!H213</f>
        <v>0</v>
      </c>
      <c r="EC213" s="139">
        <f>'Hedge-All-18'!I213</f>
        <v>0</v>
      </c>
      <c r="ED213" s="139">
        <f>'Hedge-All-18'!J213</f>
        <v>0</v>
      </c>
      <c r="EE213" s="139">
        <f>'Hedge-All-18'!K213</f>
        <v>0</v>
      </c>
      <c r="EF213" s="139"/>
      <c r="EG213" s="139"/>
      <c r="EH213" s="139"/>
      <c r="EI213" s="139">
        <f>'Hedge-All-18'!O213</f>
        <v>0</v>
      </c>
      <c r="EJ213" s="139">
        <f>'Hedge-All-18'!P213</f>
        <v>0</v>
      </c>
      <c r="EK213" s="139">
        <f>'Hedge-All-18'!Q213</f>
        <v>0</v>
      </c>
      <c r="EL213" s="139">
        <f>'Hedge-All-18'!R213</f>
        <v>0</v>
      </c>
      <c r="EM213" s="139">
        <f>'Hedge-All-18'!S213</f>
        <v>0</v>
      </c>
      <c r="EN213" s="139">
        <f>'Hedge-All-18'!T213</f>
        <v>0</v>
      </c>
      <c r="EO213" s="139">
        <f>'Hedge-All-18'!U213</f>
        <v>0</v>
      </c>
      <c r="EP213" s="139">
        <f>'Hedge-All-18'!V213</f>
        <v>0</v>
      </c>
      <c r="EQ213" s="1" t="str">
        <f t="shared" si="74"/>
        <v>Y</v>
      </c>
    </row>
    <row r="214" spans="126:147" ht="18.75">
      <c r="DV214" s="139">
        <f>'Hedge-All-18'!B214</f>
        <v>0</v>
      </c>
      <c r="DW214" s="139">
        <f>'Hedge-All-18'!C214</f>
        <v>0</v>
      </c>
      <c r="DX214" s="139">
        <f>'Hedge-All-18'!D214</f>
        <v>0</v>
      </c>
      <c r="DY214" s="139">
        <f>'Hedge-All-18'!E214</f>
        <v>0</v>
      </c>
      <c r="DZ214" s="139">
        <f>'Hedge-All-18'!F214</f>
        <v>0</v>
      </c>
      <c r="EA214" s="139"/>
      <c r="EB214" s="139">
        <f>'Hedge-All-18'!H214</f>
        <v>0</v>
      </c>
      <c r="EC214" s="139">
        <f>'Hedge-All-18'!I214</f>
        <v>0</v>
      </c>
      <c r="ED214" s="139">
        <f>'Hedge-All-18'!J214</f>
        <v>0</v>
      </c>
      <c r="EE214" s="139">
        <f>'Hedge-All-18'!K214</f>
        <v>0</v>
      </c>
      <c r="EF214" s="139"/>
      <c r="EG214" s="139"/>
      <c r="EH214" s="139"/>
      <c r="EI214" s="139">
        <f>'Hedge-All-18'!O214</f>
        <v>0</v>
      </c>
      <c r="EJ214" s="139">
        <f>'Hedge-All-18'!P214</f>
        <v>0</v>
      </c>
      <c r="EK214" s="139">
        <f>'Hedge-All-18'!Q214</f>
        <v>0</v>
      </c>
      <c r="EL214" s="139">
        <f>'Hedge-All-18'!R214</f>
        <v>0</v>
      </c>
      <c r="EM214" s="139">
        <f>'Hedge-All-18'!S214</f>
        <v>0</v>
      </c>
      <c r="EN214" s="139">
        <f>'Hedge-All-18'!T214</f>
        <v>0</v>
      </c>
      <c r="EO214" s="139">
        <f>'Hedge-All-18'!U214</f>
        <v>0</v>
      </c>
      <c r="EP214" s="139">
        <f>'Hedge-All-18'!V214</f>
        <v>0</v>
      </c>
      <c r="EQ214" s="1" t="str">
        <f t="shared" si="74"/>
        <v>Y</v>
      </c>
    </row>
    <row r="215" spans="126:147" ht="18.75">
      <c r="DV215" s="139">
        <f>'Hedge-All-18'!B215</f>
        <v>0</v>
      </c>
      <c r="DW215" s="139">
        <f>'Hedge-All-18'!C215</f>
        <v>0</v>
      </c>
      <c r="DX215" s="139">
        <f>'Hedge-All-18'!D215</f>
        <v>0</v>
      </c>
      <c r="DY215" s="139">
        <f>'Hedge-All-18'!E215</f>
        <v>0</v>
      </c>
      <c r="DZ215" s="139">
        <f>'Hedge-All-18'!F215</f>
        <v>0</v>
      </c>
      <c r="EA215" s="139"/>
      <c r="EB215" s="139">
        <f>'Hedge-All-18'!H215</f>
        <v>0</v>
      </c>
      <c r="EC215" s="139">
        <f>'Hedge-All-18'!I215</f>
        <v>0</v>
      </c>
      <c r="ED215" s="139">
        <f>'Hedge-All-18'!J215</f>
        <v>0</v>
      </c>
      <c r="EE215" s="139">
        <f>'Hedge-All-18'!K215</f>
        <v>0</v>
      </c>
      <c r="EF215" s="139"/>
      <c r="EG215" s="139"/>
      <c r="EH215" s="139"/>
      <c r="EI215" s="139">
        <f>'Hedge-All-18'!O215</f>
        <v>0</v>
      </c>
      <c r="EJ215" s="139">
        <f>'Hedge-All-18'!P215</f>
        <v>0</v>
      </c>
      <c r="EK215" s="139">
        <f>'Hedge-All-18'!Q215</f>
        <v>0</v>
      </c>
      <c r="EL215" s="139">
        <f>'Hedge-All-18'!R215</f>
        <v>0</v>
      </c>
      <c r="EM215" s="139">
        <f>'Hedge-All-18'!S215</f>
        <v>0</v>
      </c>
      <c r="EN215" s="139">
        <f>'Hedge-All-18'!T215</f>
        <v>0</v>
      </c>
      <c r="EO215" s="139">
        <f>'Hedge-All-18'!U215</f>
        <v>0</v>
      </c>
      <c r="EP215" s="139">
        <f>'Hedge-All-18'!V215</f>
        <v>0</v>
      </c>
      <c r="EQ215" s="1" t="str">
        <f t="shared" si="74"/>
        <v>Y</v>
      </c>
    </row>
    <row r="216" spans="126:147" ht="18.75">
      <c r="DV216" s="139">
        <f>'Hedge-All-18'!B216</f>
        <v>0</v>
      </c>
      <c r="DW216" s="139">
        <f>'Hedge-All-18'!C216</f>
        <v>0</v>
      </c>
      <c r="DX216" s="139">
        <f>'Hedge-All-18'!D216</f>
        <v>0</v>
      </c>
      <c r="DY216" s="139">
        <f>'Hedge-All-18'!E216</f>
        <v>0</v>
      </c>
      <c r="DZ216" s="139">
        <f>'Hedge-All-18'!F216</f>
        <v>0</v>
      </c>
      <c r="EA216" s="139"/>
      <c r="EB216" s="139">
        <f>'Hedge-All-18'!H216</f>
        <v>0</v>
      </c>
      <c r="EC216" s="139">
        <f>'Hedge-All-18'!I216</f>
        <v>0</v>
      </c>
      <c r="ED216" s="139">
        <f>'Hedge-All-18'!J216</f>
        <v>0</v>
      </c>
      <c r="EE216" s="139">
        <f>'Hedge-All-18'!K216</f>
        <v>0</v>
      </c>
      <c r="EF216" s="139"/>
      <c r="EG216" s="139"/>
      <c r="EH216" s="139"/>
      <c r="EI216" s="139">
        <f>'Hedge-All-18'!O216</f>
        <v>0</v>
      </c>
      <c r="EJ216" s="139">
        <f>'Hedge-All-18'!P216</f>
        <v>0</v>
      </c>
      <c r="EK216" s="139">
        <f>'Hedge-All-18'!Q216</f>
        <v>0</v>
      </c>
      <c r="EL216" s="139">
        <f>'Hedge-All-18'!R216</f>
        <v>0</v>
      </c>
      <c r="EM216" s="139">
        <f>'Hedge-All-18'!S216</f>
        <v>0</v>
      </c>
      <c r="EN216" s="139">
        <f>'Hedge-All-18'!T216</f>
        <v>0</v>
      </c>
      <c r="EO216" s="139">
        <f>'Hedge-All-18'!U216</f>
        <v>0</v>
      </c>
      <c r="EP216" s="139">
        <f>'Hedge-All-18'!V216</f>
        <v>0</v>
      </c>
      <c r="EQ216" s="1" t="str">
        <f t="shared" si="74"/>
        <v>Y</v>
      </c>
    </row>
    <row r="217" spans="126:147" ht="18.75">
      <c r="DV217" s="139">
        <f>'Hedge-All-18'!B217</f>
        <v>0</v>
      </c>
      <c r="DW217" s="139">
        <f>'Hedge-All-18'!C217</f>
        <v>0</v>
      </c>
      <c r="DX217" s="139">
        <f>'Hedge-All-18'!D217</f>
        <v>0</v>
      </c>
      <c r="DY217" s="139">
        <f>'Hedge-All-18'!E217</f>
        <v>0</v>
      </c>
      <c r="DZ217" s="139">
        <f>'Hedge-All-18'!F217</f>
        <v>0</v>
      </c>
      <c r="EA217" s="139"/>
      <c r="EB217" s="139">
        <f>'Hedge-All-18'!H217</f>
        <v>0</v>
      </c>
      <c r="EC217" s="139">
        <f>'Hedge-All-18'!I217</f>
        <v>0</v>
      </c>
      <c r="ED217" s="139">
        <f>'Hedge-All-18'!J217</f>
        <v>0</v>
      </c>
      <c r="EE217" s="139">
        <f>'Hedge-All-18'!K217</f>
        <v>0</v>
      </c>
      <c r="EF217" s="139"/>
      <c r="EG217" s="139"/>
      <c r="EH217" s="139"/>
      <c r="EI217" s="139">
        <f>'Hedge-All-18'!O217</f>
        <v>0</v>
      </c>
      <c r="EJ217" s="139">
        <f>'Hedge-All-18'!P217</f>
        <v>0</v>
      </c>
      <c r="EK217" s="139">
        <f>'Hedge-All-18'!Q217</f>
        <v>0</v>
      </c>
      <c r="EL217" s="139">
        <f>'Hedge-All-18'!R217</f>
        <v>0</v>
      </c>
      <c r="EM217" s="139">
        <f>'Hedge-All-18'!S217</f>
        <v>0</v>
      </c>
      <c r="EN217" s="139">
        <f>'Hedge-All-18'!T217</f>
        <v>0</v>
      </c>
      <c r="EO217" s="139">
        <f>'Hedge-All-18'!U217</f>
        <v>0</v>
      </c>
      <c r="EP217" s="139">
        <f>'Hedge-All-18'!V217</f>
        <v>0</v>
      </c>
      <c r="EQ217" s="1" t="str">
        <f t="shared" si="74"/>
        <v>Y</v>
      </c>
    </row>
    <row r="218" spans="126:147" ht="18.75">
      <c r="DV218" s="139">
        <f>'Hedge-All-18'!B218</f>
        <v>0</v>
      </c>
      <c r="DW218" s="139">
        <f>'Hedge-All-18'!C218</f>
        <v>0</v>
      </c>
      <c r="DX218" s="139">
        <f>'Hedge-All-18'!D218</f>
        <v>0</v>
      </c>
      <c r="DY218" s="139">
        <f>'Hedge-All-18'!E218</f>
        <v>0</v>
      </c>
      <c r="DZ218" s="139">
        <f>'Hedge-All-18'!F218</f>
        <v>0</v>
      </c>
      <c r="EA218" s="139"/>
      <c r="EB218" s="139">
        <f>'Hedge-All-18'!H218</f>
        <v>0</v>
      </c>
      <c r="EC218" s="139">
        <f>'Hedge-All-18'!I218</f>
        <v>0</v>
      </c>
      <c r="ED218" s="139">
        <f>'Hedge-All-18'!J218</f>
        <v>0</v>
      </c>
      <c r="EE218" s="139">
        <f>'Hedge-All-18'!K218</f>
        <v>0</v>
      </c>
      <c r="EF218" s="139"/>
      <c r="EG218" s="139"/>
      <c r="EH218" s="139"/>
      <c r="EI218" s="139">
        <f>'Hedge-All-18'!O218</f>
        <v>0</v>
      </c>
      <c r="EJ218" s="139">
        <f>'Hedge-All-18'!P218</f>
        <v>0</v>
      </c>
      <c r="EK218" s="139">
        <f>'Hedge-All-18'!Q218</f>
        <v>0</v>
      </c>
      <c r="EL218" s="139">
        <f>'Hedge-All-18'!R218</f>
        <v>0</v>
      </c>
      <c r="EM218" s="139">
        <f>'Hedge-All-18'!S218</f>
        <v>0</v>
      </c>
      <c r="EN218" s="139">
        <f>'Hedge-All-18'!T218</f>
        <v>0</v>
      </c>
      <c r="EO218" s="139">
        <f>'Hedge-All-18'!U218</f>
        <v>0</v>
      </c>
      <c r="EP218" s="139">
        <f>'Hedge-All-18'!V218</f>
        <v>0</v>
      </c>
      <c r="EQ218" s="1" t="str">
        <f t="shared" si="74"/>
        <v>Y</v>
      </c>
    </row>
    <row r="219" spans="126:147" ht="18.75">
      <c r="DV219" s="139">
        <f>'Hedge-All-18'!B219</f>
        <v>0</v>
      </c>
      <c r="DW219" s="139">
        <f>'Hedge-All-18'!C219</f>
        <v>0</v>
      </c>
      <c r="DX219" s="139">
        <f>'Hedge-All-18'!D219</f>
        <v>0</v>
      </c>
      <c r="DY219" s="139">
        <f>'Hedge-All-18'!E219</f>
        <v>0</v>
      </c>
      <c r="DZ219" s="139">
        <f>'Hedge-All-18'!F219</f>
        <v>0</v>
      </c>
      <c r="EA219" s="139"/>
      <c r="EB219" s="139">
        <f>'Hedge-All-18'!H219</f>
        <v>0</v>
      </c>
      <c r="EC219" s="139">
        <f>'Hedge-All-18'!I219</f>
        <v>0</v>
      </c>
      <c r="ED219" s="139">
        <f>'Hedge-All-18'!J219</f>
        <v>0</v>
      </c>
      <c r="EE219" s="139">
        <f>'Hedge-All-18'!K219</f>
        <v>0</v>
      </c>
      <c r="EF219" s="139"/>
      <c r="EG219" s="139"/>
      <c r="EH219" s="139"/>
      <c r="EI219" s="139">
        <f>'Hedge-All-18'!O219</f>
        <v>0</v>
      </c>
      <c r="EJ219" s="139">
        <f>'Hedge-All-18'!P219</f>
        <v>0</v>
      </c>
      <c r="EK219" s="139">
        <f>'Hedge-All-18'!Q219</f>
        <v>0</v>
      </c>
      <c r="EL219" s="139">
        <f>'Hedge-All-18'!R219</f>
        <v>0</v>
      </c>
      <c r="EM219" s="139">
        <f>'Hedge-All-18'!S219</f>
        <v>0</v>
      </c>
      <c r="EN219" s="139">
        <f>'Hedge-All-18'!T219</f>
        <v>0</v>
      </c>
      <c r="EO219" s="139">
        <f>'Hedge-All-18'!U219</f>
        <v>0</v>
      </c>
      <c r="EP219" s="139">
        <f>'Hedge-All-18'!V219</f>
        <v>0</v>
      </c>
      <c r="EQ219" s="1" t="str">
        <f t="shared" si="74"/>
        <v>Y</v>
      </c>
    </row>
    <row r="220" spans="126:147" ht="18.75">
      <c r="DV220" s="139">
        <f>'Hedge-All-18'!B220</f>
        <v>0</v>
      </c>
      <c r="DW220" s="139">
        <f>'Hedge-All-18'!C220</f>
        <v>0</v>
      </c>
      <c r="DX220" s="139">
        <f>'Hedge-All-18'!D220</f>
        <v>0</v>
      </c>
      <c r="DY220" s="139">
        <f>'Hedge-All-18'!E220</f>
        <v>0</v>
      </c>
      <c r="DZ220" s="139">
        <f>'Hedge-All-18'!F220</f>
        <v>0</v>
      </c>
      <c r="EA220" s="139"/>
      <c r="EB220" s="139">
        <f>'Hedge-All-18'!H220</f>
        <v>0</v>
      </c>
      <c r="EC220" s="139">
        <f>'Hedge-All-18'!I220</f>
        <v>0</v>
      </c>
      <c r="ED220" s="139">
        <f>'Hedge-All-18'!J220</f>
        <v>0</v>
      </c>
      <c r="EE220" s="139">
        <f>'Hedge-All-18'!K220</f>
        <v>0</v>
      </c>
      <c r="EF220" s="139"/>
      <c r="EG220" s="139"/>
      <c r="EH220" s="139"/>
      <c r="EI220" s="139">
        <f>'Hedge-All-18'!O220</f>
        <v>0</v>
      </c>
      <c r="EJ220" s="139">
        <f>'Hedge-All-18'!P220</f>
        <v>0</v>
      </c>
      <c r="EK220" s="139">
        <f>'Hedge-All-18'!Q220</f>
        <v>0</v>
      </c>
      <c r="EL220" s="139">
        <f>'Hedge-All-18'!R220</f>
        <v>0</v>
      </c>
      <c r="EM220" s="139">
        <f>'Hedge-All-18'!S220</f>
        <v>0</v>
      </c>
      <c r="EN220" s="139">
        <f>'Hedge-All-18'!T220</f>
        <v>0</v>
      </c>
      <c r="EO220" s="139">
        <f>'Hedge-All-18'!U220</f>
        <v>0</v>
      </c>
      <c r="EP220" s="139">
        <f>'Hedge-All-18'!V220</f>
        <v>0</v>
      </c>
      <c r="EQ220" s="1" t="str">
        <f t="shared" si="74"/>
        <v>Y</v>
      </c>
    </row>
    <row r="221" spans="126:147" ht="18.75">
      <c r="DV221" s="139">
        <f>'Hedge-All-18'!B221</f>
        <v>0</v>
      </c>
      <c r="DW221" s="139">
        <f>'Hedge-All-18'!C221</f>
        <v>0</v>
      </c>
      <c r="DX221" s="139">
        <f>'Hedge-All-18'!D221</f>
        <v>0</v>
      </c>
      <c r="DY221" s="139">
        <f>'Hedge-All-18'!E221</f>
        <v>0</v>
      </c>
      <c r="DZ221" s="139">
        <f>'Hedge-All-18'!F221</f>
        <v>0</v>
      </c>
      <c r="EA221" s="139"/>
      <c r="EB221" s="139">
        <f>'Hedge-All-18'!H221</f>
        <v>0</v>
      </c>
      <c r="EC221" s="139">
        <f>'Hedge-All-18'!I221</f>
        <v>0</v>
      </c>
      <c r="ED221" s="139">
        <f>'Hedge-All-18'!J221</f>
        <v>0</v>
      </c>
      <c r="EE221" s="139">
        <f>'Hedge-All-18'!K221</f>
        <v>0</v>
      </c>
      <c r="EF221" s="139"/>
      <c r="EG221" s="139"/>
      <c r="EH221" s="139"/>
      <c r="EI221" s="139">
        <f>'Hedge-All-18'!O221</f>
        <v>0</v>
      </c>
      <c r="EJ221" s="139">
        <f>'Hedge-All-18'!P221</f>
        <v>0</v>
      </c>
      <c r="EK221" s="139">
        <f>'Hedge-All-18'!Q221</f>
        <v>0</v>
      </c>
      <c r="EL221" s="139">
        <f>'Hedge-All-18'!R221</f>
        <v>0</v>
      </c>
      <c r="EM221" s="139">
        <f>'Hedge-All-18'!S221</f>
        <v>0</v>
      </c>
      <c r="EN221" s="139">
        <f>'Hedge-All-18'!T221</f>
        <v>0</v>
      </c>
      <c r="EO221" s="139">
        <f>'Hedge-All-18'!U221</f>
        <v>0</v>
      </c>
      <c r="EP221" s="139">
        <f>'Hedge-All-18'!V221</f>
        <v>0</v>
      </c>
      <c r="EQ221" s="1" t="str">
        <f t="shared" si="74"/>
        <v>Y</v>
      </c>
    </row>
    <row r="222" spans="126:147" ht="18.75">
      <c r="DV222" s="139">
        <f>'Hedge-All-18'!B222</f>
        <v>0</v>
      </c>
      <c r="DW222" s="139">
        <f>'Hedge-All-18'!C222</f>
        <v>0</v>
      </c>
      <c r="DX222" s="139">
        <f>'Hedge-All-18'!D222</f>
        <v>0</v>
      </c>
      <c r="DY222" s="139">
        <f>'Hedge-All-18'!E222</f>
        <v>0</v>
      </c>
      <c r="DZ222" s="139">
        <f>'Hedge-All-18'!F222</f>
        <v>0</v>
      </c>
      <c r="EA222" s="139"/>
      <c r="EB222" s="139">
        <f>'Hedge-All-18'!H222</f>
        <v>0</v>
      </c>
      <c r="EC222" s="139">
        <f>'Hedge-All-18'!I222</f>
        <v>0</v>
      </c>
      <c r="ED222" s="139">
        <f>'Hedge-All-18'!J222</f>
        <v>0</v>
      </c>
      <c r="EE222" s="139">
        <f>'Hedge-All-18'!K222</f>
        <v>0</v>
      </c>
      <c r="EF222" s="139"/>
      <c r="EG222" s="139"/>
      <c r="EH222" s="139"/>
      <c r="EI222" s="139">
        <f>'Hedge-All-18'!O222</f>
        <v>0</v>
      </c>
      <c r="EJ222" s="139">
        <f>'Hedge-All-18'!P222</f>
        <v>0</v>
      </c>
      <c r="EK222" s="139">
        <f>'Hedge-All-18'!Q222</f>
        <v>0</v>
      </c>
      <c r="EL222" s="139">
        <f>'Hedge-All-18'!R222</f>
        <v>0</v>
      </c>
      <c r="EM222" s="139">
        <f>'Hedge-All-18'!S222</f>
        <v>0</v>
      </c>
      <c r="EN222" s="139">
        <f>'Hedge-All-18'!T222</f>
        <v>0</v>
      </c>
      <c r="EO222" s="139">
        <f>'Hedge-All-18'!U222</f>
        <v>0</v>
      </c>
      <c r="EP222" s="139">
        <f>'Hedge-All-18'!V222</f>
        <v>0</v>
      </c>
      <c r="EQ222" s="1" t="str">
        <f t="shared" si="74"/>
        <v>Y</v>
      </c>
    </row>
    <row r="223" spans="126:147" ht="18.75">
      <c r="DV223" s="139">
        <f>'Hedge-All-18'!B223</f>
        <v>0</v>
      </c>
      <c r="DW223" s="139">
        <f>'Hedge-All-18'!C223</f>
        <v>0</v>
      </c>
      <c r="DX223" s="139">
        <f>'Hedge-All-18'!D223</f>
        <v>0</v>
      </c>
      <c r="DY223" s="139">
        <f>'Hedge-All-18'!E223</f>
        <v>0</v>
      </c>
      <c r="DZ223" s="139">
        <f>'Hedge-All-18'!F223</f>
        <v>0</v>
      </c>
      <c r="EA223" s="139"/>
      <c r="EB223" s="139">
        <f>'Hedge-All-18'!H223</f>
        <v>0</v>
      </c>
      <c r="EC223" s="139">
        <f>'Hedge-All-18'!I223</f>
        <v>0</v>
      </c>
      <c r="ED223" s="139">
        <f>'Hedge-All-18'!J223</f>
        <v>0</v>
      </c>
      <c r="EE223" s="139">
        <f>'Hedge-All-18'!K223</f>
        <v>0</v>
      </c>
      <c r="EF223" s="139"/>
      <c r="EG223" s="139"/>
      <c r="EH223" s="139"/>
      <c r="EI223" s="139">
        <f>'Hedge-All-18'!O223</f>
        <v>0</v>
      </c>
      <c r="EJ223" s="139">
        <f>'Hedge-All-18'!P223</f>
        <v>0</v>
      </c>
      <c r="EK223" s="139">
        <f>'Hedge-All-18'!Q223</f>
        <v>0</v>
      </c>
      <c r="EL223" s="139">
        <f>'Hedge-All-18'!R223</f>
        <v>0</v>
      </c>
      <c r="EM223" s="139">
        <f>'Hedge-All-18'!S223</f>
        <v>0</v>
      </c>
      <c r="EN223" s="139">
        <f>'Hedge-All-18'!T223</f>
        <v>0</v>
      </c>
      <c r="EO223" s="139">
        <f>'Hedge-All-18'!U223</f>
        <v>0</v>
      </c>
      <c r="EP223" s="139">
        <f>'Hedge-All-18'!V223</f>
        <v>0</v>
      </c>
      <c r="EQ223" s="1" t="str">
        <f t="shared" si="74"/>
        <v>Y</v>
      </c>
    </row>
    <row r="224" spans="126:147" ht="18.75">
      <c r="DV224" s="139">
        <f>'Hedge-All-18'!B224</f>
        <v>0</v>
      </c>
      <c r="DW224" s="139">
        <f>'Hedge-All-18'!C224</f>
        <v>0</v>
      </c>
      <c r="DX224" s="139">
        <f>'Hedge-All-18'!D224</f>
        <v>0</v>
      </c>
      <c r="DY224" s="139">
        <f>'Hedge-All-18'!E224</f>
        <v>0</v>
      </c>
      <c r="DZ224" s="139">
        <f>'Hedge-All-18'!F224</f>
        <v>0</v>
      </c>
      <c r="EA224" s="139"/>
      <c r="EB224" s="139">
        <f>'Hedge-All-18'!H224</f>
        <v>0</v>
      </c>
      <c r="EC224" s="139">
        <f>'Hedge-All-18'!I224</f>
        <v>0</v>
      </c>
      <c r="ED224" s="139">
        <f>'Hedge-All-18'!J224</f>
        <v>0</v>
      </c>
      <c r="EE224" s="139">
        <f>'Hedge-All-18'!K224</f>
        <v>0</v>
      </c>
      <c r="EF224" s="139"/>
      <c r="EG224" s="139"/>
      <c r="EH224" s="139"/>
      <c r="EI224" s="139">
        <f>'Hedge-All-18'!O224</f>
        <v>0</v>
      </c>
      <c r="EJ224" s="139">
        <f>'Hedge-All-18'!P224</f>
        <v>0</v>
      </c>
      <c r="EK224" s="139">
        <f>'Hedge-All-18'!Q224</f>
        <v>0</v>
      </c>
      <c r="EL224" s="139">
        <f>'Hedge-All-18'!R224</f>
        <v>0</v>
      </c>
      <c r="EM224" s="139">
        <f>'Hedge-All-18'!S224</f>
        <v>0</v>
      </c>
      <c r="EN224" s="139">
        <f>'Hedge-All-18'!T224</f>
        <v>0</v>
      </c>
      <c r="EO224" s="139">
        <f>'Hedge-All-18'!U224</f>
        <v>0</v>
      </c>
      <c r="EP224" s="139">
        <f>'Hedge-All-18'!V224</f>
        <v>0</v>
      </c>
      <c r="EQ224" s="1" t="str">
        <f t="shared" si="74"/>
        <v>Y</v>
      </c>
    </row>
    <row r="225" spans="126:147" ht="18.75">
      <c r="DV225" s="139">
        <f>'Hedge-All-18'!B225</f>
        <v>0</v>
      </c>
      <c r="DW225" s="139">
        <f>'Hedge-All-18'!C225</f>
        <v>0</v>
      </c>
      <c r="DX225" s="139">
        <f>'Hedge-All-18'!D225</f>
        <v>0</v>
      </c>
      <c r="DY225" s="139">
        <f>'Hedge-All-18'!E225</f>
        <v>0</v>
      </c>
      <c r="DZ225" s="139">
        <f>'Hedge-All-18'!F225</f>
        <v>0</v>
      </c>
      <c r="EA225" s="139"/>
      <c r="EB225" s="139">
        <f>'Hedge-All-18'!H225</f>
        <v>0</v>
      </c>
      <c r="EC225" s="139">
        <f>'Hedge-All-18'!I225</f>
        <v>0</v>
      </c>
      <c r="ED225" s="139">
        <f>'Hedge-All-18'!J225</f>
        <v>0</v>
      </c>
      <c r="EE225" s="139">
        <f>'Hedge-All-18'!K225</f>
        <v>0</v>
      </c>
      <c r="EF225" s="139"/>
      <c r="EG225" s="139"/>
      <c r="EH225" s="139"/>
      <c r="EI225" s="139">
        <f>'Hedge-All-18'!O225</f>
        <v>0</v>
      </c>
      <c r="EJ225" s="139">
        <f>'Hedge-All-18'!P225</f>
        <v>0</v>
      </c>
      <c r="EK225" s="139">
        <f>'Hedge-All-18'!Q225</f>
        <v>0</v>
      </c>
      <c r="EL225" s="139">
        <f>'Hedge-All-18'!R225</f>
        <v>0</v>
      </c>
      <c r="EM225" s="139">
        <f>'Hedge-All-18'!S225</f>
        <v>0</v>
      </c>
      <c r="EN225" s="139">
        <f>'Hedge-All-18'!T225</f>
        <v>0</v>
      </c>
      <c r="EO225" s="139">
        <f>'Hedge-All-18'!U225</f>
        <v>0</v>
      </c>
      <c r="EP225" s="139">
        <f>'Hedge-All-18'!V225</f>
        <v>0</v>
      </c>
      <c r="EQ225" s="1" t="str">
        <f t="shared" si="74"/>
        <v>Y</v>
      </c>
    </row>
    <row r="226" spans="126:147" ht="18.75">
      <c r="DV226" s="139">
        <f>'Hedge-All-18'!B226</f>
        <v>0</v>
      </c>
      <c r="DW226" s="139">
        <f>'Hedge-All-18'!C226</f>
        <v>0</v>
      </c>
      <c r="DX226" s="139">
        <f>'Hedge-All-18'!D226</f>
        <v>0</v>
      </c>
      <c r="DY226" s="139">
        <f>'Hedge-All-18'!E226</f>
        <v>0</v>
      </c>
      <c r="DZ226" s="139">
        <f>'Hedge-All-18'!F226</f>
        <v>0</v>
      </c>
      <c r="EA226" s="139"/>
      <c r="EB226" s="139">
        <f>'Hedge-All-18'!H226</f>
        <v>0</v>
      </c>
      <c r="EC226" s="139">
        <f>'Hedge-All-18'!I226</f>
        <v>0</v>
      </c>
      <c r="ED226" s="139">
        <f>'Hedge-All-18'!J226</f>
        <v>0</v>
      </c>
      <c r="EE226" s="139">
        <f>'Hedge-All-18'!K226</f>
        <v>0</v>
      </c>
      <c r="EF226" s="139"/>
      <c r="EG226" s="139"/>
      <c r="EH226" s="139"/>
      <c r="EI226" s="139">
        <f>'Hedge-All-18'!O226</f>
        <v>0</v>
      </c>
      <c r="EJ226" s="139">
        <f>'Hedge-All-18'!P226</f>
        <v>0</v>
      </c>
      <c r="EK226" s="139">
        <f>'Hedge-All-18'!Q226</f>
        <v>0</v>
      </c>
      <c r="EL226" s="139">
        <f>'Hedge-All-18'!R226</f>
        <v>0</v>
      </c>
      <c r="EM226" s="139">
        <f>'Hedge-All-18'!S226</f>
        <v>0</v>
      </c>
      <c r="EN226" s="139">
        <f>'Hedge-All-18'!T226</f>
        <v>0</v>
      </c>
      <c r="EO226" s="139">
        <f>'Hedge-All-18'!U226</f>
        <v>0</v>
      </c>
      <c r="EP226" s="139">
        <f>'Hedge-All-18'!V226</f>
        <v>0</v>
      </c>
      <c r="EQ226" s="1" t="str">
        <f t="shared" si="74"/>
        <v>Y</v>
      </c>
    </row>
    <row r="227" spans="126:147" ht="18.75">
      <c r="DV227" s="139">
        <f>'Hedge-All-18'!B227</f>
        <v>0</v>
      </c>
      <c r="DW227" s="139">
        <f>'Hedge-All-18'!C227</f>
        <v>0</v>
      </c>
      <c r="DX227" s="139">
        <f>'Hedge-All-18'!D227</f>
        <v>0</v>
      </c>
      <c r="DY227" s="139">
        <f>'Hedge-All-18'!E227</f>
        <v>0</v>
      </c>
      <c r="DZ227" s="139">
        <f>'Hedge-All-18'!F227</f>
        <v>0</v>
      </c>
      <c r="EA227" s="139"/>
      <c r="EB227" s="139">
        <f>'Hedge-All-18'!H227</f>
        <v>0</v>
      </c>
      <c r="EC227" s="139">
        <f>'Hedge-All-18'!I227</f>
        <v>0</v>
      </c>
      <c r="ED227" s="139">
        <f>'Hedge-All-18'!J227</f>
        <v>0</v>
      </c>
      <c r="EE227" s="139">
        <f>'Hedge-All-18'!K227</f>
        <v>0</v>
      </c>
      <c r="EF227" s="139"/>
      <c r="EG227" s="139"/>
      <c r="EH227" s="139"/>
      <c r="EI227" s="139">
        <f>'Hedge-All-18'!O227</f>
        <v>0</v>
      </c>
      <c r="EJ227" s="139">
        <f>'Hedge-All-18'!P227</f>
        <v>0</v>
      </c>
      <c r="EK227" s="139">
        <f>'Hedge-All-18'!Q227</f>
        <v>0</v>
      </c>
      <c r="EL227" s="139">
        <f>'Hedge-All-18'!R227</f>
        <v>0</v>
      </c>
      <c r="EM227" s="139">
        <f>'Hedge-All-18'!S227</f>
        <v>0</v>
      </c>
      <c r="EN227" s="139">
        <f>'Hedge-All-18'!T227</f>
        <v>0</v>
      </c>
      <c r="EO227" s="139">
        <f>'Hedge-All-18'!U227</f>
        <v>0</v>
      </c>
      <c r="EP227" s="139">
        <f>'Hedge-All-18'!V227</f>
        <v>0</v>
      </c>
      <c r="EQ227" s="1" t="str">
        <f t="shared" si="74"/>
        <v>Y</v>
      </c>
    </row>
    <row r="228" spans="126:147" ht="18.75">
      <c r="DV228" s="139">
        <f>'Hedge-All-18'!B228</f>
        <v>0</v>
      </c>
      <c r="DW228" s="139">
        <f>'Hedge-All-18'!C228</f>
        <v>0</v>
      </c>
      <c r="DX228" s="139">
        <f>'Hedge-All-18'!D228</f>
        <v>0</v>
      </c>
      <c r="DY228" s="139">
        <f>'Hedge-All-18'!E228</f>
        <v>0</v>
      </c>
      <c r="DZ228" s="139">
        <f>'Hedge-All-18'!F228</f>
        <v>0</v>
      </c>
      <c r="EA228" s="139"/>
      <c r="EB228" s="139">
        <f>'Hedge-All-18'!H228</f>
        <v>0</v>
      </c>
      <c r="EC228" s="139">
        <f>'Hedge-All-18'!I228</f>
        <v>0</v>
      </c>
      <c r="ED228" s="139">
        <f>'Hedge-All-18'!J228</f>
        <v>0</v>
      </c>
      <c r="EE228" s="139">
        <f>'Hedge-All-18'!K228</f>
        <v>0</v>
      </c>
      <c r="EF228" s="139"/>
      <c r="EG228" s="139"/>
      <c r="EH228" s="139"/>
      <c r="EI228" s="139">
        <f>'Hedge-All-18'!O228</f>
        <v>0</v>
      </c>
      <c r="EJ228" s="139">
        <f>'Hedge-All-18'!P228</f>
        <v>0</v>
      </c>
      <c r="EK228" s="139">
        <f>'Hedge-All-18'!Q228</f>
        <v>0</v>
      </c>
      <c r="EL228" s="139">
        <f>'Hedge-All-18'!R228</f>
        <v>0</v>
      </c>
      <c r="EM228" s="139">
        <f>'Hedge-All-18'!S228</f>
        <v>0</v>
      </c>
      <c r="EN228" s="139">
        <f>'Hedge-All-18'!T228</f>
        <v>0</v>
      </c>
      <c r="EO228" s="139">
        <f>'Hedge-All-18'!U228</f>
        <v>0</v>
      </c>
      <c r="EP228" s="139">
        <f>'Hedge-All-18'!V228</f>
        <v>0</v>
      </c>
      <c r="EQ228" s="1" t="str">
        <f t="shared" si="74"/>
        <v>Y</v>
      </c>
    </row>
    <row r="229" spans="126:147" ht="18.75">
      <c r="DV229" s="139">
        <f>'Hedge-All-18'!B229</f>
        <v>0</v>
      </c>
      <c r="DW229" s="139">
        <f>'Hedge-All-18'!C229</f>
        <v>0</v>
      </c>
      <c r="DX229" s="139">
        <f>'Hedge-All-18'!D229</f>
        <v>0</v>
      </c>
      <c r="DY229" s="139">
        <f>'Hedge-All-18'!E229</f>
        <v>0</v>
      </c>
      <c r="DZ229" s="139">
        <f>'Hedge-All-18'!F229</f>
        <v>0</v>
      </c>
      <c r="EA229" s="139"/>
      <c r="EB229" s="139">
        <f>'Hedge-All-18'!H229</f>
        <v>0</v>
      </c>
      <c r="EC229" s="139">
        <f>'Hedge-All-18'!I229</f>
        <v>0</v>
      </c>
      <c r="ED229" s="139">
        <f>'Hedge-All-18'!J229</f>
        <v>0</v>
      </c>
      <c r="EE229" s="139">
        <f>'Hedge-All-18'!K229</f>
        <v>0</v>
      </c>
      <c r="EF229" s="139"/>
      <c r="EG229" s="139"/>
      <c r="EH229" s="139"/>
      <c r="EI229" s="139">
        <f>'Hedge-All-18'!O229</f>
        <v>0</v>
      </c>
      <c r="EJ229" s="139">
        <f>'Hedge-All-18'!P229</f>
        <v>0</v>
      </c>
      <c r="EK229" s="139">
        <f>'Hedge-All-18'!Q229</f>
        <v>0</v>
      </c>
      <c r="EL229" s="139">
        <f>'Hedge-All-18'!R229</f>
        <v>0</v>
      </c>
      <c r="EM229" s="139">
        <f>'Hedge-All-18'!S229</f>
        <v>0</v>
      </c>
      <c r="EN229" s="139">
        <f>'Hedge-All-18'!T229</f>
        <v>0</v>
      </c>
      <c r="EO229" s="139">
        <f>'Hedge-All-18'!U229</f>
        <v>0</v>
      </c>
      <c r="EP229" s="139">
        <f>'Hedge-All-18'!V229</f>
        <v>0</v>
      </c>
      <c r="EQ229" s="1" t="str">
        <f t="shared" si="74"/>
        <v>Y</v>
      </c>
    </row>
    <row r="230" spans="126:147" ht="18.75">
      <c r="DV230" s="139">
        <f>'Hedge-All-18'!B230</f>
        <v>0</v>
      </c>
      <c r="DW230" s="139">
        <f>'Hedge-All-18'!C230</f>
        <v>0</v>
      </c>
      <c r="DX230" s="139">
        <f>'Hedge-All-18'!D230</f>
        <v>0</v>
      </c>
      <c r="DY230" s="139">
        <f>'Hedge-All-18'!E230</f>
        <v>0</v>
      </c>
      <c r="DZ230" s="139">
        <f>'Hedge-All-18'!F230</f>
        <v>0</v>
      </c>
      <c r="EA230" s="139"/>
      <c r="EB230" s="139">
        <f>'Hedge-All-18'!H230</f>
        <v>0</v>
      </c>
      <c r="EC230" s="139">
        <f>'Hedge-All-18'!I230</f>
        <v>0</v>
      </c>
      <c r="ED230" s="139">
        <f>'Hedge-All-18'!J230</f>
        <v>0</v>
      </c>
      <c r="EE230" s="139">
        <f>'Hedge-All-18'!K230</f>
        <v>0</v>
      </c>
      <c r="EF230" s="139"/>
      <c r="EG230" s="139"/>
      <c r="EH230" s="139"/>
      <c r="EI230" s="139">
        <f>'Hedge-All-18'!O230</f>
        <v>0</v>
      </c>
      <c r="EJ230" s="139">
        <f>'Hedge-All-18'!P230</f>
        <v>0</v>
      </c>
      <c r="EK230" s="139">
        <f>'Hedge-All-18'!Q230</f>
        <v>0</v>
      </c>
      <c r="EL230" s="139">
        <f>'Hedge-All-18'!R230</f>
        <v>0</v>
      </c>
      <c r="EM230" s="139">
        <f>'Hedge-All-18'!S230</f>
        <v>0</v>
      </c>
      <c r="EN230" s="139">
        <f>'Hedge-All-18'!T230</f>
        <v>0</v>
      </c>
      <c r="EO230" s="139">
        <f>'Hedge-All-18'!U230</f>
        <v>0</v>
      </c>
      <c r="EP230" s="139">
        <f>'Hedge-All-18'!V230</f>
        <v>0</v>
      </c>
      <c r="EQ230" s="1" t="str">
        <f t="shared" si="74"/>
        <v>Y</v>
      </c>
    </row>
    <row r="231" spans="126:147" ht="18.75">
      <c r="DV231" s="139">
        <f>'Hedge-All-18'!B231</f>
        <v>0</v>
      </c>
      <c r="DW231" s="139">
        <f>'Hedge-All-18'!C231</f>
        <v>0</v>
      </c>
      <c r="DX231" s="139">
        <f>'Hedge-All-18'!D231</f>
        <v>0</v>
      </c>
      <c r="DY231" s="139">
        <f>'Hedge-All-18'!E231</f>
        <v>0</v>
      </c>
      <c r="DZ231" s="139">
        <f>'Hedge-All-18'!F231</f>
        <v>0</v>
      </c>
      <c r="EA231" s="139"/>
      <c r="EB231" s="139">
        <f>'Hedge-All-18'!H231</f>
        <v>0</v>
      </c>
      <c r="EC231" s="139">
        <f>'Hedge-All-18'!I231</f>
        <v>0</v>
      </c>
      <c r="ED231" s="139">
        <f>'Hedge-All-18'!J231</f>
        <v>0</v>
      </c>
      <c r="EE231" s="139">
        <f>'Hedge-All-18'!K231</f>
        <v>0</v>
      </c>
      <c r="EF231" s="139"/>
      <c r="EG231" s="139"/>
      <c r="EH231" s="139"/>
      <c r="EI231" s="139">
        <f>'Hedge-All-18'!O231</f>
        <v>0</v>
      </c>
      <c r="EJ231" s="139">
        <f>'Hedge-All-18'!P231</f>
        <v>0</v>
      </c>
      <c r="EK231" s="139">
        <f>'Hedge-All-18'!Q231</f>
        <v>0</v>
      </c>
      <c r="EL231" s="139">
        <f>'Hedge-All-18'!R231</f>
        <v>0</v>
      </c>
      <c r="EM231" s="139">
        <f>'Hedge-All-18'!S231</f>
        <v>0</v>
      </c>
      <c r="EN231" s="139">
        <f>'Hedge-All-18'!T231</f>
        <v>0</v>
      </c>
      <c r="EO231" s="139">
        <f>'Hedge-All-18'!U231</f>
        <v>0</v>
      </c>
      <c r="EP231" s="139">
        <f>'Hedge-All-18'!V231</f>
        <v>0</v>
      </c>
      <c r="EQ231" s="1" t="str">
        <f t="shared" si="74"/>
        <v>Y</v>
      </c>
    </row>
    <row r="232" spans="126:147" ht="18.75">
      <c r="DV232" s="139">
        <f>'Hedge-All-18'!B232</f>
        <v>0</v>
      </c>
      <c r="DW232" s="139">
        <f>'Hedge-All-18'!C232</f>
        <v>0</v>
      </c>
      <c r="DX232" s="139">
        <f>'Hedge-All-18'!D232</f>
        <v>0</v>
      </c>
      <c r="DY232" s="139">
        <f>'Hedge-All-18'!E232</f>
        <v>0</v>
      </c>
      <c r="DZ232" s="139">
        <f>'Hedge-All-18'!F232</f>
        <v>0</v>
      </c>
      <c r="EA232" s="139"/>
      <c r="EB232" s="139">
        <f>'Hedge-All-18'!H232</f>
        <v>0</v>
      </c>
      <c r="EC232" s="139">
        <f>'Hedge-All-18'!I232</f>
        <v>0</v>
      </c>
      <c r="ED232" s="139">
        <f>'Hedge-All-18'!J232</f>
        <v>0</v>
      </c>
      <c r="EE232" s="139">
        <f>'Hedge-All-18'!K232</f>
        <v>0</v>
      </c>
      <c r="EF232" s="139"/>
      <c r="EG232" s="139"/>
      <c r="EH232" s="139"/>
      <c r="EI232" s="139">
        <f>'Hedge-All-18'!O232</f>
        <v>0</v>
      </c>
      <c r="EJ232" s="139">
        <f>'Hedge-All-18'!P232</f>
        <v>0</v>
      </c>
      <c r="EK232" s="139">
        <f>'Hedge-All-18'!Q232</f>
        <v>0</v>
      </c>
      <c r="EL232" s="139">
        <f>'Hedge-All-18'!R232</f>
        <v>0</v>
      </c>
      <c r="EM232" s="139">
        <f>'Hedge-All-18'!S232</f>
        <v>0</v>
      </c>
      <c r="EN232" s="139">
        <f>'Hedge-All-18'!T232</f>
        <v>0</v>
      </c>
      <c r="EO232" s="139">
        <f>'Hedge-All-18'!U232</f>
        <v>0</v>
      </c>
      <c r="EP232" s="139">
        <f>'Hedge-All-18'!V232</f>
        <v>0</v>
      </c>
      <c r="EQ232" s="1" t="str">
        <f t="shared" si="74"/>
        <v>Y</v>
      </c>
    </row>
    <row r="233" spans="126:147" ht="18.75">
      <c r="DV233" s="139">
        <f>'Hedge-All-18'!B233</f>
        <v>0</v>
      </c>
      <c r="DW233" s="139">
        <f>'Hedge-All-18'!C233</f>
        <v>0</v>
      </c>
      <c r="DX233" s="139">
        <f>'Hedge-All-18'!D233</f>
        <v>0</v>
      </c>
      <c r="DY233" s="139">
        <f>'Hedge-All-18'!E233</f>
        <v>0</v>
      </c>
      <c r="DZ233" s="139">
        <f>'Hedge-All-18'!F233</f>
        <v>0</v>
      </c>
      <c r="EA233" s="139"/>
      <c r="EB233" s="139">
        <f>'Hedge-All-18'!H233</f>
        <v>0</v>
      </c>
      <c r="EC233" s="139">
        <f>'Hedge-All-18'!I233</f>
        <v>0</v>
      </c>
      <c r="ED233" s="139">
        <f>'Hedge-All-18'!J233</f>
        <v>0</v>
      </c>
      <c r="EE233" s="139">
        <f>'Hedge-All-18'!K233</f>
        <v>0</v>
      </c>
      <c r="EF233" s="139"/>
      <c r="EG233" s="139"/>
      <c r="EH233" s="139"/>
      <c r="EI233" s="139">
        <f>'Hedge-All-18'!O233</f>
        <v>0</v>
      </c>
      <c r="EJ233" s="139">
        <f>'Hedge-All-18'!P233</f>
        <v>0</v>
      </c>
      <c r="EK233" s="139">
        <f>'Hedge-All-18'!Q233</f>
        <v>0</v>
      </c>
      <c r="EL233" s="139">
        <f>'Hedge-All-18'!R233</f>
        <v>0</v>
      </c>
      <c r="EM233" s="139">
        <f>'Hedge-All-18'!S233</f>
        <v>0</v>
      </c>
      <c r="EN233" s="139">
        <f>'Hedge-All-18'!T233</f>
        <v>0</v>
      </c>
      <c r="EO233" s="139">
        <f>'Hedge-All-18'!U233</f>
        <v>0</v>
      </c>
      <c r="EP233" s="139">
        <f>'Hedge-All-18'!V233</f>
        <v>0</v>
      </c>
      <c r="EQ233" s="1" t="str">
        <f t="shared" si="74"/>
        <v>Y</v>
      </c>
    </row>
    <row r="234" spans="126:147" ht="18.75">
      <c r="DV234" s="139">
        <f>'Hedge-All-18'!B234</f>
        <v>0</v>
      </c>
      <c r="DW234" s="139">
        <f>'Hedge-All-18'!C234</f>
        <v>0</v>
      </c>
      <c r="DX234" s="139">
        <f>'Hedge-All-18'!D234</f>
        <v>0</v>
      </c>
      <c r="DY234" s="139">
        <f>'Hedge-All-18'!E234</f>
        <v>0</v>
      </c>
      <c r="DZ234" s="139">
        <f>'Hedge-All-18'!F234</f>
        <v>0</v>
      </c>
      <c r="EA234" s="139"/>
      <c r="EB234" s="139">
        <f>'Hedge-All-18'!H234</f>
        <v>0</v>
      </c>
      <c r="EC234" s="139">
        <f>'Hedge-All-18'!I234</f>
        <v>0</v>
      </c>
      <c r="ED234" s="139">
        <f>'Hedge-All-18'!J234</f>
        <v>0</v>
      </c>
      <c r="EE234" s="139">
        <f>'Hedge-All-18'!K234</f>
        <v>0</v>
      </c>
      <c r="EF234" s="139"/>
      <c r="EG234" s="139"/>
      <c r="EH234" s="139"/>
      <c r="EI234" s="139">
        <f>'Hedge-All-18'!O234</f>
        <v>0</v>
      </c>
      <c r="EJ234" s="139">
        <f>'Hedge-All-18'!P234</f>
        <v>0</v>
      </c>
      <c r="EK234" s="139">
        <f>'Hedge-All-18'!Q234</f>
        <v>0</v>
      </c>
      <c r="EL234" s="139">
        <f>'Hedge-All-18'!R234</f>
        <v>0</v>
      </c>
      <c r="EM234" s="139">
        <f>'Hedge-All-18'!S234</f>
        <v>0</v>
      </c>
      <c r="EN234" s="139">
        <f>'Hedge-All-18'!T234</f>
        <v>0</v>
      </c>
      <c r="EO234" s="139">
        <f>'Hedge-All-18'!U234</f>
        <v>0</v>
      </c>
      <c r="EP234" s="139">
        <f>'Hedge-All-18'!V234</f>
        <v>0</v>
      </c>
      <c r="EQ234" s="1" t="str">
        <f t="shared" si="74"/>
        <v>Y</v>
      </c>
    </row>
    <row r="235" spans="126:147" ht="18.75">
      <c r="DV235" s="139">
        <f>'Hedge-All-18'!B235</f>
        <v>0</v>
      </c>
      <c r="DW235" s="139">
        <f>'Hedge-All-18'!C235</f>
        <v>0</v>
      </c>
      <c r="DX235" s="139">
        <f>'Hedge-All-18'!D235</f>
        <v>0</v>
      </c>
      <c r="DY235" s="139">
        <f>'Hedge-All-18'!E235</f>
        <v>0</v>
      </c>
      <c r="DZ235" s="139">
        <f>'Hedge-All-18'!F235</f>
        <v>0</v>
      </c>
      <c r="EA235" s="139"/>
      <c r="EB235" s="139">
        <f>'Hedge-All-18'!H235</f>
        <v>0</v>
      </c>
      <c r="EC235" s="139">
        <f>'Hedge-All-18'!I235</f>
        <v>0</v>
      </c>
      <c r="ED235" s="139">
        <f>'Hedge-All-18'!J235</f>
        <v>0</v>
      </c>
      <c r="EE235" s="139">
        <f>'Hedge-All-18'!K235</f>
        <v>0</v>
      </c>
      <c r="EF235" s="139"/>
      <c r="EG235" s="139"/>
      <c r="EH235" s="139"/>
      <c r="EI235" s="139">
        <f>'Hedge-All-18'!O235</f>
        <v>0</v>
      </c>
      <c r="EJ235" s="139">
        <f>'Hedge-All-18'!P235</f>
        <v>0</v>
      </c>
      <c r="EK235" s="139">
        <f>'Hedge-All-18'!Q235</f>
        <v>0</v>
      </c>
      <c r="EL235" s="139">
        <f>'Hedge-All-18'!R235</f>
        <v>0</v>
      </c>
      <c r="EM235" s="139">
        <f>'Hedge-All-18'!S235</f>
        <v>0</v>
      </c>
      <c r="EN235" s="139">
        <f>'Hedge-All-18'!T235</f>
        <v>0</v>
      </c>
      <c r="EO235" s="139">
        <f>'Hedge-All-18'!U235</f>
        <v>0</v>
      </c>
      <c r="EP235" s="139">
        <f>'Hedge-All-18'!V235</f>
        <v>0</v>
      </c>
      <c r="EQ235" s="1" t="str">
        <f t="shared" si="74"/>
        <v>Y</v>
      </c>
    </row>
    <row r="236" spans="126:147" ht="18.75">
      <c r="DV236" s="139">
        <f>'Hedge-All-18'!B236</f>
        <v>0</v>
      </c>
      <c r="DW236" s="139">
        <f>'Hedge-All-18'!C236</f>
        <v>0</v>
      </c>
      <c r="DX236" s="139">
        <f>'Hedge-All-18'!D236</f>
        <v>0</v>
      </c>
      <c r="DY236" s="139">
        <f>'Hedge-All-18'!E236</f>
        <v>0</v>
      </c>
      <c r="DZ236" s="139">
        <f>'Hedge-All-18'!F236</f>
        <v>0</v>
      </c>
      <c r="EA236" s="139"/>
      <c r="EB236" s="139">
        <f>'Hedge-All-18'!H236</f>
        <v>0</v>
      </c>
      <c r="EC236" s="139">
        <f>'Hedge-All-18'!I236</f>
        <v>0</v>
      </c>
      <c r="ED236" s="139">
        <f>'Hedge-All-18'!J236</f>
        <v>0</v>
      </c>
      <c r="EE236" s="139">
        <f>'Hedge-All-18'!K236</f>
        <v>0</v>
      </c>
      <c r="EF236" s="139"/>
      <c r="EG236" s="139"/>
      <c r="EH236" s="139"/>
      <c r="EI236" s="139">
        <f>'Hedge-All-18'!O236</f>
        <v>0</v>
      </c>
      <c r="EJ236" s="139">
        <f>'Hedge-All-18'!P236</f>
        <v>0</v>
      </c>
      <c r="EK236" s="139">
        <f>'Hedge-All-18'!Q236</f>
        <v>0</v>
      </c>
      <c r="EL236" s="139">
        <f>'Hedge-All-18'!R236</f>
        <v>0</v>
      </c>
      <c r="EM236" s="139">
        <f>'Hedge-All-18'!S236</f>
        <v>0</v>
      </c>
      <c r="EN236" s="139">
        <f>'Hedge-All-18'!T236</f>
        <v>0</v>
      </c>
      <c r="EO236" s="139">
        <f>'Hedge-All-18'!U236</f>
        <v>0</v>
      </c>
      <c r="EP236" s="139">
        <f>'Hedge-All-18'!V236</f>
        <v>0</v>
      </c>
      <c r="EQ236" s="1" t="str">
        <f t="shared" si="74"/>
        <v>Y</v>
      </c>
    </row>
    <row r="237" spans="126:147" ht="18.75">
      <c r="DV237" s="139">
        <f>'Hedge-All-18'!B237</f>
        <v>0</v>
      </c>
      <c r="DW237" s="139">
        <f>'Hedge-All-18'!C237</f>
        <v>0</v>
      </c>
      <c r="DX237" s="139">
        <f>'Hedge-All-18'!D237</f>
        <v>0</v>
      </c>
      <c r="DY237" s="139">
        <f>'Hedge-All-18'!E237</f>
        <v>0</v>
      </c>
      <c r="DZ237" s="139">
        <f>'Hedge-All-18'!F237</f>
        <v>0</v>
      </c>
      <c r="EA237" s="139"/>
      <c r="EB237" s="139">
        <f>'Hedge-All-18'!H237</f>
        <v>0</v>
      </c>
      <c r="EC237" s="139">
        <f>'Hedge-All-18'!I237</f>
        <v>0</v>
      </c>
      <c r="ED237" s="139">
        <f>'Hedge-All-18'!J237</f>
        <v>0</v>
      </c>
      <c r="EE237" s="139">
        <f>'Hedge-All-18'!K237</f>
        <v>0</v>
      </c>
      <c r="EF237" s="139"/>
      <c r="EG237" s="139"/>
      <c r="EH237" s="139"/>
      <c r="EI237" s="139">
        <f>'Hedge-All-18'!O237</f>
        <v>0</v>
      </c>
      <c r="EJ237" s="139">
        <f>'Hedge-All-18'!P237</f>
        <v>0</v>
      </c>
      <c r="EK237" s="139">
        <f>'Hedge-All-18'!Q237</f>
        <v>0</v>
      </c>
      <c r="EL237" s="139">
        <f>'Hedge-All-18'!R237</f>
        <v>0</v>
      </c>
      <c r="EM237" s="139">
        <f>'Hedge-All-18'!S237</f>
        <v>0</v>
      </c>
      <c r="EN237" s="139">
        <f>'Hedge-All-18'!T237</f>
        <v>0</v>
      </c>
      <c r="EO237" s="139">
        <f>'Hedge-All-18'!U237</f>
        <v>0</v>
      </c>
      <c r="EP237" s="139">
        <f>'Hedge-All-18'!V237</f>
        <v>0</v>
      </c>
      <c r="EQ237" s="1" t="str">
        <f t="shared" si="74"/>
        <v>Y</v>
      </c>
    </row>
    <row r="238" spans="126:147" ht="18.75">
      <c r="DV238" s="139">
        <f>'Hedge-All-18'!B238</f>
        <v>0</v>
      </c>
      <c r="DW238" s="139">
        <f>'Hedge-All-18'!C238</f>
        <v>0</v>
      </c>
      <c r="DX238" s="139">
        <f>'Hedge-All-18'!D238</f>
        <v>0</v>
      </c>
      <c r="DY238" s="139">
        <f>'Hedge-All-18'!E238</f>
        <v>0</v>
      </c>
      <c r="DZ238" s="139">
        <f>'Hedge-All-18'!F238</f>
        <v>0</v>
      </c>
      <c r="EA238" s="139"/>
      <c r="EB238" s="139">
        <f>'Hedge-All-18'!H238</f>
        <v>0</v>
      </c>
      <c r="EC238" s="139">
        <f>'Hedge-All-18'!I238</f>
        <v>0</v>
      </c>
      <c r="ED238" s="139">
        <f>'Hedge-All-18'!J238</f>
        <v>0</v>
      </c>
      <c r="EE238" s="139">
        <f>'Hedge-All-18'!K238</f>
        <v>0</v>
      </c>
      <c r="EF238" s="139"/>
      <c r="EG238" s="139"/>
      <c r="EH238" s="139"/>
      <c r="EI238" s="139">
        <f>'Hedge-All-18'!O238</f>
        <v>0</v>
      </c>
      <c r="EJ238" s="139">
        <f>'Hedge-All-18'!P238</f>
        <v>0</v>
      </c>
      <c r="EK238" s="139">
        <f>'Hedge-All-18'!Q238</f>
        <v>0</v>
      </c>
      <c r="EL238" s="139">
        <f>'Hedge-All-18'!R238</f>
        <v>0</v>
      </c>
      <c r="EM238" s="139">
        <f>'Hedge-All-18'!S238</f>
        <v>0</v>
      </c>
      <c r="EN238" s="139">
        <f>'Hedge-All-18'!T238</f>
        <v>0</v>
      </c>
      <c r="EO238" s="139">
        <f>'Hedge-All-18'!U238</f>
        <v>0</v>
      </c>
      <c r="EP238" s="139">
        <f>'Hedge-All-18'!V238</f>
        <v>0</v>
      </c>
      <c r="EQ238" s="1" t="str">
        <f t="shared" si="74"/>
        <v>Y</v>
      </c>
    </row>
    <row r="239" spans="126:147" ht="18.75">
      <c r="DV239" s="139">
        <f>'Hedge-All-18'!B239</f>
        <v>0</v>
      </c>
      <c r="DW239" s="139">
        <f>'Hedge-All-18'!C239</f>
        <v>0</v>
      </c>
      <c r="DX239" s="139">
        <f>'Hedge-All-18'!D239</f>
        <v>0</v>
      </c>
      <c r="DY239" s="139">
        <f>'Hedge-All-18'!E239</f>
        <v>0</v>
      </c>
      <c r="DZ239" s="139">
        <f>'Hedge-All-18'!F239</f>
        <v>0</v>
      </c>
      <c r="EA239" s="139"/>
      <c r="EB239" s="139">
        <f>'Hedge-All-18'!H239</f>
        <v>0</v>
      </c>
      <c r="EC239" s="139">
        <f>'Hedge-All-18'!I239</f>
        <v>0</v>
      </c>
      <c r="ED239" s="139">
        <f>'Hedge-All-18'!J239</f>
        <v>0</v>
      </c>
      <c r="EE239" s="139">
        <f>'Hedge-All-18'!K239</f>
        <v>0</v>
      </c>
      <c r="EF239" s="139"/>
      <c r="EG239" s="139"/>
      <c r="EH239" s="139"/>
      <c r="EI239" s="139">
        <f>'Hedge-All-18'!O239</f>
        <v>0</v>
      </c>
      <c r="EJ239" s="139">
        <f>'Hedge-All-18'!P239</f>
        <v>0</v>
      </c>
      <c r="EK239" s="139">
        <f>'Hedge-All-18'!Q239</f>
        <v>0</v>
      </c>
      <c r="EL239" s="139">
        <f>'Hedge-All-18'!R239</f>
        <v>0</v>
      </c>
      <c r="EM239" s="139">
        <f>'Hedge-All-18'!S239</f>
        <v>0</v>
      </c>
      <c r="EN239" s="139">
        <f>'Hedge-All-18'!T239</f>
        <v>0</v>
      </c>
      <c r="EO239" s="139">
        <f>'Hedge-All-18'!U239</f>
        <v>0</v>
      </c>
      <c r="EP239" s="139">
        <f>'Hedge-All-18'!V239</f>
        <v>0</v>
      </c>
      <c r="EQ239" s="1" t="str">
        <f t="shared" si="74"/>
        <v>Y</v>
      </c>
    </row>
    <row r="240" spans="126:147" ht="18.75">
      <c r="DV240" s="139">
        <f>'Hedge-All-18'!B240</f>
        <v>0</v>
      </c>
      <c r="DW240" s="139">
        <f>'Hedge-All-18'!C240</f>
        <v>0</v>
      </c>
      <c r="DX240" s="139">
        <f>'Hedge-All-18'!D240</f>
        <v>0</v>
      </c>
      <c r="DY240" s="139">
        <f>'Hedge-All-18'!E240</f>
        <v>0</v>
      </c>
      <c r="DZ240" s="139">
        <f>'Hedge-All-18'!F240</f>
        <v>0</v>
      </c>
      <c r="EA240" s="139"/>
      <c r="EB240" s="139">
        <f>'Hedge-All-18'!H240</f>
        <v>0</v>
      </c>
      <c r="EC240" s="139">
        <f>'Hedge-All-18'!I240</f>
        <v>0</v>
      </c>
      <c r="ED240" s="139">
        <f>'Hedge-All-18'!J240</f>
        <v>0</v>
      </c>
      <c r="EE240" s="139">
        <f>'Hedge-All-18'!K240</f>
        <v>0</v>
      </c>
      <c r="EF240" s="139"/>
      <c r="EG240" s="139"/>
      <c r="EH240" s="139"/>
      <c r="EI240" s="139">
        <f>'Hedge-All-18'!O240</f>
        <v>0</v>
      </c>
      <c r="EJ240" s="139">
        <f>'Hedge-All-18'!P240</f>
        <v>0</v>
      </c>
      <c r="EK240" s="139">
        <f>'Hedge-All-18'!Q240</f>
        <v>0</v>
      </c>
      <c r="EL240" s="139">
        <f>'Hedge-All-18'!R240</f>
        <v>0</v>
      </c>
      <c r="EM240" s="139">
        <f>'Hedge-All-18'!S240</f>
        <v>0</v>
      </c>
      <c r="EN240" s="139">
        <f>'Hedge-All-18'!T240</f>
        <v>0</v>
      </c>
      <c r="EO240" s="139">
        <f>'Hedge-All-18'!U240</f>
        <v>0</v>
      </c>
      <c r="EP240" s="139">
        <f>'Hedge-All-18'!V240</f>
        <v>0</v>
      </c>
      <c r="EQ240" s="1" t="str">
        <f t="shared" si="74"/>
        <v>Y</v>
      </c>
    </row>
    <row r="1048532" spans="2:76">
      <c r="B1048532" s="11"/>
      <c r="L1048532" s="11"/>
      <c r="V1048532" s="11"/>
      <c r="AT1048532" s="11"/>
      <c r="BD1048532" s="11"/>
      <c r="BN1048532" s="11"/>
      <c r="BX1048532" s="11"/>
    </row>
  </sheetData>
  <sheetProtection algorithmName="SHA-512" hashValue="Z+reVRwD82KkKmtjr1YoUaHSWs9+Z4xYMSgDXLqyMU3DxER92f96JM/wVcZIYh5CKseOFGjI6D2glTJnEwNrww==" saltValue="rx6XmUCysGmMU5il/Iq0lg==" spinCount="100000" sheet="1" objects="1" scenarios="1"/>
  <mergeCells count="17">
    <mergeCell ref="DD4:DG4"/>
    <mergeCell ref="DH4:DK4"/>
    <mergeCell ref="DL4:DO4"/>
    <mergeCell ref="CI2:CU2"/>
    <mergeCell ref="CS4:CV4"/>
    <mergeCell ref="B1:BU2"/>
    <mergeCell ref="CW4:CZ4"/>
    <mergeCell ref="A110:CJ110"/>
    <mergeCell ref="B3:I3"/>
    <mergeCell ref="AH3:AH4"/>
    <mergeCell ref="L3:S3"/>
    <mergeCell ref="V3:AC3"/>
    <mergeCell ref="AT3:BA3"/>
    <mergeCell ref="BD3:BK3"/>
    <mergeCell ref="BN3:BU3"/>
    <mergeCell ref="BX3:CE3"/>
    <mergeCell ref="AJ3:AP3"/>
  </mergeCells>
  <phoneticPr fontId="2" type="noConversion"/>
  <conditionalFormatting sqref="F10:F109">
    <cfRule type="cellIs" dxfId="104" priority="144" operator="equal">
      <formula>"Y"</formula>
    </cfRule>
    <cfRule type="cellIs" dxfId="103" priority="145" operator="equal">
      <formula>"N"</formula>
    </cfRule>
  </conditionalFormatting>
  <conditionalFormatting sqref="G10:G109">
    <cfRule type="containsBlanks" dxfId="102" priority="149">
      <formula>LEN(TRIM(G10))=0</formula>
    </cfRule>
    <cfRule type="containsBlanks" priority="150">
      <formula>LEN(TRIM(G10))=0</formula>
    </cfRule>
    <cfRule type="cellIs" dxfId="101" priority="151" operator="equal">
      <formula>""""""</formula>
    </cfRule>
    <cfRule type="cellIs" dxfId="100" priority="152" operator="greaterThan">
      <formula>2</formula>
    </cfRule>
    <cfRule type="cellIs" dxfId="99" priority="153" operator="lessThan">
      <formula>-2</formula>
    </cfRule>
    <cfRule type="cellIs" dxfId="98" priority="154" operator="between">
      <formula>-2</formula>
      <formula>2</formula>
    </cfRule>
  </conditionalFormatting>
  <conditionalFormatting sqref="P10:P109">
    <cfRule type="cellIs" dxfId="97" priority="136" operator="equal">
      <formula>"Y"</formula>
    </cfRule>
    <cfRule type="cellIs" dxfId="96" priority="137" operator="equal">
      <formula>"N"</formula>
    </cfRule>
  </conditionalFormatting>
  <conditionalFormatting sqref="Q10:Q109">
    <cfRule type="containsBlanks" dxfId="95" priority="138">
      <formula>LEN(TRIM(Q10))=0</formula>
    </cfRule>
    <cfRule type="containsBlanks" priority="139">
      <formula>LEN(TRIM(Q10))=0</formula>
    </cfRule>
    <cfRule type="cellIs" dxfId="94" priority="140" operator="equal">
      <formula>""""""</formula>
    </cfRule>
    <cfRule type="cellIs" dxfId="93" priority="141" operator="greaterThan">
      <formula>2</formula>
    </cfRule>
    <cfRule type="cellIs" dxfId="92" priority="142" operator="lessThan">
      <formula>-2</formula>
    </cfRule>
    <cfRule type="cellIs" dxfId="91" priority="143" operator="between">
      <formula>-2</formula>
      <formula>2</formula>
    </cfRule>
  </conditionalFormatting>
  <conditionalFormatting sqref="Z10:Z109">
    <cfRule type="cellIs" dxfId="90" priority="37" operator="equal">
      <formula>"Y"</formula>
    </cfRule>
    <cfRule type="cellIs" dxfId="89" priority="38" operator="equal">
      <formula>"N"</formula>
    </cfRule>
  </conditionalFormatting>
  <conditionalFormatting sqref="AA10:AA109">
    <cfRule type="containsBlanks" dxfId="88" priority="39">
      <formula>LEN(TRIM(AA10))=0</formula>
    </cfRule>
    <cfRule type="containsBlanks" priority="40">
      <formula>LEN(TRIM(AA10))=0</formula>
    </cfRule>
    <cfRule type="cellIs" dxfId="87" priority="41" operator="equal">
      <formula>""""""</formula>
    </cfRule>
    <cfRule type="cellIs" dxfId="86" priority="42" operator="greaterThan">
      <formula>2</formula>
    </cfRule>
    <cfRule type="cellIs" dxfId="85" priority="43" operator="lessThan">
      <formula>-2</formula>
    </cfRule>
    <cfRule type="cellIs" dxfId="84" priority="44" operator="between">
      <formula>-2</formula>
      <formula>2</formula>
    </cfRule>
  </conditionalFormatting>
  <conditionalFormatting sqref="AB10:AB109">
    <cfRule type="expression" dxfId="83" priority="1">
      <formula>$EQ10="Y"</formula>
    </cfRule>
  </conditionalFormatting>
  <conditionalFormatting sqref="AH5:AH109">
    <cfRule type="cellIs" dxfId="82" priority="53" operator="equal">
      <formula>"B"</formula>
    </cfRule>
    <cfRule type="cellIs" dxfId="81" priority="54" operator="equal">
      <formula>"P"</formula>
    </cfRule>
  </conditionalFormatting>
  <conditionalFormatting sqref="AI5:AQ9">
    <cfRule type="cellIs" dxfId="80" priority="10" operator="equal">
      <formula>"B"</formula>
    </cfRule>
    <cfRule type="cellIs" dxfId="79" priority="11" operator="equal">
      <formula>"P"</formula>
    </cfRule>
    <cfRule type="cellIs" dxfId="78" priority="12" operator="equal">
      <formula>"P"</formula>
    </cfRule>
  </conditionalFormatting>
  <conditionalFormatting sqref="AN10:AN109">
    <cfRule type="cellIs" dxfId="77" priority="17" operator="equal">
      <formula>"Y"</formula>
    </cfRule>
    <cfRule type="cellIs" dxfId="76" priority="18" operator="equal">
      <formula>"N"</formula>
    </cfRule>
  </conditionalFormatting>
  <conditionalFormatting sqref="AO10:AO109">
    <cfRule type="containsBlanks" dxfId="75" priority="19">
      <formula>LEN(TRIM(AO10))=0</formula>
    </cfRule>
    <cfRule type="containsBlanks" priority="20">
      <formula>LEN(TRIM(AO10))=0</formula>
    </cfRule>
    <cfRule type="cellIs" dxfId="74" priority="21" operator="equal">
      <formula>""""""</formula>
    </cfRule>
    <cfRule type="cellIs" dxfId="73" priority="22" operator="greaterThan">
      <formula>2</formula>
    </cfRule>
    <cfRule type="cellIs" dxfId="72" priority="23" operator="lessThan">
      <formula>-2</formula>
    </cfRule>
    <cfRule type="cellIs" dxfId="71" priority="24" operator="between">
      <formula>-2</formula>
      <formula>2</formula>
    </cfRule>
  </conditionalFormatting>
  <conditionalFormatting sqref="AP10:AP109">
    <cfRule type="expression" dxfId="70" priority="13">
      <formula>DE10="G"</formula>
    </cfRule>
    <cfRule type="expression" dxfId="69" priority="14">
      <formula>DE10="GRR"</formula>
    </cfRule>
    <cfRule type="expression" dxfId="68" priority="15">
      <formula>DE10="R"</formula>
    </cfRule>
    <cfRule type="expression" dxfId="67" priority="16">
      <formula>DE10="GGR"</formula>
    </cfRule>
  </conditionalFormatting>
  <conditionalFormatting sqref="AQ10:AQ109">
    <cfRule type="cellIs" dxfId="66" priority="155" operator="equal">
      <formula>"B"</formula>
    </cfRule>
    <cfRule type="cellIs" dxfId="65" priority="156" operator="equal">
      <formula>"P"</formula>
    </cfRule>
    <cfRule type="cellIs" dxfId="64" priority="157" operator="equal">
      <formula>"P"</formula>
    </cfRule>
  </conditionalFormatting>
  <conditionalFormatting sqref="AX10:AX109">
    <cfRule type="cellIs" dxfId="63" priority="104" operator="equal">
      <formula>"Y"</formula>
    </cfRule>
    <cfRule type="cellIs" dxfId="62" priority="105" operator="equal">
      <formula>"N"</formula>
    </cfRule>
  </conditionalFormatting>
  <conditionalFormatting sqref="AY10:AY109">
    <cfRule type="containsBlanks" dxfId="61" priority="106">
      <formula>LEN(TRIM(AY10))=0</formula>
    </cfRule>
    <cfRule type="containsBlanks" priority="107">
      <formula>LEN(TRIM(AY10))=0</formula>
    </cfRule>
    <cfRule type="cellIs" dxfId="60" priority="108" operator="equal">
      <formula>""""""</formula>
    </cfRule>
    <cfRule type="cellIs" dxfId="59" priority="109" operator="greaterThan">
      <formula>2</formula>
    </cfRule>
    <cfRule type="cellIs" dxfId="58" priority="110" operator="lessThan">
      <formula>-2</formula>
    </cfRule>
    <cfRule type="cellIs" dxfId="57" priority="111" operator="between">
      <formula>-2</formula>
      <formula>2</formula>
    </cfRule>
  </conditionalFormatting>
  <conditionalFormatting sqref="BH10:BH109">
    <cfRule type="cellIs" dxfId="56" priority="96" operator="equal">
      <formula>"Y"</formula>
    </cfRule>
    <cfRule type="cellIs" dxfId="55" priority="97" operator="equal">
      <formula>"N"</formula>
    </cfRule>
  </conditionalFormatting>
  <conditionalFormatting sqref="BI10:BI109">
    <cfRule type="containsBlanks" dxfId="54" priority="98">
      <formula>LEN(TRIM(BI10))=0</formula>
    </cfRule>
    <cfRule type="containsBlanks" priority="99">
      <formula>LEN(TRIM(BI10))=0</formula>
    </cfRule>
    <cfRule type="cellIs" dxfId="53" priority="100" operator="equal">
      <formula>""""""</formula>
    </cfRule>
    <cfRule type="cellIs" dxfId="52" priority="101" operator="greaterThan">
      <formula>2</formula>
    </cfRule>
    <cfRule type="cellIs" dxfId="51" priority="102" operator="lessThan">
      <formula>-2</formula>
    </cfRule>
    <cfRule type="cellIs" dxfId="50" priority="103" operator="between">
      <formula>-2</formula>
      <formula>2</formula>
    </cfRule>
  </conditionalFormatting>
  <conditionalFormatting sqref="BR10:BR109">
    <cfRule type="cellIs" dxfId="49" priority="88" operator="equal">
      <formula>"Y"</formula>
    </cfRule>
    <cfRule type="cellIs" dxfId="48" priority="89" operator="equal">
      <formula>"N"</formula>
    </cfRule>
  </conditionalFormatting>
  <conditionalFormatting sqref="BS10:BS109">
    <cfRule type="containsBlanks" dxfId="47" priority="90">
      <formula>LEN(TRIM(BS10))=0</formula>
    </cfRule>
    <cfRule type="containsBlanks" priority="91">
      <formula>LEN(TRIM(BS10))=0</formula>
    </cfRule>
    <cfRule type="cellIs" dxfId="46" priority="92" operator="equal">
      <formula>""""""</formula>
    </cfRule>
    <cfRule type="cellIs" dxfId="45" priority="93" operator="greaterThan">
      <formula>2</formula>
    </cfRule>
    <cfRule type="cellIs" dxfId="44" priority="94" operator="lessThan">
      <formula>-2</formula>
    </cfRule>
    <cfRule type="cellIs" dxfId="43" priority="95" operator="between">
      <formula>-2</formula>
      <formula>2</formula>
    </cfRule>
  </conditionalFormatting>
  <conditionalFormatting sqref="CB10:CB109">
    <cfRule type="cellIs" dxfId="42" priority="25" operator="equal">
      <formula>"Y"</formula>
    </cfRule>
    <cfRule type="cellIs" dxfId="41" priority="26" operator="equal">
      <formula>"N"</formula>
    </cfRule>
  </conditionalFormatting>
  <conditionalFormatting sqref="CC10:CC109">
    <cfRule type="containsBlanks" dxfId="40" priority="27">
      <formula>LEN(TRIM(CC10))=0</formula>
    </cfRule>
    <cfRule type="containsBlanks" priority="28">
      <formula>LEN(TRIM(CC10))=0</formula>
    </cfRule>
    <cfRule type="cellIs" dxfId="39" priority="29" operator="equal">
      <formula>""""""</formula>
    </cfRule>
    <cfRule type="cellIs" dxfId="38" priority="30" operator="greaterThan">
      <formula>2</formula>
    </cfRule>
    <cfRule type="cellIs" dxfId="37" priority="31" operator="lessThan">
      <formula>-2</formula>
    </cfRule>
    <cfRule type="cellIs" dxfId="36" priority="32" operator="between">
      <formula>-2</formula>
      <formula>2</formula>
    </cfRule>
  </conditionalFormatting>
  <conditionalFormatting sqref="EN10:EN109 EP10:EP109">
    <cfRule type="cellIs" dxfId="35" priority="5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DCE21E-4097-4932-9D09-9755F388A409}">
          <x14:formula1>
            <xm:f>General!$AA$1:$AA$3</xm:f>
          </x14:formula1>
          <xm:sqref>AH5:AH109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L254"/>
  <sheetViews>
    <sheetView topLeftCell="S1" workbookViewId="0">
      <selection activeCell="AF1" sqref="AF1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112"/>
  </cols>
  <sheetData>
    <row r="1" spans="1:38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165</v>
      </c>
      <c r="J1" s="1">
        <v>1</v>
      </c>
      <c r="L1" t="s">
        <v>6</v>
      </c>
      <c r="M1" t="s">
        <v>294</v>
      </c>
      <c r="O1" t="s">
        <v>6</v>
      </c>
      <c r="P1" t="s">
        <v>322</v>
      </c>
      <c r="R1" t="s">
        <v>6</v>
      </c>
      <c r="S1" t="s">
        <v>323</v>
      </c>
      <c r="U1" t="s">
        <v>6</v>
      </c>
      <c r="V1" t="s">
        <v>322</v>
      </c>
      <c r="X1" t="s">
        <v>6</v>
      </c>
      <c r="Y1" t="s">
        <v>626</v>
      </c>
      <c r="AC1" s="277" t="s">
        <v>342</v>
      </c>
      <c r="AD1" t="s">
        <v>303</v>
      </c>
      <c r="AE1" t="s">
        <v>678</v>
      </c>
      <c r="AF1" s="277" t="s">
        <v>342</v>
      </c>
      <c r="AG1" t="s">
        <v>664</v>
      </c>
      <c r="AI1" t="s">
        <v>6</v>
      </c>
      <c r="AJ1" t="s">
        <v>626</v>
      </c>
    </row>
    <row r="2" spans="1:38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166</v>
      </c>
      <c r="J2" s="1">
        <v>-1</v>
      </c>
      <c r="L2" t="s">
        <v>9</v>
      </c>
      <c r="M2" t="s">
        <v>308</v>
      </c>
      <c r="O2" t="s">
        <v>9</v>
      </c>
      <c r="P2" t="s">
        <v>324</v>
      </c>
      <c r="R2" t="s">
        <v>9</v>
      </c>
      <c r="S2" t="s">
        <v>5</v>
      </c>
      <c r="U2" t="s">
        <v>9</v>
      </c>
      <c r="V2" t="s">
        <v>324</v>
      </c>
      <c r="X2" t="s">
        <v>9</v>
      </c>
      <c r="Y2" t="s">
        <v>302</v>
      </c>
      <c r="AA2" t="s">
        <v>5</v>
      </c>
      <c r="AC2" s="278" t="s">
        <v>679</v>
      </c>
      <c r="AD2" t="s">
        <v>680</v>
      </c>
      <c r="AE2" t="s">
        <v>681</v>
      </c>
      <c r="AF2" s="278" t="s">
        <v>679</v>
      </c>
      <c r="AG2" t="s">
        <v>665</v>
      </c>
      <c r="AI2" t="s">
        <v>9</v>
      </c>
      <c r="AJ2" t="s">
        <v>302</v>
      </c>
      <c r="AL2" t="s">
        <v>5</v>
      </c>
    </row>
    <row r="3" spans="1:38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37</v>
      </c>
      <c r="G3" s="1">
        <v>-3</v>
      </c>
      <c r="I3" s="1" t="s">
        <v>180</v>
      </c>
      <c r="J3" s="1">
        <v>-3</v>
      </c>
      <c r="L3" t="s">
        <v>329</v>
      </c>
      <c r="M3" t="s">
        <v>10</v>
      </c>
      <c r="O3" t="s">
        <v>329</v>
      </c>
      <c r="P3" t="s">
        <v>325</v>
      </c>
      <c r="R3" t="s">
        <v>329</v>
      </c>
      <c r="S3" t="s">
        <v>287</v>
      </c>
      <c r="U3" t="s">
        <v>329</v>
      </c>
      <c r="V3" t="s">
        <v>325</v>
      </c>
      <c r="X3" t="s">
        <v>329</v>
      </c>
      <c r="Y3" t="s">
        <v>627</v>
      </c>
      <c r="AA3" t="s">
        <v>6</v>
      </c>
      <c r="AC3" s="278" t="s">
        <v>682</v>
      </c>
      <c r="AD3" t="s">
        <v>683</v>
      </c>
      <c r="AE3" t="s">
        <v>684</v>
      </c>
      <c r="AF3" s="278" t="s">
        <v>682</v>
      </c>
      <c r="AG3" t="s">
        <v>666</v>
      </c>
      <c r="AI3" t="s">
        <v>329</v>
      </c>
      <c r="AJ3" t="s">
        <v>627</v>
      </c>
      <c r="AL3" t="s">
        <v>6</v>
      </c>
    </row>
    <row r="4" spans="1:38" ht="15.75" thickBot="1">
      <c r="A4" s="1" t="s">
        <v>22</v>
      </c>
      <c r="B4" s="1" t="s">
        <v>9</v>
      </c>
      <c r="C4" s="1" t="str">
        <f t="shared" si="0"/>
        <v>F3L</v>
      </c>
      <c r="D4" s="1" t="s">
        <v>336</v>
      </c>
      <c r="F4" s="1" t="s">
        <v>61</v>
      </c>
      <c r="G4" s="1">
        <v>1</v>
      </c>
      <c r="I4" s="1" t="s">
        <v>179</v>
      </c>
      <c r="J4" s="1">
        <v>1</v>
      </c>
      <c r="L4" t="s">
        <v>330</v>
      </c>
      <c r="M4" t="s">
        <v>288</v>
      </c>
      <c r="O4" t="s">
        <v>330</v>
      </c>
      <c r="P4" t="s">
        <v>326</v>
      </c>
      <c r="R4" t="s">
        <v>330</v>
      </c>
      <c r="S4" t="s">
        <v>332</v>
      </c>
      <c r="U4" t="s">
        <v>330</v>
      </c>
      <c r="V4" t="s">
        <v>326</v>
      </c>
      <c r="X4" t="s">
        <v>330</v>
      </c>
      <c r="Y4" t="s">
        <v>628</v>
      </c>
      <c r="AC4" s="278" t="s">
        <v>685</v>
      </c>
      <c r="AD4" t="s">
        <v>686</v>
      </c>
      <c r="AE4" t="s">
        <v>687</v>
      </c>
      <c r="AF4" s="278" t="s">
        <v>685</v>
      </c>
      <c r="AG4" t="s">
        <v>667</v>
      </c>
      <c r="AI4" t="s">
        <v>330</v>
      </c>
      <c r="AJ4" t="s">
        <v>628</v>
      </c>
    </row>
    <row r="5" spans="1:38" ht="15.75" thickBot="1">
      <c r="A5" s="1" t="s">
        <v>336</v>
      </c>
      <c r="B5" s="1" t="s">
        <v>9</v>
      </c>
      <c r="C5" s="1" t="str">
        <f t="shared" si="0"/>
        <v>XF2L</v>
      </c>
      <c r="D5" s="1" t="s">
        <v>337</v>
      </c>
      <c r="F5" s="1" t="s">
        <v>60</v>
      </c>
      <c r="G5" s="1">
        <v>-1</v>
      </c>
      <c r="I5" s="1" t="s">
        <v>178</v>
      </c>
      <c r="J5" s="1">
        <v>-1</v>
      </c>
      <c r="L5" t="s">
        <v>331</v>
      </c>
      <c r="M5" t="s">
        <v>300</v>
      </c>
      <c r="O5" t="s">
        <v>331</v>
      </c>
      <c r="P5" t="s">
        <v>327</v>
      </c>
      <c r="R5" t="s">
        <v>331</v>
      </c>
      <c r="S5" t="s">
        <v>295</v>
      </c>
      <c r="U5" t="s">
        <v>331</v>
      </c>
      <c r="V5" t="s">
        <v>327</v>
      </c>
      <c r="X5" t="s">
        <v>331</v>
      </c>
      <c r="Y5" t="s">
        <v>629</v>
      </c>
      <c r="AC5" s="278" t="s">
        <v>688</v>
      </c>
      <c r="AD5" t="s">
        <v>689</v>
      </c>
      <c r="AE5" t="s">
        <v>690</v>
      </c>
      <c r="AF5" s="278" t="s">
        <v>688</v>
      </c>
      <c r="AG5" t="s">
        <v>644</v>
      </c>
      <c r="AI5" t="s">
        <v>331</v>
      </c>
      <c r="AJ5" t="s">
        <v>629</v>
      </c>
    </row>
    <row r="6" spans="1:38" ht="15.75" thickBot="1">
      <c r="A6" s="1" t="s">
        <v>337</v>
      </c>
      <c r="B6" s="1" t="s">
        <v>9</v>
      </c>
      <c r="C6" s="1" t="str">
        <f t="shared" si="0"/>
        <v>XBL</v>
      </c>
      <c r="D6" s="1" t="s">
        <v>6</v>
      </c>
      <c r="F6" s="1" t="s">
        <v>62</v>
      </c>
      <c r="G6" s="1">
        <v>3</v>
      </c>
      <c r="I6" s="1" t="s">
        <v>168</v>
      </c>
      <c r="J6" s="1">
        <v>3</v>
      </c>
      <c r="L6" t="s">
        <v>296</v>
      </c>
      <c r="M6" t="s">
        <v>334</v>
      </c>
      <c r="O6" t="s">
        <v>296</v>
      </c>
      <c r="P6" t="s">
        <v>328</v>
      </c>
      <c r="R6" t="s">
        <v>296</v>
      </c>
      <c r="S6" t="s">
        <v>333</v>
      </c>
      <c r="U6" t="s">
        <v>296</v>
      </c>
      <c r="V6" t="s">
        <v>328</v>
      </c>
      <c r="X6" t="s">
        <v>296</v>
      </c>
      <c r="Y6" t="s">
        <v>630</v>
      </c>
      <c r="AC6" s="278" t="s">
        <v>691</v>
      </c>
      <c r="AD6" t="s">
        <v>692</v>
      </c>
      <c r="AE6" t="s">
        <v>693</v>
      </c>
      <c r="AF6" s="278" t="s">
        <v>691</v>
      </c>
      <c r="AG6" t="s">
        <v>645</v>
      </c>
      <c r="AI6" t="s">
        <v>296</v>
      </c>
      <c r="AJ6" t="s">
        <v>630</v>
      </c>
    </row>
    <row r="7" spans="1:38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52</v>
      </c>
      <c r="G7" s="1">
        <v>-6</v>
      </c>
      <c r="I7" s="1" t="s">
        <v>171</v>
      </c>
      <c r="J7" s="1">
        <v>-6</v>
      </c>
      <c r="L7" t="s">
        <v>340</v>
      </c>
      <c r="M7" t="s">
        <v>341</v>
      </c>
      <c r="O7" t="s">
        <v>340</v>
      </c>
      <c r="P7" t="s">
        <v>339</v>
      </c>
      <c r="R7" t="s">
        <v>340</v>
      </c>
      <c r="S7" t="s">
        <v>342</v>
      </c>
      <c r="U7" t="s">
        <v>340</v>
      </c>
      <c r="V7" t="s">
        <v>339</v>
      </c>
      <c r="X7" t="s">
        <v>340</v>
      </c>
      <c r="Y7" t="s">
        <v>303</v>
      </c>
      <c r="AC7" s="278" t="s">
        <v>694</v>
      </c>
      <c r="AD7" t="s">
        <v>695</v>
      </c>
      <c r="AE7" t="s">
        <v>696</v>
      </c>
      <c r="AF7" s="278" t="s">
        <v>694</v>
      </c>
      <c r="AG7" t="s">
        <v>646</v>
      </c>
      <c r="AI7" t="s">
        <v>340</v>
      </c>
      <c r="AJ7" t="s">
        <v>303</v>
      </c>
    </row>
    <row r="8" spans="1:38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59</v>
      </c>
      <c r="G8" s="1">
        <v>1</v>
      </c>
      <c r="I8" s="1" t="s">
        <v>177</v>
      </c>
      <c r="J8" s="1">
        <v>1</v>
      </c>
      <c r="L8" s="18"/>
      <c r="O8" s="18"/>
      <c r="AC8" s="278" t="s">
        <v>697</v>
      </c>
      <c r="AD8" t="s">
        <v>698</v>
      </c>
      <c r="AE8" t="s">
        <v>699</v>
      </c>
      <c r="AF8" s="278" t="s">
        <v>697</v>
      </c>
      <c r="AG8" t="s">
        <v>647</v>
      </c>
    </row>
    <row r="9" spans="1:38" ht="15.75" thickBot="1">
      <c r="A9" s="1" t="s">
        <v>336</v>
      </c>
      <c r="B9" s="1" t="s">
        <v>10</v>
      </c>
      <c r="C9" s="1" t="str">
        <f t="shared" si="0"/>
        <v>XF2W</v>
      </c>
      <c r="D9" s="1" t="s">
        <v>22</v>
      </c>
      <c r="F9" s="1" t="s">
        <v>55</v>
      </c>
      <c r="G9" s="1">
        <v>-1</v>
      </c>
      <c r="I9" s="1" t="s">
        <v>173</v>
      </c>
      <c r="J9" s="1">
        <v>-1</v>
      </c>
      <c r="L9" s="18"/>
      <c r="O9" s="18"/>
      <c r="AC9" s="278" t="s">
        <v>700</v>
      </c>
      <c r="AD9" t="s">
        <v>701</v>
      </c>
      <c r="AE9" t="s">
        <v>702</v>
      </c>
      <c r="AF9" s="278" t="s">
        <v>700</v>
      </c>
      <c r="AG9" t="s">
        <v>648</v>
      </c>
    </row>
    <row r="10" spans="1:38" ht="15.75" thickBot="1">
      <c r="A10" s="1" t="s">
        <v>337</v>
      </c>
      <c r="B10" s="1" t="s">
        <v>10</v>
      </c>
      <c r="C10" s="1" t="str">
        <f t="shared" si="0"/>
        <v>XBW</v>
      </c>
      <c r="D10" s="1" t="s">
        <v>336</v>
      </c>
      <c r="F10" s="1" t="s">
        <v>57</v>
      </c>
      <c r="G10" s="1">
        <v>3</v>
      </c>
      <c r="I10" s="1" t="s">
        <v>175</v>
      </c>
      <c r="J10" s="1">
        <v>3</v>
      </c>
      <c r="L10" s="18"/>
      <c r="O10" s="18"/>
      <c r="AC10" s="278" t="s">
        <v>703</v>
      </c>
      <c r="AD10" t="s">
        <v>704</v>
      </c>
      <c r="AE10" t="s">
        <v>705</v>
      </c>
      <c r="AF10" s="278" t="s">
        <v>703</v>
      </c>
      <c r="AG10" t="s">
        <v>6</v>
      </c>
    </row>
    <row r="11" spans="1:38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54</v>
      </c>
      <c r="G11" s="1">
        <v>-3</v>
      </c>
      <c r="I11" s="1" t="s">
        <v>172</v>
      </c>
      <c r="J11" s="1">
        <v>-3</v>
      </c>
      <c r="L11" s="18"/>
      <c r="AC11" s="278" t="s">
        <v>706</v>
      </c>
      <c r="AD11" t="s">
        <v>707</v>
      </c>
      <c r="AE11" t="s">
        <v>708</v>
      </c>
      <c r="AF11" s="278" t="s">
        <v>706</v>
      </c>
      <c r="AG11" t="s">
        <v>294</v>
      </c>
    </row>
    <row r="12" spans="1:38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58</v>
      </c>
      <c r="G12" s="1">
        <v>1</v>
      </c>
      <c r="I12" s="1" t="s">
        <v>176</v>
      </c>
      <c r="J12" s="1">
        <v>1</v>
      </c>
      <c r="L12" s="18"/>
      <c r="AC12" s="278" t="s">
        <v>709</v>
      </c>
      <c r="AD12" t="s">
        <v>710</v>
      </c>
      <c r="AE12" t="s">
        <v>711</v>
      </c>
      <c r="AF12" s="278" t="s">
        <v>709</v>
      </c>
      <c r="AG12" t="s">
        <v>668</v>
      </c>
    </row>
    <row r="13" spans="1:38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53</v>
      </c>
      <c r="G13" s="1">
        <v>-1</v>
      </c>
      <c r="I13" s="1" t="s">
        <v>174</v>
      </c>
      <c r="J13" s="1">
        <v>-1</v>
      </c>
      <c r="L13" s="18"/>
      <c r="AC13" s="278" t="s">
        <v>712</v>
      </c>
      <c r="AD13" t="s">
        <v>713</v>
      </c>
      <c r="AE13" t="s">
        <v>714</v>
      </c>
      <c r="AF13" s="278" t="s">
        <v>712</v>
      </c>
      <c r="AG13" t="s">
        <v>669</v>
      </c>
    </row>
    <row r="14" spans="1:38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56</v>
      </c>
      <c r="G14" s="1">
        <v>6</v>
      </c>
      <c r="I14" s="1" t="s">
        <v>167</v>
      </c>
      <c r="J14" s="1">
        <v>6</v>
      </c>
      <c r="L14" s="18"/>
      <c r="AC14" s="278" t="s">
        <v>715</v>
      </c>
      <c r="AD14" t="s">
        <v>716</v>
      </c>
      <c r="AE14" t="s">
        <v>717</v>
      </c>
      <c r="AF14" s="278" t="s">
        <v>715</v>
      </c>
      <c r="AG14" t="s">
        <v>670</v>
      </c>
    </row>
    <row r="15" spans="1:38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64</v>
      </c>
      <c r="G15" s="1">
        <v>-6</v>
      </c>
      <c r="I15" s="1" t="s">
        <v>181</v>
      </c>
      <c r="J15" s="1">
        <v>-6</v>
      </c>
      <c r="L15" s="18"/>
      <c r="AC15" s="278" t="s">
        <v>718</v>
      </c>
      <c r="AD15" t="s">
        <v>719</v>
      </c>
      <c r="AE15" t="s">
        <v>720</v>
      </c>
      <c r="AF15" s="278" t="s">
        <v>718</v>
      </c>
      <c r="AG15" t="s">
        <v>671</v>
      </c>
    </row>
    <row r="16" spans="1:38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338</v>
      </c>
      <c r="G16" s="1">
        <v>1</v>
      </c>
      <c r="I16" s="1" t="s">
        <v>348</v>
      </c>
      <c r="J16" s="1">
        <v>1</v>
      </c>
      <c r="L16" s="18"/>
      <c r="AC16" s="278" t="s">
        <v>721</v>
      </c>
      <c r="AD16" t="s">
        <v>722</v>
      </c>
      <c r="AE16" t="s">
        <v>723</v>
      </c>
      <c r="AF16" s="278" t="s">
        <v>721</v>
      </c>
      <c r="AG16" t="s">
        <v>672</v>
      </c>
    </row>
    <row r="17" spans="1:33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65</v>
      </c>
      <c r="G17" s="1">
        <v>-1</v>
      </c>
      <c r="I17" s="1" t="s">
        <v>182</v>
      </c>
      <c r="J17" s="1">
        <v>-1</v>
      </c>
      <c r="L17" s="18"/>
      <c r="AC17" s="279" t="s">
        <v>724</v>
      </c>
      <c r="AD17" t="s">
        <v>725</v>
      </c>
      <c r="AE17" t="s">
        <v>726</v>
      </c>
      <c r="AF17" s="279" t="s">
        <v>724</v>
      </c>
      <c r="AG17" t="s">
        <v>673</v>
      </c>
    </row>
    <row r="18" spans="1:33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66</v>
      </c>
      <c r="G18" s="1">
        <v>3</v>
      </c>
      <c r="I18" s="1" t="s">
        <v>183</v>
      </c>
      <c r="J18" s="1">
        <v>3</v>
      </c>
      <c r="L18" s="18"/>
      <c r="AC18" s="280" t="s">
        <v>727</v>
      </c>
      <c r="AD18" t="s">
        <v>728</v>
      </c>
      <c r="AE18" t="s">
        <v>677</v>
      </c>
      <c r="AF18" s="280" t="s">
        <v>727</v>
      </c>
      <c r="AG18" t="s">
        <v>301</v>
      </c>
    </row>
    <row r="19" spans="1:33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67</v>
      </c>
      <c r="G19" s="1">
        <v>-3</v>
      </c>
      <c r="I19" s="1" t="s">
        <v>184</v>
      </c>
      <c r="J19" s="1">
        <v>-3</v>
      </c>
    </row>
    <row r="20" spans="1:33">
      <c r="C20" s="1" t="str">
        <f t="shared" si="0"/>
        <v/>
      </c>
      <c r="F20" s="1" t="s">
        <v>68</v>
      </c>
      <c r="G20" s="1">
        <v>1</v>
      </c>
      <c r="I20" s="1" t="s">
        <v>185</v>
      </c>
      <c r="J20" s="1">
        <v>1</v>
      </c>
    </row>
    <row r="21" spans="1:33">
      <c r="C21" s="1" t="str">
        <f t="shared" si="0"/>
        <v/>
      </c>
      <c r="F21" s="1" t="s">
        <v>69</v>
      </c>
      <c r="G21" s="1">
        <v>-1</v>
      </c>
      <c r="I21" s="1" t="s">
        <v>186</v>
      </c>
      <c r="J21" s="1">
        <v>-1</v>
      </c>
    </row>
    <row r="22" spans="1:33">
      <c r="C22" s="1" t="str">
        <f t="shared" si="0"/>
        <v/>
      </c>
      <c r="F22" s="1" t="s">
        <v>70</v>
      </c>
      <c r="G22" s="1">
        <v>6</v>
      </c>
      <c r="I22" s="1" t="s">
        <v>187</v>
      </c>
      <c r="J22" s="1">
        <v>6</v>
      </c>
    </row>
    <row r="23" spans="1:33">
      <c r="C23" s="1" t="str">
        <f t="shared" si="0"/>
        <v/>
      </c>
      <c r="F23" s="1" t="s">
        <v>71</v>
      </c>
      <c r="G23" s="1">
        <v>-6</v>
      </c>
      <c r="I23" s="1" t="s">
        <v>188</v>
      </c>
      <c r="J23" s="1">
        <v>-6</v>
      </c>
    </row>
    <row r="24" spans="1:33">
      <c r="C24" s="1" t="str">
        <f t="shared" si="0"/>
        <v/>
      </c>
      <c r="F24" s="1" t="s">
        <v>72</v>
      </c>
      <c r="G24" s="1">
        <v>1</v>
      </c>
      <c r="I24" s="1" t="s">
        <v>189</v>
      </c>
      <c r="J24" s="1">
        <v>1</v>
      </c>
    </row>
    <row r="25" spans="1:33">
      <c r="C25" s="1" t="str">
        <f t="shared" si="0"/>
        <v/>
      </c>
      <c r="F25" s="1" t="s">
        <v>73</v>
      </c>
      <c r="G25" s="1">
        <v>-1</v>
      </c>
      <c r="I25" s="1" t="s">
        <v>190</v>
      </c>
      <c r="J25" s="1">
        <v>-1</v>
      </c>
    </row>
    <row r="26" spans="1:33">
      <c r="C26" s="1" t="str">
        <f t="shared" si="0"/>
        <v/>
      </c>
      <c r="F26" s="1" t="s">
        <v>74</v>
      </c>
      <c r="G26" s="1">
        <v>3</v>
      </c>
      <c r="I26" s="1" t="s">
        <v>191</v>
      </c>
      <c r="J26" s="1">
        <v>3</v>
      </c>
    </row>
    <row r="27" spans="1:33">
      <c r="C27" s="1" t="str">
        <f t="shared" si="0"/>
        <v/>
      </c>
      <c r="F27" s="1" t="s">
        <v>75</v>
      </c>
      <c r="G27" s="1">
        <v>-3</v>
      </c>
      <c r="I27" s="1" t="s">
        <v>192</v>
      </c>
      <c r="J27" s="1">
        <v>-3</v>
      </c>
    </row>
    <row r="28" spans="1:33">
      <c r="C28" s="1" t="str">
        <f t="shared" si="0"/>
        <v/>
      </c>
      <c r="F28" s="1" t="s">
        <v>76</v>
      </c>
      <c r="G28" s="1">
        <v>1</v>
      </c>
      <c r="I28" s="1" t="s">
        <v>193</v>
      </c>
      <c r="J28" s="1">
        <v>1</v>
      </c>
    </row>
    <row r="29" spans="1:33">
      <c r="C29" s="1" t="str">
        <f t="shared" si="0"/>
        <v/>
      </c>
      <c r="F29" s="1" t="s">
        <v>77</v>
      </c>
      <c r="G29" s="1">
        <v>-1</v>
      </c>
      <c r="I29" s="1" t="s">
        <v>194</v>
      </c>
      <c r="J29" s="1">
        <v>-1</v>
      </c>
    </row>
    <row r="30" spans="1:33">
      <c r="C30" s="1" t="str">
        <f t="shared" si="0"/>
        <v/>
      </c>
      <c r="F30" t="s">
        <v>63</v>
      </c>
      <c r="G30" s="1">
        <v>6</v>
      </c>
      <c r="I30" t="s">
        <v>169</v>
      </c>
      <c r="J30" s="1">
        <v>6</v>
      </c>
    </row>
    <row r="31" spans="1:33">
      <c r="C31" s="1" t="str">
        <f t="shared" si="0"/>
        <v/>
      </c>
      <c r="F31" t="s">
        <v>78</v>
      </c>
      <c r="G31" s="1">
        <v>-6</v>
      </c>
      <c r="I31" t="s">
        <v>195</v>
      </c>
      <c r="J31" s="1">
        <v>-6</v>
      </c>
    </row>
    <row r="32" spans="1:33">
      <c r="C32" s="1" t="str">
        <f t="shared" si="0"/>
        <v/>
      </c>
      <c r="F32" t="s">
        <v>94</v>
      </c>
      <c r="G32" s="1">
        <v>1</v>
      </c>
      <c r="I32" t="s">
        <v>211</v>
      </c>
      <c r="J32" s="1">
        <v>1</v>
      </c>
    </row>
    <row r="33" spans="3:10">
      <c r="C33" s="1" t="str">
        <f t="shared" si="0"/>
        <v/>
      </c>
      <c r="F33" t="s">
        <v>82</v>
      </c>
      <c r="G33" s="1">
        <v>-1</v>
      </c>
      <c r="I33" t="s">
        <v>199</v>
      </c>
      <c r="J33" s="1">
        <v>-1</v>
      </c>
    </row>
    <row r="34" spans="3:10">
      <c r="C34" s="1" t="str">
        <f t="shared" si="0"/>
        <v/>
      </c>
      <c r="F34" t="s">
        <v>98</v>
      </c>
      <c r="G34" s="1">
        <v>3</v>
      </c>
      <c r="I34" t="s">
        <v>215</v>
      </c>
      <c r="J34" s="1">
        <v>3</v>
      </c>
    </row>
    <row r="35" spans="3:10">
      <c r="C35" s="1" t="str">
        <f t="shared" si="0"/>
        <v/>
      </c>
      <c r="F35" t="s">
        <v>80</v>
      </c>
      <c r="G35" s="1">
        <v>-3</v>
      </c>
      <c r="I35" t="s">
        <v>197</v>
      </c>
      <c r="J35" s="1">
        <v>-3</v>
      </c>
    </row>
    <row r="36" spans="3:10">
      <c r="C36" s="1" t="str">
        <f t="shared" si="0"/>
        <v/>
      </c>
      <c r="F36" t="s">
        <v>96</v>
      </c>
      <c r="G36" s="1">
        <v>1</v>
      </c>
      <c r="I36" t="s">
        <v>213</v>
      </c>
      <c r="J36" s="1">
        <v>1</v>
      </c>
    </row>
    <row r="37" spans="3:10">
      <c r="C37" s="1" t="str">
        <f t="shared" si="0"/>
        <v/>
      </c>
      <c r="F37" t="s">
        <v>84</v>
      </c>
      <c r="G37" s="1">
        <v>-1</v>
      </c>
      <c r="I37" t="s">
        <v>201</v>
      </c>
      <c r="J37" s="1">
        <v>-1</v>
      </c>
    </row>
    <row r="38" spans="3:10">
      <c r="C38" s="1" t="str">
        <f t="shared" si="0"/>
        <v/>
      </c>
      <c r="F38" t="s">
        <v>100</v>
      </c>
      <c r="G38" s="1">
        <v>6</v>
      </c>
      <c r="I38" t="s">
        <v>217</v>
      </c>
      <c r="J38" s="1">
        <v>6</v>
      </c>
    </row>
    <row r="39" spans="3:10">
      <c r="C39" s="1" t="str">
        <f t="shared" si="0"/>
        <v/>
      </c>
      <c r="F39" t="s">
        <v>79</v>
      </c>
      <c r="G39" s="1">
        <v>-6</v>
      </c>
      <c r="I39" t="s">
        <v>196</v>
      </c>
      <c r="J39" s="1">
        <v>-6</v>
      </c>
    </row>
    <row r="40" spans="3:10">
      <c r="C40" s="1" t="str">
        <f t="shared" si="0"/>
        <v/>
      </c>
      <c r="F40" t="s">
        <v>95</v>
      </c>
      <c r="G40" s="1">
        <v>1</v>
      </c>
      <c r="I40" t="s">
        <v>212</v>
      </c>
      <c r="J40" s="1">
        <v>1</v>
      </c>
    </row>
    <row r="41" spans="3:10">
      <c r="C41" s="1" t="str">
        <f t="shared" si="0"/>
        <v/>
      </c>
      <c r="F41" t="s">
        <v>83</v>
      </c>
      <c r="G41" s="1">
        <v>-1</v>
      </c>
      <c r="I41" t="s">
        <v>200</v>
      </c>
      <c r="J41" s="1">
        <v>-1</v>
      </c>
    </row>
    <row r="42" spans="3:10">
      <c r="C42" s="1" t="str">
        <f t="shared" si="0"/>
        <v/>
      </c>
      <c r="F42" t="s">
        <v>99</v>
      </c>
      <c r="G42" s="1">
        <v>3</v>
      </c>
      <c r="I42" t="s">
        <v>216</v>
      </c>
      <c r="J42" s="1">
        <v>3</v>
      </c>
    </row>
    <row r="43" spans="3:10">
      <c r="C43" s="1" t="str">
        <f t="shared" si="0"/>
        <v/>
      </c>
      <c r="F43" t="s">
        <v>81</v>
      </c>
      <c r="G43" s="1">
        <v>-3</v>
      </c>
      <c r="I43" t="s">
        <v>198</v>
      </c>
      <c r="J43" s="1">
        <v>-3</v>
      </c>
    </row>
    <row r="44" spans="3:10">
      <c r="C44" s="1" t="str">
        <f t="shared" si="0"/>
        <v/>
      </c>
      <c r="F44" t="s">
        <v>97</v>
      </c>
      <c r="G44" s="1">
        <v>1</v>
      </c>
      <c r="I44" t="s">
        <v>214</v>
      </c>
      <c r="J44" s="1">
        <v>1</v>
      </c>
    </row>
    <row r="45" spans="3:10">
      <c r="C45" s="1" t="str">
        <f t="shared" si="0"/>
        <v/>
      </c>
      <c r="F45" t="s">
        <v>85</v>
      </c>
      <c r="G45" s="1">
        <v>-1</v>
      </c>
      <c r="I45" t="s">
        <v>202</v>
      </c>
      <c r="J45" s="1">
        <v>-1</v>
      </c>
    </row>
    <row r="46" spans="3:10">
      <c r="C46" s="1" t="str">
        <f t="shared" si="0"/>
        <v/>
      </c>
      <c r="F46" t="s">
        <v>101</v>
      </c>
      <c r="G46" s="1">
        <v>6</v>
      </c>
      <c r="I46" t="s">
        <v>218</v>
      </c>
      <c r="J46" s="1">
        <v>6</v>
      </c>
    </row>
    <row r="47" spans="3:10">
      <c r="C47" s="1" t="str">
        <f t="shared" si="0"/>
        <v/>
      </c>
      <c r="F47" t="s">
        <v>86</v>
      </c>
      <c r="G47" s="1">
        <v>-6</v>
      </c>
      <c r="I47" t="s">
        <v>203</v>
      </c>
      <c r="J47" s="1">
        <v>-6</v>
      </c>
    </row>
    <row r="48" spans="3:10">
      <c r="C48" s="1" t="str">
        <f t="shared" si="0"/>
        <v/>
      </c>
      <c r="F48" t="s">
        <v>102</v>
      </c>
      <c r="G48" s="1">
        <v>1</v>
      </c>
      <c r="I48" t="s">
        <v>219</v>
      </c>
      <c r="J48" s="1">
        <v>1</v>
      </c>
    </row>
    <row r="49" spans="3:10">
      <c r="C49" s="1" t="str">
        <f t="shared" si="0"/>
        <v/>
      </c>
      <c r="F49" t="s">
        <v>90</v>
      </c>
      <c r="G49" s="1">
        <v>-1</v>
      </c>
      <c r="I49" t="s">
        <v>207</v>
      </c>
      <c r="J49" s="1">
        <v>-1</v>
      </c>
    </row>
    <row r="50" spans="3:10">
      <c r="C50" s="1" t="str">
        <f t="shared" si="0"/>
        <v/>
      </c>
      <c r="F50" t="s">
        <v>106</v>
      </c>
      <c r="G50" s="1">
        <v>3</v>
      </c>
      <c r="I50" t="s">
        <v>223</v>
      </c>
      <c r="J50" s="1">
        <v>3</v>
      </c>
    </row>
    <row r="51" spans="3:10">
      <c r="C51" s="1" t="str">
        <f t="shared" si="0"/>
        <v/>
      </c>
      <c r="F51" t="s">
        <v>88</v>
      </c>
      <c r="G51" s="1">
        <v>-3</v>
      </c>
      <c r="I51" t="s">
        <v>205</v>
      </c>
      <c r="J51" s="1">
        <v>-3</v>
      </c>
    </row>
    <row r="52" spans="3:10">
      <c r="C52" s="1" t="str">
        <f t="shared" si="0"/>
        <v/>
      </c>
      <c r="F52" t="s">
        <v>104</v>
      </c>
      <c r="G52" s="1">
        <v>1</v>
      </c>
      <c r="I52" t="s">
        <v>221</v>
      </c>
      <c r="J52" s="1">
        <v>1</v>
      </c>
    </row>
    <row r="53" spans="3:10">
      <c r="C53" s="1" t="str">
        <f t="shared" si="0"/>
        <v/>
      </c>
      <c r="F53" t="s">
        <v>92</v>
      </c>
      <c r="G53" s="1">
        <v>-1</v>
      </c>
      <c r="I53" t="s">
        <v>209</v>
      </c>
      <c r="J53" s="1">
        <v>-1</v>
      </c>
    </row>
    <row r="54" spans="3:10">
      <c r="C54" s="1" t="str">
        <f t="shared" si="0"/>
        <v/>
      </c>
      <c r="F54" t="s">
        <v>108</v>
      </c>
      <c r="G54" s="1">
        <v>6</v>
      </c>
      <c r="I54" t="s">
        <v>225</v>
      </c>
      <c r="J54" s="1">
        <v>6</v>
      </c>
    </row>
    <row r="55" spans="3:10">
      <c r="C55" s="1" t="str">
        <f t="shared" ref="C55:C61" si="1">A55&amp;B55</f>
        <v/>
      </c>
      <c r="F55" t="s">
        <v>87</v>
      </c>
      <c r="G55" s="1">
        <v>-6</v>
      </c>
      <c r="I55" t="s">
        <v>204</v>
      </c>
      <c r="J55" s="1">
        <v>-6</v>
      </c>
    </row>
    <row r="56" spans="3:10">
      <c r="C56" s="1" t="str">
        <f t="shared" si="1"/>
        <v/>
      </c>
      <c r="F56" t="s">
        <v>103</v>
      </c>
      <c r="G56" s="1">
        <v>1</v>
      </c>
      <c r="I56" t="s">
        <v>220</v>
      </c>
      <c r="J56" s="1">
        <v>1</v>
      </c>
    </row>
    <row r="57" spans="3:10">
      <c r="C57" s="1" t="str">
        <f t="shared" si="1"/>
        <v/>
      </c>
      <c r="F57" t="s">
        <v>91</v>
      </c>
      <c r="G57" s="1">
        <v>-1</v>
      </c>
      <c r="I57" t="s">
        <v>208</v>
      </c>
      <c r="J57" s="1">
        <v>-1</v>
      </c>
    </row>
    <row r="58" spans="3:10">
      <c r="C58" s="1" t="str">
        <f t="shared" si="1"/>
        <v/>
      </c>
      <c r="F58" t="s">
        <v>107</v>
      </c>
      <c r="G58" s="1">
        <v>3</v>
      </c>
      <c r="I58" t="s">
        <v>224</v>
      </c>
      <c r="J58" s="1">
        <v>3</v>
      </c>
    </row>
    <row r="59" spans="3:10">
      <c r="C59" s="1" t="str">
        <f t="shared" si="1"/>
        <v/>
      </c>
      <c r="F59" t="s">
        <v>89</v>
      </c>
      <c r="G59" s="1">
        <v>-3</v>
      </c>
      <c r="I59" t="s">
        <v>206</v>
      </c>
      <c r="J59" s="1">
        <v>-3</v>
      </c>
    </row>
    <row r="60" spans="3:10">
      <c r="C60" s="1" t="str">
        <f t="shared" si="1"/>
        <v/>
      </c>
      <c r="F60" t="s">
        <v>105</v>
      </c>
      <c r="G60" s="1">
        <v>1</v>
      </c>
      <c r="I60" t="s">
        <v>222</v>
      </c>
      <c r="J60" s="1">
        <v>1</v>
      </c>
    </row>
    <row r="61" spans="3:10">
      <c r="C61" s="1" t="str">
        <f t="shared" si="1"/>
        <v/>
      </c>
      <c r="F61" t="s">
        <v>93</v>
      </c>
      <c r="G61" s="1">
        <v>-1</v>
      </c>
      <c r="I61" t="s">
        <v>210</v>
      </c>
      <c r="J61" s="1">
        <v>-1</v>
      </c>
    </row>
    <row r="62" spans="3:10">
      <c r="F62" s="17" t="s">
        <v>109</v>
      </c>
      <c r="G62" s="1">
        <v>6</v>
      </c>
      <c r="I62" s="17" t="s">
        <v>170</v>
      </c>
      <c r="J62" s="1">
        <v>6</v>
      </c>
    </row>
    <row r="63" spans="3:10">
      <c r="F63" s="17" t="s">
        <v>155</v>
      </c>
      <c r="G63" s="1">
        <v>-6</v>
      </c>
      <c r="I63" s="17" t="s">
        <v>226</v>
      </c>
      <c r="J63" s="1">
        <v>-6</v>
      </c>
    </row>
    <row r="64" spans="3:10">
      <c r="F64" s="17" t="s">
        <v>110</v>
      </c>
      <c r="G64" s="1">
        <v>1</v>
      </c>
      <c r="I64" s="17" t="s">
        <v>227</v>
      </c>
      <c r="J64" s="1">
        <v>1</v>
      </c>
    </row>
    <row r="65" spans="6:10">
      <c r="F65" s="17" t="s">
        <v>111</v>
      </c>
      <c r="G65" s="1">
        <v>-1</v>
      </c>
      <c r="I65" s="17" t="s">
        <v>228</v>
      </c>
      <c r="J65" s="1">
        <v>-1</v>
      </c>
    </row>
    <row r="66" spans="6:10">
      <c r="F66" s="17" t="s">
        <v>112</v>
      </c>
      <c r="G66" s="1">
        <v>3</v>
      </c>
      <c r="I66" s="17" t="s">
        <v>229</v>
      </c>
      <c r="J66" s="1">
        <v>3</v>
      </c>
    </row>
    <row r="67" spans="6:10">
      <c r="F67" s="17" t="s">
        <v>113</v>
      </c>
      <c r="G67" s="1">
        <v>-3</v>
      </c>
      <c r="I67" s="17" t="s">
        <v>230</v>
      </c>
      <c r="J67" s="1">
        <v>-3</v>
      </c>
    </row>
    <row r="68" spans="6:10">
      <c r="F68" s="17" t="s">
        <v>114</v>
      </c>
      <c r="G68" s="1">
        <v>1</v>
      </c>
      <c r="I68" s="17" t="s">
        <v>231</v>
      </c>
      <c r="J68" s="1">
        <v>1</v>
      </c>
    </row>
    <row r="69" spans="6:10">
      <c r="F69" s="17" t="s">
        <v>115</v>
      </c>
      <c r="G69" s="1">
        <v>-1</v>
      </c>
      <c r="I69" s="17" t="s">
        <v>232</v>
      </c>
      <c r="J69" s="1">
        <v>-1</v>
      </c>
    </row>
    <row r="70" spans="6:10">
      <c r="F70" s="17" t="s">
        <v>116</v>
      </c>
      <c r="G70" s="1">
        <v>6</v>
      </c>
      <c r="I70" s="17" t="s">
        <v>233</v>
      </c>
      <c r="J70" s="1">
        <v>6</v>
      </c>
    </row>
    <row r="71" spans="6:10">
      <c r="F71" s="17" t="s">
        <v>117</v>
      </c>
      <c r="G71" s="1">
        <v>-6</v>
      </c>
      <c r="I71" s="17" t="s">
        <v>234</v>
      </c>
      <c r="J71" s="1">
        <v>-6</v>
      </c>
    </row>
    <row r="72" spans="6:10">
      <c r="F72" s="17" t="s">
        <v>118</v>
      </c>
      <c r="G72" s="1">
        <v>1</v>
      </c>
      <c r="I72" s="17" t="s">
        <v>235</v>
      </c>
      <c r="J72" s="1">
        <v>1</v>
      </c>
    </row>
    <row r="73" spans="6:10">
      <c r="F73" s="17" t="s">
        <v>119</v>
      </c>
      <c r="G73" s="1">
        <v>-1</v>
      </c>
      <c r="I73" s="17" t="s">
        <v>236</v>
      </c>
      <c r="J73" s="1">
        <v>-1</v>
      </c>
    </row>
    <row r="74" spans="6:10">
      <c r="F74" s="17" t="s">
        <v>120</v>
      </c>
      <c r="G74" s="1">
        <v>3</v>
      </c>
      <c r="I74" s="17" t="s">
        <v>237</v>
      </c>
      <c r="J74" s="1">
        <v>3</v>
      </c>
    </row>
    <row r="75" spans="6:10">
      <c r="F75" s="17" t="s">
        <v>121</v>
      </c>
      <c r="G75" s="1">
        <v>-3</v>
      </c>
      <c r="I75" s="17" t="s">
        <v>238</v>
      </c>
      <c r="J75" s="1">
        <v>-3</v>
      </c>
    </row>
    <row r="76" spans="6:10">
      <c r="F76" s="17" t="s">
        <v>122</v>
      </c>
      <c r="G76" s="1">
        <v>1</v>
      </c>
      <c r="I76" s="17" t="s">
        <v>239</v>
      </c>
      <c r="J76" s="1">
        <v>1</v>
      </c>
    </row>
    <row r="77" spans="6:10">
      <c r="F77" s="17" t="s">
        <v>123</v>
      </c>
      <c r="G77" s="1">
        <v>-1</v>
      </c>
      <c r="I77" s="17" t="s">
        <v>240</v>
      </c>
      <c r="J77" s="1">
        <v>-1</v>
      </c>
    </row>
    <row r="78" spans="6:10">
      <c r="F78" s="17" t="s">
        <v>124</v>
      </c>
      <c r="G78" s="1">
        <v>6</v>
      </c>
      <c r="I78" s="17" t="s">
        <v>241</v>
      </c>
      <c r="J78" s="1">
        <v>6</v>
      </c>
    </row>
    <row r="79" spans="6:10">
      <c r="F79" s="17" t="s">
        <v>125</v>
      </c>
      <c r="G79" s="1">
        <v>-6</v>
      </c>
      <c r="I79" s="17" t="s">
        <v>242</v>
      </c>
      <c r="J79" s="1">
        <v>-6</v>
      </c>
    </row>
    <row r="80" spans="6:10">
      <c r="F80" s="17" t="s">
        <v>126</v>
      </c>
      <c r="G80" s="1">
        <v>1</v>
      </c>
      <c r="I80" s="17" t="s">
        <v>243</v>
      </c>
      <c r="J80" s="1">
        <v>1</v>
      </c>
    </row>
    <row r="81" spans="6:10">
      <c r="F81" s="17" t="s">
        <v>127</v>
      </c>
      <c r="G81" s="1">
        <v>-1</v>
      </c>
      <c r="I81" s="17" t="s">
        <v>244</v>
      </c>
      <c r="J81" s="1">
        <v>-1</v>
      </c>
    </row>
    <row r="82" spans="6:10">
      <c r="F82" s="17" t="s">
        <v>128</v>
      </c>
      <c r="G82" s="1">
        <v>3</v>
      </c>
      <c r="I82" s="17" t="s">
        <v>245</v>
      </c>
      <c r="J82" s="1">
        <v>3</v>
      </c>
    </row>
    <row r="83" spans="6:10">
      <c r="F83" s="17" t="s">
        <v>129</v>
      </c>
      <c r="G83" s="1">
        <v>-3</v>
      </c>
      <c r="I83" s="17" t="s">
        <v>246</v>
      </c>
      <c r="J83" s="1">
        <v>-3</v>
      </c>
    </row>
    <row r="84" spans="6:10">
      <c r="F84" s="17" t="s">
        <v>130</v>
      </c>
      <c r="G84" s="1">
        <v>1</v>
      </c>
      <c r="I84" s="17" t="s">
        <v>247</v>
      </c>
      <c r="J84" s="1">
        <v>1</v>
      </c>
    </row>
    <row r="85" spans="6:10">
      <c r="F85" s="17" t="s">
        <v>131</v>
      </c>
      <c r="G85" s="1">
        <v>-1</v>
      </c>
      <c r="I85" s="17" t="s">
        <v>248</v>
      </c>
      <c r="J85" s="1">
        <v>-1</v>
      </c>
    </row>
    <row r="86" spans="6:10">
      <c r="F86" s="17" t="s">
        <v>132</v>
      </c>
      <c r="G86" s="1">
        <v>6</v>
      </c>
      <c r="I86" s="17" t="s">
        <v>249</v>
      </c>
      <c r="J86" s="1">
        <v>6</v>
      </c>
    </row>
    <row r="87" spans="6:10">
      <c r="F87" s="17" t="s">
        <v>133</v>
      </c>
      <c r="G87" s="1">
        <v>-6</v>
      </c>
      <c r="I87" s="17" t="s">
        <v>250</v>
      </c>
      <c r="J87" s="1">
        <v>-6</v>
      </c>
    </row>
    <row r="88" spans="6:10">
      <c r="F88" s="17" t="s">
        <v>134</v>
      </c>
      <c r="G88" s="1">
        <v>1</v>
      </c>
      <c r="I88" s="17" t="s">
        <v>251</v>
      </c>
      <c r="J88" s="1">
        <v>1</v>
      </c>
    </row>
    <row r="89" spans="6:10">
      <c r="F89" s="17" t="s">
        <v>135</v>
      </c>
      <c r="G89" s="1">
        <v>-1</v>
      </c>
      <c r="I89" s="17" t="s">
        <v>252</v>
      </c>
      <c r="J89" s="1">
        <v>-1</v>
      </c>
    </row>
    <row r="90" spans="6:10">
      <c r="F90" s="17" t="s">
        <v>136</v>
      </c>
      <c r="G90" s="1">
        <v>3</v>
      </c>
      <c r="I90" s="17" t="s">
        <v>253</v>
      </c>
      <c r="J90" s="1">
        <v>3</v>
      </c>
    </row>
    <row r="91" spans="6:10">
      <c r="F91" s="17" t="s">
        <v>137</v>
      </c>
      <c r="G91" s="1">
        <v>-3</v>
      </c>
      <c r="I91" s="17" t="s">
        <v>254</v>
      </c>
      <c r="J91" s="1">
        <v>-3</v>
      </c>
    </row>
    <row r="92" spans="6:10">
      <c r="F92" s="17" t="s">
        <v>138</v>
      </c>
      <c r="G92" s="1">
        <v>1</v>
      </c>
      <c r="I92" s="17" t="s">
        <v>255</v>
      </c>
      <c r="J92" s="1">
        <v>1</v>
      </c>
    </row>
    <row r="93" spans="6:10">
      <c r="F93" s="17" t="s">
        <v>139</v>
      </c>
      <c r="G93" s="1">
        <v>-1</v>
      </c>
      <c r="I93" s="17" t="s">
        <v>256</v>
      </c>
      <c r="J93" s="1">
        <v>-1</v>
      </c>
    </row>
    <row r="94" spans="6:10">
      <c r="F94" s="17" t="s">
        <v>140</v>
      </c>
      <c r="G94" s="1">
        <v>6</v>
      </c>
      <c r="I94" s="17" t="s">
        <v>257</v>
      </c>
      <c r="J94" s="1">
        <v>6</v>
      </c>
    </row>
    <row r="95" spans="6:10">
      <c r="F95" s="17" t="s">
        <v>141</v>
      </c>
      <c r="G95" s="1">
        <v>-6</v>
      </c>
      <c r="I95" s="17" t="s">
        <v>258</v>
      </c>
      <c r="J95" s="1">
        <v>-6</v>
      </c>
    </row>
    <row r="96" spans="6:10">
      <c r="F96" s="17" t="s">
        <v>142</v>
      </c>
      <c r="G96" s="1">
        <v>1</v>
      </c>
      <c r="I96" s="17" t="s">
        <v>259</v>
      </c>
      <c r="J96" s="1">
        <v>1</v>
      </c>
    </row>
    <row r="97" spans="5:10">
      <c r="F97" t="s">
        <v>143</v>
      </c>
      <c r="G97" s="1">
        <v>-1</v>
      </c>
      <c r="I97" t="s">
        <v>260</v>
      </c>
      <c r="J97" s="1">
        <v>-1</v>
      </c>
    </row>
    <row r="98" spans="5:10">
      <c r="F98" t="s">
        <v>144</v>
      </c>
      <c r="G98" s="1">
        <v>3</v>
      </c>
      <c r="I98" t="s">
        <v>261</v>
      </c>
      <c r="J98" s="1">
        <v>3</v>
      </c>
    </row>
    <row r="99" spans="5:10">
      <c r="F99" t="s">
        <v>145</v>
      </c>
      <c r="G99" s="1">
        <v>-3</v>
      </c>
      <c r="I99" t="s">
        <v>262</v>
      </c>
      <c r="J99" s="1">
        <v>-3</v>
      </c>
    </row>
    <row r="100" spans="5:10">
      <c r="F100" t="s">
        <v>146</v>
      </c>
      <c r="G100" s="1">
        <v>1</v>
      </c>
      <c r="I100" t="s">
        <v>263</v>
      </c>
      <c r="J100" s="1">
        <v>1</v>
      </c>
    </row>
    <row r="101" spans="5:10">
      <c r="F101" t="s">
        <v>147</v>
      </c>
      <c r="G101" s="1">
        <v>-1</v>
      </c>
      <c r="I101" t="s">
        <v>264</v>
      </c>
      <c r="J101" s="1">
        <v>-1</v>
      </c>
    </row>
    <row r="102" spans="5:10">
      <c r="F102" t="s">
        <v>148</v>
      </c>
      <c r="G102" s="1">
        <v>6</v>
      </c>
      <c r="I102" t="s">
        <v>265</v>
      </c>
      <c r="J102" s="1">
        <v>6</v>
      </c>
    </row>
    <row r="103" spans="5:10">
      <c r="F103" t="s">
        <v>149</v>
      </c>
      <c r="G103" s="1">
        <v>-6</v>
      </c>
      <c r="I103" t="s">
        <v>266</v>
      </c>
      <c r="J103" s="1">
        <v>-6</v>
      </c>
    </row>
    <row r="104" spans="5:10">
      <c r="F104" t="s">
        <v>150</v>
      </c>
      <c r="G104" s="1">
        <v>1</v>
      </c>
      <c r="I104" t="s">
        <v>267</v>
      </c>
      <c r="J104" s="1">
        <v>1</v>
      </c>
    </row>
    <row r="105" spans="5:10">
      <c r="F105" t="s">
        <v>151</v>
      </c>
      <c r="G105" s="1">
        <v>-1</v>
      </c>
      <c r="I105" t="s">
        <v>268</v>
      </c>
      <c r="J105" s="1">
        <v>-1</v>
      </c>
    </row>
    <row r="106" spans="5:10">
      <c r="F106" t="s">
        <v>152</v>
      </c>
      <c r="G106" s="1">
        <v>3</v>
      </c>
      <c r="I106" t="s">
        <v>269</v>
      </c>
      <c r="J106" s="1">
        <v>3</v>
      </c>
    </row>
    <row r="107" spans="5:10">
      <c r="E107"/>
      <c r="F107" t="s">
        <v>153</v>
      </c>
      <c r="G107" s="112">
        <v>-3</v>
      </c>
      <c r="I107" t="s">
        <v>270</v>
      </c>
      <c r="J107" s="112">
        <v>-3</v>
      </c>
    </row>
    <row r="108" spans="5:10">
      <c r="E108"/>
      <c r="F108" t="s">
        <v>154</v>
      </c>
      <c r="G108" s="112">
        <v>1</v>
      </c>
      <c r="I108" t="s">
        <v>271</v>
      </c>
      <c r="J108" s="112">
        <v>1</v>
      </c>
    </row>
    <row r="109" spans="5:10">
      <c r="E109"/>
      <c r="F109" t="s">
        <v>353</v>
      </c>
      <c r="G109" s="112">
        <v>-1</v>
      </c>
      <c r="I109" t="s">
        <v>486</v>
      </c>
      <c r="J109" s="112">
        <v>-1</v>
      </c>
    </row>
    <row r="110" spans="5:10">
      <c r="E110"/>
      <c r="F110" t="s">
        <v>354</v>
      </c>
      <c r="G110" s="112">
        <v>6</v>
      </c>
      <c r="I110" t="s">
        <v>487</v>
      </c>
      <c r="J110" s="112">
        <v>6</v>
      </c>
    </row>
    <row r="111" spans="5:10">
      <c r="E111"/>
      <c r="F111" t="s">
        <v>345</v>
      </c>
      <c r="G111" s="112">
        <v>-6</v>
      </c>
      <c r="I111" t="s">
        <v>351</v>
      </c>
      <c r="J111" s="112">
        <v>-6</v>
      </c>
    </row>
    <row r="112" spans="5:10">
      <c r="E112"/>
      <c r="F112" t="s">
        <v>273</v>
      </c>
      <c r="G112" s="112">
        <v>1</v>
      </c>
      <c r="I112" t="s">
        <v>272</v>
      </c>
      <c r="J112" s="112">
        <v>1</v>
      </c>
    </row>
    <row r="113" spans="5:10">
      <c r="E113"/>
      <c r="F113" t="s">
        <v>355</v>
      </c>
      <c r="G113" s="112">
        <v>-1</v>
      </c>
      <c r="I113" t="s">
        <v>276</v>
      </c>
      <c r="J113" s="112">
        <v>-1</v>
      </c>
    </row>
    <row r="114" spans="5:10">
      <c r="E114"/>
      <c r="F114" t="s">
        <v>299</v>
      </c>
      <c r="G114" s="112">
        <v>3</v>
      </c>
      <c r="I114" t="s">
        <v>298</v>
      </c>
      <c r="J114" s="112">
        <v>3</v>
      </c>
    </row>
    <row r="115" spans="5:10">
      <c r="E115"/>
      <c r="F115" t="s">
        <v>290</v>
      </c>
      <c r="G115" s="112">
        <v>-3</v>
      </c>
      <c r="I115" t="s">
        <v>289</v>
      </c>
      <c r="J115" s="112">
        <v>-3</v>
      </c>
    </row>
    <row r="116" spans="5:10">
      <c r="E116"/>
      <c r="F116" t="s">
        <v>278</v>
      </c>
      <c r="G116" s="112">
        <v>1</v>
      </c>
      <c r="I116" t="s">
        <v>277</v>
      </c>
      <c r="J116" s="112">
        <v>1</v>
      </c>
    </row>
    <row r="117" spans="5:10">
      <c r="E117"/>
      <c r="F117" t="s">
        <v>275</v>
      </c>
      <c r="G117" s="112">
        <v>-1</v>
      </c>
      <c r="I117" t="s">
        <v>274</v>
      </c>
      <c r="J117" s="112">
        <v>-1</v>
      </c>
    </row>
    <row r="118" spans="5:10">
      <c r="E118"/>
      <c r="F118" t="s">
        <v>344</v>
      </c>
      <c r="G118" s="112">
        <v>6</v>
      </c>
      <c r="I118" t="s">
        <v>350</v>
      </c>
      <c r="J118" s="112">
        <v>6</v>
      </c>
    </row>
    <row r="119" spans="5:10">
      <c r="E119"/>
      <c r="F119" t="s">
        <v>347</v>
      </c>
      <c r="G119" s="112">
        <v>-6</v>
      </c>
      <c r="I119" t="s">
        <v>352</v>
      </c>
      <c r="J119" s="112">
        <v>-6</v>
      </c>
    </row>
    <row r="120" spans="5:10">
      <c r="E120"/>
      <c r="F120" t="s">
        <v>356</v>
      </c>
      <c r="G120" s="112">
        <v>1</v>
      </c>
      <c r="I120" t="s">
        <v>488</v>
      </c>
      <c r="J120" s="112">
        <v>1</v>
      </c>
    </row>
    <row r="121" spans="5:10">
      <c r="E121"/>
      <c r="F121" t="s">
        <v>284</v>
      </c>
      <c r="G121" s="112">
        <v>-1</v>
      </c>
      <c r="I121" t="s">
        <v>283</v>
      </c>
      <c r="J121" s="112">
        <v>-1</v>
      </c>
    </row>
    <row r="122" spans="5:10">
      <c r="E122"/>
      <c r="F122" t="s">
        <v>343</v>
      </c>
      <c r="G122" s="112">
        <v>3</v>
      </c>
      <c r="I122" t="s">
        <v>489</v>
      </c>
      <c r="J122" s="112">
        <v>3</v>
      </c>
    </row>
    <row r="123" spans="5:10">
      <c r="F123" s="1" t="s">
        <v>346</v>
      </c>
      <c r="G123" s="1">
        <v>-3</v>
      </c>
      <c r="I123" t="s">
        <v>349</v>
      </c>
      <c r="J123" s="112">
        <v>-3</v>
      </c>
    </row>
    <row r="124" spans="5:10">
      <c r="F124" s="1" t="s">
        <v>282</v>
      </c>
      <c r="G124" s="1">
        <v>1</v>
      </c>
      <c r="I124" t="s">
        <v>281</v>
      </c>
      <c r="J124" s="112">
        <v>1</v>
      </c>
    </row>
    <row r="125" spans="5:10">
      <c r="F125" s="1" t="s">
        <v>280</v>
      </c>
      <c r="G125" s="1">
        <v>-1</v>
      </c>
      <c r="I125" t="s">
        <v>279</v>
      </c>
      <c r="J125" s="112">
        <v>-1</v>
      </c>
    </row>
    <row r="126" spans="5:10">
      <c r="F126" s="1" t="s">
        <v>357</v>
      </c>
      <c r="G126" s="1">
        <v>6</v>
      </c>
      <c r="I126" t="s">
        <v>490</v>
      </c>
      <c r="J126" s="112">
        <v>6</v>
      </c>
    </row>
    <row r="127" spans="5:10">
      <c r="F127" s="1" t="s">
        <v>358</v>
      </c>
      <c r="G127" s="1">
        <v>-6</v>
      </c>
      <c r="I127" t="s">
        <v>491</v>
      </c>
      <c r="J127" s="112">
        <v>-6</v>
      </c>
    </row>
    <row r="128" spans="5:10">
      <c r="F128" s="1" t="s">
        <v>359</v>
      </c>
      <c r="G128" s="1">
        <v>1</v>
      </c>
      <c r="I128" t="s">
        <v>492</v>
      </c>
      <c r="J128" s="112">
        <v>1</v>
      </c>
    </row>
    <row r="129" spans="6:10">
      <c r="F129" s="1" t="s">
        <v>360</v>
      </c>
      <c r="G129" s="1">
        <v>-1</v>
      </c>
      <c r="I129" t="s">
        <v>493</v>
      </c>
      <c r="J129" s="112">
        <v>-1</v>
      </c>
    </row>
    <row r="130" spans="6:10">
      <c r="F130" s="1" t="s">
        <v>361</v>
      </c>
      <c r="G130" s="1">
        <v>3</v>
      </c>
      <c r="I130" t="s">
        <v>494</v>
      </c>
      <c r="J130" s="112">
        <v>3</v>
      </c>
    </row>
    <row r="131" spans="6:10">
      <c r="F131" s="1" t="s">
        <v>362</v>
      </c>
      <c r="G131" s="1">
        <v>-3</v>
      </c>
      <c r="I131" t="s">
        <v>495</v>
      </c>
      <c r="J131" s="112">
        <v>-3</v>
      </c>
    </row>
    <row r="132" spans="6:10">
      <c r="F132" s="1" t="s">
        <v>363</v>
      </c>
      <c r="G132" s="1">
        <v>1</v>
      </c>
      <c r="I132" t="s">
        <v>496</v>
      </c>
      <c r="J132" s="112">
        <v>1</v>
      </c>
    </row>
    <row r="133" spans="6:10">
      <c r="F133" s="1" t="s">
        <v>364</v>
      </c>
      <c r="G133" s="1">
        <v>-1</v>
      </c>
      <c r="I133" t="s">
        <v>497</v>
      </c>
      <c r="J133" s="112">
        <v>-1</v>
      </c>
    </row>
    <row r="134" spans="6:10">
      <c r="F134" s="1" t="s">
        <v>365</v>
      </c>
      <c r="G134" s="1">
        <v>6</v>
      </c>
      <c r="I134" t="s">
        <v>498</v>
      </c>
      <c r="J134" s="112">
        <v>6</v>
      </c>
    </row>
    <row r="135" spans="6:10">
      <c r="F135" s="1" t="s">
        <v>366</v>
      </c>
      <c r="G135" s="1">
        <v>-6</v>
      </c>
      <c r="I135" t="s">
        <v>499</v>
      </c>
      <c r="J135" s="112">
        <v>-6</v>
      </c>
    </row>
    <row r="136" spans="6:10">
      <c r="F136" s="1" t="s">
        <v>367</v>
      </c>
      <c r="G136" s="1">
        <v>1</v>
      </c>
      <c r="I136" t="s">
        <v>500</v>
      </c>
      <c r="J136" s="112">
        <v>1</v>
      </c>
    </row>
    <row r="137" spans="6:10">
      <c r="F137" s="1" t="s">
        <v>368</v>
      </c>
      <c r="G137" s="1">
        <v>-1</v>
      </c>
      <c r="I137" t="s">
        <v>501</v>
      </c>
      <c r="J137" s="112">
        <v>-1</v>
      </c>
    </row>
    <row r="138" spans="6:10">
      <c r="F138" s="1" t="s">
        <v>369</v>
      </c>
      <c r="G138" s="1">
        <v>3</v>
      </c>
      <c r="I138" t="s">
        <v>502</v>
      </c>
      <c r="J138" s="112">
        <v>3</v>
      </c>
    </row>
    <row r="139" spans="6:10">
      <c r="F139" s="1" t="s">
        <v>370</v>
      </c>
      <c r="G139" s="1">
        <v>-3</v>
      </c>
      <c r="I139" t="s">
        <v>503</v>
      </c>
      <c r="J139" s="112">
        <v>-3</v>
      </c>
    </row>
    <row r="140" spans="6:10">
      <c r="F140" s="1" t="s">
        <v>371</v>
      </c>
      <c r="G140" s="1">
        <v>1</v>
      </c>
      <c r="I140" t="s">
        <v>504</v>
      </c>
      <c r="J140" s="112">
        <v>1</v>
      </c>
    </row>
    <row r="141" spans="6:10">
      <c r="F141" s="1" t="s">
        <v>372</v>
      </c>
      <c r="G141" s="1">
        <v>-1</v>
      </c>
      <c r="I141" t="s">
        <v>505</v>
      </c>
      <c r="J141" s="112">
        <v>-1</v>
      </c>
    </row>
    <row r="142" spans="6:10">
      <c r="F142" s="1" t="s">
        <v>373</v>
      </c>
      <c r="G142" s="1">
        <v>6</v>
      </c>
      <c r="I142" t="s">
        <v>506</v>
      </c>
      <c r="J142" s="112">
        <v>6</v>
      </c>
    </row>
    <row r="143" spans="6:10">
      <c r="F143" s="1" t="s">
        <v>374</v>
      </c>
      <c r="G143" s="1">
        <v>-6</v>
      </c>
      <c r="I143" t="s">
        <v>507</v>
      </c>
      <c r="J143" s="112">
        <v>-6</v>
      </c>
    </row>
    <row r="144" spans="6:10">
      <c r="F144" s="1" t="s">
        <v>375</v>
      </c>
      <c r="G144" s="1">
        <v>1</v>
      </c>
      <c r="I144" t="s">
        <v>508</v>
      </c>
      <c r="J144" s="112">
        <v>1</v>
      </c>
    </row>
    <row r="145" spans="6:10">
      <c r="F145" s="1" t="s">
        <v>376</v>
      </c>
      <c r="G145" s="1">
        <v>-1</v>
      </c>
      <c r="I145" t="s">
        <v>509</v>
      </c>
      <c r="J145" s="112">
        <v>-1</v>
      </c>
    </row>
    <row r="146" spans="6:10">
      <c r="F146" s="1" t="s">
        <v>377</v>
      </c>
      <c r="G146" s="1">
        <v>3</v>
      </c>
      <c r="I146" t="s">
        <v>510</v>
      </c>
      <c r="J146" s="112">
        <v>3</v>
      </c>
    </row>
    <row r="147" spans="6:10">
      <c r="F147" s="1" t="s">
        <v>378</v>
      </c>
      <c r="G147" s="1">
        <v>-3</v>
      </c>
      <c r="I147" t="s">
        <v>511</v>
      </c>
      <c r="J147" s="112">
        <v>-3</v>
      </c>
    </row>
    <row r="148" spans="6:10">
      <c r="F148" s="1" t="s">
        <v>379</v>
      </c>
      <c r="G148" s="1">
        <v>1</v>
      </c>
      <c r="I148" t="s">
        <v>512</v>
      </c>
      <c r="J148" s="112">
        <v>1</v>
      </c>
    </row>
    <row r="149" spans="6:10">
      <c r="F149" s="1" t="s">
        <v>380</v>
      </c>
      <c r="G149" s="1">
        <v>-1</v>
      </c>
      <c r="I149" t="s">
        <v>513</v>
      </c>
      <c r="J149" s="112">
        <v>-1</v>
      </c>
    </row>
    <row r="150" spans="6:10">
      <c r="F150" s="1" t="s">
        <v>381</v>
      </c>
      <c r="G150" s="1">
        <v>6</v>
      </c>
      <c r="I150" t="s">
        <v>514</v>
      </c>
      <c r="J150" s="112">
        <v>6</v>
      </c>
    </row>
    <row r="151" spans="6:10">
      <c r="F151" s="1" t="s">
        <v>382</v>
      </c>
      <c r="G151" s="1">
        <v>-6</v>
      </c>
      <c r="I151" t="s">
        <v>515</v>
      </c>
      <c r="J151" s="112">
        <v>-6</v>
      </c>
    </row>
    <row r="152" spans="6:10">
      <c r="F152" s="1" t="s">
        <v>383</v>
      </c>
      <c r="G152" s="1">
        <v>1</v>
      </c>
      <c r="I152" t="s">
        <v>516</v>
      </c>
      <c r="J152" s="112">
        <v>1</v>
      </c>
    </row>
    <row r="153" spans="6:10">
      <c r="F153" s="1" t="s">
        <v>384</v>
      </c>
      <c r="G153" s="1">
        <v>-1</v>
      </c>
      <c r="I153" t="s">
        <v>517</v>
      </c>
      <c r="J153" s="112">
        <v>-1</v>
      </c>
    </row>
    <row r="154" spans="6:10">
      <c r="F154" s="1" t="s">
        <v>385</v>
      </c>
      <c r="G154" s="1">
        <v>3</v>
      </c>
      <c r="I154" t="s">
        <v>518</v>
      </c>
      <c r="J154" s="112">
        <v>3</v>
      </c>
    </row>
    <row r="155" spans="6:10">
      <c r="F155" s="1" t="s">
        <v>386</v>
      </c>
      <c r="G155" s="1">
        <v>-3</v>
      </c>
      <c r="I155" t="s">
        <v>519</v>
      </c>
      <c r="J155" s="112">
        <v>-3</v>
      </c>
    </row>
    <row r="156" spans="6:10">
      <c r="F156" s="1" t="s">
        <v>387</v>
      </c>
      <c r="G156" s="1">
        <v>1</v>
      </c>
      <c r="I156" t="s">
        <v>520</v>
      </c>
      <c r="J156" s="112">
        <v>1</v>
      </c>
    </row>
    <row r="157" spans="6:10">
      <c r="F157" s="1" t="s">
        <v>388</v>
      </c>
      <c r="G157" s="1">
        <v>-1</v>
      </c>
      <c r="I157" t="s">
        <v>521</v>
      </c>
      <c r="J157" s="112">
        <v>-1</v>
      </c>
    </row>
    <row r="158" spans="6:10">
      <c r="F158" s="1" t="s">
        <v>389</v>
      </c>
      <c r="G158" s="1">
        <v>6</v>
      </c>
      <c r="I158" t="s">
        <v>522</v>
      </c>
      <c r="J158" s="112">
        <v>6</v>
      </c>
    </row>
    <row r="159" spans="6:10">
      <c r="F159" s="1" t="s">
        <v>390</v>
      </c>
      <c r="G159" s="1">
        <v>-6</v>
      </c>
      <c r="I159" t="s">
        <v>523</v>
      </c>
      <c r="J159" s="112">
        <v>-6</v>
      </c>
    </row>
    <row r="160" spans="6:10">
      <c r="F160" s="1" t="s">
        <v>391</v>
      </c>
      <c r="G160" s="1">
        <v>1</v>
      </c>
      <c r="I160" t="s">
        <v>524</v>
      </c>
      <c r="J160" s="112">
        <v>1</v>
      </c>
    </row>
    <row r="161" spans="6:10">
      <c r="F161" s="1" t="s">
        <v>392</v>
      </c>
      <c r="G161" s="1">
        <v>-1</v>
      </c>
      <c r="I161" t="s">
        <v>525</v>
      </c>
      <c r="J161" s="112">
        <v>-1</v>
      </c>
    </row>
    <row r="162" spans="6:10">
      <c r="F162" s="1" t="s">
        <v>393</v>
      </c>
      <c r="G162" s="1">
        <v>3</v>
      </c>
      <c r="I162" t="s">
        <v>526</v>
      </c>
      <c r="J162" s="112">
        <v>3</v>
      </c>
    </row>
    <row r="163" spans="6:10">
      <c r="F163" s="1" t="s">
        <v>394</v>
      </c>
      <c r="G163" s="1">
        <v>-3</v>
      </c>
      <c r="I163" t="s">
        <v>527</v>
      </c>
      <c r="J163" s="112">
        <v>-3</v>
      </c>
    </row>
    <row r="164" spans="6:10">
      <c r="F164" s="1" t="s">
        <v>395</v>
      </c>
      <c r="G164" s="1">
        <v>1</v>
      </c>
      <c r="I164" t="s">
        <v>528</v>
      </c>
      <c r="J164" s="112">
        <v>1</v>
      </c>
    </row>
    <row r="165" spans="6:10">
      <c r="F165" s="1" t="s">
        <v>396</v>
      </c>
      <c r="G165" s="1">
        <v>-1</v>
      </c>
      <c r="I165" t="s">
        <v>529</v>
      </c>
      <c r="J165" s="112">
        <v>-1</v>
      </c>
    </row>
    <row r="166" spans="6:10">
      <c r="F166" s="1" t="s">
        <v>397</v>
      </c>
      <c r="G166" s="1">
        <v>6</v>
      </c>
      <c r="I166" t="s">
        <v>530</v>
      </c>
      <c r="J166" s="112">
        <v>6</v>
      </c>
    </row>
    <row r="167" spans="6:10">
      <c r="F167" s="1" t="s">
        <v>398</v>
      </c>
      <c r="G167" s="1">
        <v>-6</v>
      </c>
      <c r="I167" t="s">
        <v>531</v>
      </c>
      <c r="J167" s="112">
        <v>-6</v>
      </c>
    </row>
    <row r="168" spans="6:10">
      <c r="F168" s="1" t="s">
        <v>399</v>
      </c>
      <c r="G168" s="1">
        <v>1</v>
      </c>
      <c r="I168" t="s">
        <v>532</v>
      </c>
      <c r="J168" s="112">
        <v>1</v>
      </c>
    </row>
    <row r="169" spans="6:10">
      <c r="F169" s="1" t="s">
        <v>400</v>
      </c>
      <c r="G169" s="1">
        <v>-1</v>
      </c>
      <c r="I169" t="s">
        <v>533</v>
      </c>
      <c r="J169" s="112">
        <v>-1</v>
      </c>
    </row>
    <row r="170" spans="6:10">
      <c r="F170" s="1" t="s">
        <v>401</v>
      </c>
      <c r="G170" s="1">
        <v>3</v>
      </c>
      <c r="I170" t="s">
        <v>534</v>
      </c>
      <c r="J170" s="112">
        <v>3</v>
      </c>
    </row>
    <row r="171" spans="6:10">
      <c r="F171" s="1" t="s">
        <v>402</v>
      </c>
      <c r="G171" s="1">
        <v>-3</v>
      </c>
      <c r="I171" t="s">
        <v>535</v>
      </c>
      <c r="J171" s="112">
        <v>-3</v>
      </c>
    </row>
    <row r="172" spans="6:10">
      <c r="F172" s="1" t="s">
        <v>403</v>
      </c>
      <c r="G172" s="1">
        <v>1</v>
      </c>
      <c r="I172" t="s">
        <v>536</v>
      </c>
      <c r="J172" s="112">
        <v>1</v>
      </c>
    </row>
    <row r="173" spans="6:10">
      <c r="F173" s="1" t="s">
        <v>404</v>
      </c>
      <c r="G173" s="1">
        <v>-1</v>
      </c>
      <c r="I173" t="s">
        <v>537</v>
      </c>
      <c r="J173" s="112">
        <v>-1</v>
      </c>
    </row>
    <row r="174" spans="6:10">
      <c r="F174" s="1" t="s">
        <v>405</v>
      </c>
      <c r="G174" s="1">
        <v>6</v>
      </c>
      <c r="I174" t="s">
        <v>538</v>
      </c>
      <c r="J174" s="112">
        <v>6</v>
      </c>
    </row>
    <row r="175" spans="6:10">
      <c r="F175" s="1" t="s">
        <v>406</v>
      </c>
      <c r="G175" s="1">
        <v>-6</v>
      </c>
      <c r="I175" t="s">
        <v>539</v>
      </c>
      <c r="J175" s="112">
        <v>-6</v>
      </c>
    </row>
    <row r="176" spans="6:10">
      <c r="F176" s="1" t="s">
        <v>407</v>
      </c>
      <c r="G176" s="1">
        <v>1</v>
      </c>
      <c r="I176" t="s">
        <v>540</v>
      </c>
      <c r="J176" s="112">
        <v>1</v>
      </c>
    </row>
    <row r="177" spans="6:10">
      <c r="F177" s="1" t="s">
        <v>408</v>
      </c>
      <c r="G177" s="1">
        <v>-1</v>
      </c>
      <c r="I177" t="s">
        <v>541</v>
      </c>
      <c r="J177" s="112">
        <v>-1</v>
      </c>
    </row>
    <row r="178" spans="6:10">
      <c r="F178" s="1" t="s">
        <v>409</v>
      </c>
      <c r="G178" s="1">
        <v>3</v>
      </c>
      <c r="I178" t="s">
        <v>542</v>
      </c>
      <c r="J178" s="112">
        <v>3</v>
      </c>
    </row>
    <row r="179" spans="6:10">
      <c r="F179" s="1" t="s">
        <v>410</v>
      </c>
      <c r="G179" s="1">
        <v>-3</v>
      </c>
      <c r="I179" t="s">
        <v>543</v>
      </c>
      <c r="J179" s="112">
        <v>-3</v>
      </c>
    </row>
    <row r="180" spans="6:10">
      <c r="F180" s="1" t="s">
        <v>411</v>
      </c>
      <c r="G180" s="1">
        <v>1</v>
      </c>
      <c r="I180" t="s">
        <v>544</v>
      </c>
      <c r="J180" s="112">
        <v>1</v>
      </c>
    </row>
    <row r="181" spans="6:10">
      <c r="F181" s="1" t="s">
        <v>412</v>
      </c>
      <c r="G181" s="1">
        <v>-1</v>
      </c>
      <c r="I181" t="s">
        <v>545</v>
      </c>
      <c r="J181" s="112">
        <v>-1</v>
      </c>
    </row>
    <row r="182" spans="6:10">
      <c r="F182" s="1" t="s">
        <v>413</v>
      </c>
      <c r="G182" s="1">
        <v>6</v>
      </c>
      <c r="I182" t="s">
        <v>546</v>
      </c>
      <c r="J182" s="112">
        <v>6</v>
      </c>
    </row>
    <row r="183" spans="6:10">
      <c r="F183" s="1" t="s">
        <v>414</v>
      </c>
      <c r="G183" s="1">
        <v>-6</v>
      </c>
      <c r="I183" t="s">
        <v>547</v>
      </c>
      <c r="J183" s="112">
        <v>-6</v>
      </c>
    </row>
    <row r="184" spans="6:10">
      <c r="F184" s="1" t="s">
        <v>415</v>
      </c>
      <c r="G184" s="1">
        <v>1</v>
      </c>
      <c r="I184" t="s">
        <v>548</v>
      </c>
      <c r="J184" s="112">
        <v>1</v>
      </c>
    </row>
    <row r="185" spans="6:10">
      <c r="F185" s="1" t="s">
        <v>416</v>
      </c>
      <c r="G185" s="1">
        <v>-1</v>
      </c>
      <c r="I185" t="s">
        <v>549</v>
      </c>
      <c r="J185" s="112">
        <v>-1</v>
      </c>
    </row>
    <row r="186" spans="6:10">
      <c r="F186" s="1" t="s">
        <v>417</v>
      </c>
      <c r="G186" s="1">
        <v>3</v>
      </c>
      <c r="I186" t="s">
        <v>550</v>
      </c>
      <c r="J186" s="112">
        <v>3</v>
      </c>
    </row>
    <row r="187" spans="6:10">
      <c r="F187" s="1" t="s">
        <v>418</v>
      </c>
      <c r="G187" s="1">
        <v>-3</v>
      </c>
      <c r="I187" t="s">
        <v>551</v>
      </c>
      <c r="J187" s="112">
        <v>-3</v>
      </c>
    </row>
    <row r="188" spans="6:10">
      <c r="F188" s="1" t="s">
        <v>419</v>
      </c>
      <c r="G188" s="1">
        <v>1</v>
      </c>
      <c r="I188" t="s">
        <v>552</v>
      </c>
      <c r="J188" s="112">
        <v>1</v>
      </c>
    </row>
    <row r="189" spans="6:10">
      <c r="F189" s="1" t="s">
        <v>420</v>
      </c>
      <c r="G189" s="1">
        <v>-1</v>
      </c>
      <c r="I189" t="s">
        <v>553</v>
      </c>
      <c r="J189" s="112">
        <v>-1</v>
      </c>
    </row>
    <row r="190" spans="6:10">
      <c r="F190" s="1" t="s">
        <v>421</v>
      </c>
      <c r="G190" s="1">
        <v>6</v>
      </c>
      <c r="I190" t="s">
        <v>554</v>
      </c>
      <c r="J190" s="112">
        <v>6</v>
      </c>
    </row>
    <row r="191" spans="6:10">
      <c r="F191" s="1" t="s">
        <v>422</v>
      </c>
      <c r="G191" s="1">
        <v>-6</v>
      </c>
      <c r="I191" t="s">
        <v>555</v>
      </c>
      <c r="J191" s="112">
        <v>-6</v>
      </c>
    </row>
    <row r="192" spans="6:10">
      <c r="F192" s="1" t="s">
        <v>423</v>
      </c>
      <c r="G192" s="1">
        <v>1</v>
      </c>
      <c r="I192" t="s">
        <v>556</v>
      </c>
      <c r="J192" s="112">
        <v>1</v>
      </c>
    </row>
    <row r="193" spans="6:10">
      <c r="F193" s="1" t="s">
        <v>424</v>
      </c>
      <c r="G193" s="1">
        <v>-1</v>
      </c>
      <c r="I193" t="s">
        <v>557</v>
      </c>
      <c r="J193" s="112">
        <v>-1</v>
      </c>
    </row>
    <row r="194" spans="6:10">
      <c r="F194" s="1" t="s">
        <v>425</v>
      </c>
      <c r="G194" s="1">
        <v>3</v>
      </c>
      <c r="I194" t="s">
        <v>558</v>
      </c>
      <c r="J194" s="112">
        <v>3</v>
      </c>
    </row>
    <row r="195" spans="6:10">
      <c r="F195" s="1" t="s">
        <v>426</v>
      </c>
      <c r="G195" s="1">
        <v>-3</v>
      </c>
      <c r="I195" t="s">
        <v>559</v>
      </c>
      <c r="J195" s="112">
        <v>-3</v>
      </c>
    </row>
    <row r="196" spans="6:10">
      <c r="F196" s="1" t="s">
        <v>427</v>
      </c>
      <c r="G196" s="1">
        <v>1</v>
      </c>
      <c r="I196" t="s">
        <v>560</v>
      </c>
      <c r="J196" s="112">
        <v>1</v>
      </c>
    </row>
    <row r="197" spans="6:10">
      <c r="F197" s="1" t="s">
        <v>428</v>
      </c>
      <c r="G197" s="1">
        <v>-1</v>
      </c>
      <c r="I197" t="s">
        <v>561</v>
      </c>
      <c r="J197" s="112">
        <v>-1</v>
      </c>
    </row>
    <row r="198" spans="6:10">
      <c r="F198" s="1" t="s">
        <v>429</v>
      </c>
      <c r="G198" s="1">
        <v>6</v>
      </c>
      <c r="I198" t="s">
        <v>562</v>
      </c>
      <c r="J198" s="112">
        <v>6</v>
      </c>
    </row>
    <row r="199" spans="6:10">
      <c r="F199" s="1" t="s">
        <v>430</v>
      </c>
      <c r="G199" s="1">
        <v>-6</v>
      </c>
      <c r="I199" t="s">
        <v>563</v>
      </c>
      <c r="J199" s="112">
        <v>-6</v>
      </c>
    </row>
    <row r="200" spans="6:10">
      <c r="F200" s="1" t="s">
        <v>431</v>
      </c>
      <c r="G200" s="1">
        <v>1</v>
      </c>
      <c r="I200" t="s">
        <v>564</v>
      </c>
      <c r="J200" s="112">
        <v>1</v>
      </c>
    </row>
    <row r="201" spans="6:10">
      <c r="F201" s="1" t="s">
        <v>432</v>
      </c>
      <c r="G201" s="1">
        <v>-1</v>
      </c>
      <c r="I201" t="s">
        <v>565</v>
      </c>
      <c r="J201" s="112">
        <v>-1</v>
      </c>
    </row>
    <row r="202" spans="6:10">
      <c r="F202" s="1" t="s">
        <v>433</v>
      </c>
      <c r="G202" s="1">
        <v>3</v>
      </c>
      <c r="I202" t="s">
        <v>566</v>
      </c>
      <c r="J202" s="112">
        <v>3</v>
      </c>
    </row>
    <row r="203" spans="6:10">
      <c r="F203" s="1" t="s">
        <v>434</v>
      </c>
      <c r="G203" s="1">
        <v>-3</v>
      </c>
      <c r="I203" t="s">
        <v>567</v>
      </c>
      <c r="J203" s="112">
        <v>-3</v>
      </c>
    </row>
    <row r="204" spans="6:10">
      <c r="F204" s="1" t="s">
        <v>435</v>
      </c>
      <c r="G204" s="1">
        <v>1</v>
      </c>
      <c r="I204" t="s">
        <v>568</v>
      </c>
      <c r="J204" s="112">
        <v>1</v>
      </c>
    </row>
    <row r="205" spans="6:10">
      <c r="F205" s="1" t="s">
        <v>436</v>
      </c>
      <c r="G205" s="1">
        <v>-1</v>
      </c>
      <c r="I205" t="s">
        <v>569</v>
      </c>
      <c r="J205" s="112">
        <v>-1</v>
      </c>
    </row>
    <row r="206" spans="6:10">
      <c r="F206" s="1" t="s">
        <v>437</v>
      </c>
      <c r="G206" s="1">
        <v>6</v>
      </c>
      <c r="I206" t="s">
        <v>570</v>
      </c>
      <c r="J206" s="112">
        <v>6</v>
      </c>
    </row>
    <row r="207" spans="6:10">
      <c r="F207" s="1" t="s">
        <v>438</v>
      </c>
      <c r="G207" s="1">
        <v>-6</v>
      </c>
      <c r="I207" t="s">
        <v>571</v>
      </c>
      <c r="J207" s="112">
        <v>-6</v>
      </c>
    </row>
    <row r="208" spans="6:10">
      <c r="F208" s="1" t="s">
        <v>439</v>
      </c>
      <c r="G208" s="1">
        <v>1</v>
      </c>
      <c r="I208" t="s">
        <v>572</v>
      </c>
      <c r="J208" s="112">
        <v>1</v>
      </c>
    </row>
    <row r="209" spans="6:10">
      <c r="F209" s="1" t="s">
        <v>440</v>
      </c>
      <c r="G209" s="1">
        <v>-1</v>
      </c>
      <c r="I209" t="s">
        <v>573</v>
      </c>
      <c r="J209" s="112">
        <v>-1</v>
      </c>
    </row>
    <row r="210" spans="6:10">
      <c r="F210" s="1" t="s">
        <v>441</v>
      </c>
      <c r="G210" s="1">
        <v>3</v>
      </c>
      <c r="I210" t="s">
        <v>574</v>
      </c>
      <c r="J210" s="112">
        <v>3</v>
      </c>
    </row>
    <row r="211" spans="6:10">
      <c r="F211" s="1" t="s">
        <v>442</v>
      </c>
      <c r="G211" s="1">
        <v>-3</v>
      </c>
      <c r="I211" t="s">
        <v>575</v>
      </c>
      <c r="J211" s="112">
        <v>-3</v>
      </c>
    </row>
    <row r="212" spans="6:10">
      <c r="F212" s="1" t="s">
        <v>443</v>
      </c>
      <c r="G212" s="1">
        <v>1</v>
      </c>
      <c r="I212" t="s">
        <v>576</v>
      </c>
      <c r="J212" s="112">
        <v>1</v>
      </c>
    </row>
    <row r="213" spans="6:10">
      <c r="F213" s="1" t="s">
        <v>444</v>
      </c>
      <c r="G213" s="1">
        <v>-1</v>
      </c>
      <c r="I213" t="s">
        <v>577</v>
      </c>
      <c r="J213" s="112">
        <v>-1</v>
      </c>
    </row>
    <row r="214" spans="6:10">
      <c r="F214" s="1" t="s">
        <v>445</v>
      </c>
      <c r="G214" s="1">
        <v>6</v>
      </c>
      <c r="I214" t="s">
        <v>578</v>
      </c>
      <c r="J214" s="112">
        <v>6</v>
      </c>
    </row>
    <row r="215" spans="6:10">
      <c r="F215" s="1" t="s">
        <v>446</v>
      </c>
      <c r="G215" s="1">
        <v>-6</v>
      </c>
      <c r="I215" t="s">
        <v>579</v>
      </c>
      <c r="J215" s="112">
        <v>-6</v>
      </c>
    </row>
    <row r="216" spans="6:10">
      <c r="F216" s="1" t="s">
        <v>447</v>
      </c>
      <c r="G216" s="1">
        <v>1</v>
      </c>
      <c r="I216" t="s">
        <v>580</v>
      </c>
      <c r="J216" s="112">
        <v>1</v>
      </c>
    </row>
    <row r="217" spans="6:10">
      <c r="F217" s="1" t="s">
        <v>448</v>
      </c>
      <c r="G217" s="1">
        <v>-1</v>
      </c>
      <c r="I217" t="s">
        <v>581</v>
      </c>
      <c r="J217" s="112">
        <v>-1</v>
      </c>
    </row>
    <row r="218" spans="6:10">
      <c r="F218" s="1" t="s">
        <v>449</v>
      </c>
      <c r="G218" s="1">
        <v>3</v>
      </c>
      <c r="I218" t="s">
        <v>582</v>
      </c>
      <c r="J218" s="112">
        <v>3</v>
      </c>
    </row>
    <row r="219" spans="6:10">
      <c r="F219" s="1" t="s">
        <v>450</v>
      </c>
      <c r="G219" s="1">
        <v>-3</v>
      </c>
      <c r="I219" t="s">
        <v>583</v>
      </c>
      <c r="J219" s="112">
        <v>-3</v>
      </c>
    </row>
    <row r="220" spans="6:10">
      <c r="F220" s="1" t="s">
        <v>451</v>
      </c>
      <c r="G220" s="1">
        <v>1</v>
      </c>
      <c r="I220" t="s">
        <v>584</v>
      </c>
      <c r="J220" s="112">
        <v>1</v>
      </c>
    </row>
    <row r="221" spans="6:10">
      <c r="F221" s="1" t="s">
        <v>452</v>
      </c>
      <c r="G221" s="1">
        <v>-1</v>
      </c>
      <c r="I221" t="s">
        <v>585</v>
      </c>
      <c r="J221" s="112">
        <v>-1</v>
      </c>
    </row>
    <row r="222" spans="6:10">
      <c r="F222" s="1" t="s">
        <v>453</v>
      </c>
      <c r="G222" s="1">
        <v>6</v>
      </c>
      <c r="I222" t="s">
        <v>586</v>
      </c>
      <c r="J222" s="112">
        <v>6</v>
      </c>
    </row>
    <row r="223" spans="6:10">
      <c r="F223" s="1" t="s">
        <v>454</v>
      </c>
      <c r="G223" s="1">
        <v>-6</v>
      </c>
      <c r="I223" t="s">
        <v>587</v>
      </c>
      <c r="J223" s="112">
        <v>-6</v>
      </c>
    </row>
    <row r="224" spans="6:10">
      <c r="F224" s="1" t="s">
        <v>455</v>
      </c>
      <c r="G224" s="1">
        <v>1</v>
      </c>
      <c r="I224" t="s">
        <v>588</v>
      </c>
      <c r="J224" s="112">
        <v>1</v>
      </c>
    </row>
    <row r="225" spans="6:10">
      <c r="F225" s="1" t="s">
        <v>456</v>
      </c>
      <c r="G225" s="1">
        <v>-1</v>
      </c>
      <c r="I225" t="s">
        <v>589</v>
      </c>
      <c r="J225" s="112">
        <v>-1</v>
      </c>
    </row>
    <row r="226" spans="6:10">
      <c r="F226" s="1" t="s">
        <v>457</v>
      </c>
      <c r="G226" s="1">
        <v>3</v>
      </c>
      <c r="I226" t="s">
        <v>590</v>
      </c>
      <c r="J226" s="112">
        <v>3</v>
      </c>
    </row>
    <row r="227" spans="6:10">
      <c r="F227" s="1" t="s">
        <v>458</v>
      </c>
      <c r="G227" s="1">
        <v>-3</v>
      </c>
      <c r="I227" t="s">
        <v>591</v>
      </c>
      <c r="J227" s="112">
        <v>-3</v>
      </c>
    </row>
    <row r="228" spans="6:10">
      <c r="F228" s="1" t="s">
        <v>459</v>
      </c>
      <c r="G228" s="1">
        <v>1</v>
      </c>
      <c r="I228" t="s">
        <v>592</v>
      </c>
      <c r="J228" s="112">
        <v>1</v>
      </c>
    </row>
    <row r="229" spans="6:10">
      <c r="F229" s="1" t="s">
        <v>460</v>
      </c>
      <c r="G229" s="1">
        <v>-1</v>
      </c>
      <c r="I229" t="s">
        <v>593</v>
      </c>
      <c r="J229" s="112">
        <v>-1</v>
      </c>
    </row>
    <row r="230" spans="6:10">
      <c r="F230" s="1" t="s">
        <v>461</v>
      </c>
      <c r="G230" s="1">
        <v>6</v>
      </c>
      <c r="I230" t="s">
        <v>594</v>
      </c>
      <c r="J230" s="112">
        <v>6</v>
      </c>
    </row>
    <row r="231" spans="6:10">
      <c r="F231" s="1" t="s">
        <v>462</v>
      </c>
      <c r="G231" s="1">
        <v>-6</v>
      </c>
      <c r="I231" t="s">
        <v>595</v>
      </c>
      <c r="J231" s="112">
        <v>-6</v>
      </c>
    </row>
    <row r="232" spans="6:10">
      <c r="F232" s="1" t="s">
        <v>463</v>
      </c>
      <c r="G232" s="1">
        <v>1</v>
      </c>
      <c r="I232" t="s">
        <v>596</v>
      </c>
      <c r="J232" s="112">
        <v>1</v>
      </c>
    </row>
    <row r="233" spans="6:10">
      <c r="F233" s="1" t="s">
        <v>464</v>
      </c>
      <c r="G233" s="1">
        <v>-1</v>
      </c>
      <c r="I233" t="s">
        <v>597</v>
      </c>
      <c r="J233" s="112">
        <v>-1</v>
      </c>
    </row>
    <row r="234" spans="6:10">
      <c r="F234" s="1" t="s">
        <v>465</v>
      </c>
      <c r="G234" s="1">
        <v>3</v>
      </c>
      <c r="I234" t="s">
        <v>598</v>
      </c>
      <c r="J234" s="112">
        <v>3</v>
      </c>
    </row>
    <row r="235" spans="6:10">
      <c r="F235" s="1" t="s">
        <v>466</v>
      </c>
      <c r="G235" s="1">
        <v>-3</v>
      </c>
      <c r="I235" t="s">
        <v>599</v>
      </c>
      <c r="J235" s="112">
        <v>-3</v>
      </c>
    </row>
    <row r="236" spans="6:10">
      <c r="F236" s="1" t="s">
        <v>467</v>
      </c>
      <c r="G236" s="1">
        <v>1</v>
      </c>
      <c r="I236" t="s">
        <v>600</v>
      </c>
      <c r="J236" s="112">
        <v>1</v>
      </c>
    </row>
    <row r="237" spans="6:10">
      <c r="F237" s="1" t="s">
        <v>468</v>
      </c>
      <c r="G237" s="1">
        <v>-1</v>
      </c>
      <c r="I237" t="s">
        <v>601</v>
      </c>
      <c r="J237" s="112">
        <v>-1</v>
      </c>
    </row>
    <row r="238" spans="6:10">
      <c r="F238" s="1" t="s">
        <v>469</v>
      </c>
      <c r="G238" s="1">
        <v>6</v>
      </c>
      <c r="I238" t="s">
        <v>602</v>
      </c>
      <c r="J238" s="112">
        <v>6</v>
      </c>
    </row>
    <row r="239" spans="6:10">
      <c r="F239" s="1" t="s">
        <v>470</v>
      </c>
      <c r="G239" s="1">
        <v>-6</v>
      </c>
      <c r="I239" t="s">
        <v>603</v>
      </c>
      <c r="J239" s="112">
        <v>-6</v>
      </c>
    </row>
    <row r="240" spans="6:10">
      <c r="F240" s="1" t="s">
        <v>471</v>
      </c>
      <c r="G240" s="1">
        <v>1</v>
      </c>
      <c r="I240" t="s">
        <v>604</v>
      </c>
      <c r="J240" s="112">
        <v>1</v>
      </c>
    </row>
    <row r="241" spans="6:10">
      <c r="F241" s="1" t="s">
        <v>472</v>
      </c>
      <c r="G241" s="1">
        <v>-1</v>
      </c>
      <c r="I241" t="s">
        <v>605</v>
      </c>
      <c r="J241" s="112">
        <v>-1</v>
      </c>
    </row>
    <row r="242" spans="6:10">
      <c r="F242" s="1" t="s">
        <v>473</v>
      </c>
      <c r="G242" s="1">
        <v>3</v>
      </c>
      <c r="I242" t="s">
        <v>606</v>
      </c>
      <c r="J242" s="112">
        <v>3</v>
      </c>
    </row>
    <row r="243" spans="6:10">
      <c r="F243" s="1" t="s">
        <v>474</v>
      </c>
      <c r="G243" s="1">
        <v>-3</v>
      </c>
      <c r="I243" t="s">
        <v>607</v>
      </c>
      <c r="J243" s="112">
        <v>-3</v>
      </c>
    </row>
    <row r="244" spans="6:10">
      <c r="F244" s="1" t="s">
        <v>475</v>
      </c>
      <c r="G244" s="1">
        <v>1</v>
      </c>
      <c r="I244" t="s">
        <v>608</v>
      </c>
      <c r="J244" s="112">
        <v>1</v>
      </c>
    </row>
    <row r="245" spans="6:10">
      <c r="F245" s="1" t="s">
        <v>476</v>
      </c>
      <c r="G245" s="1">
        <v>-1</v>
      </c>
      <c r="I245" t="s">
        <v>609</v>
      </c>
      <c r="J245" s="112">
        <v>-1</v>
      </c>
    </row>
    <row r="246" spans="6:10">
      <c r="F246" s="1" t="s">
        <v>477</v>
      </c>
      <c r="G246" s="1">
        <v>6</v>
      </c>
      <c r="I246" t="s">
        <v>610</v>
      </c>
      <c r="J246" s="112">
        <v>6</v>
      </c>
    </row>
    <row r="247" spans="6:10">
      <c r="F247" s="1" t="s">
        <v>478</v>
      </c>
      <c r="G247" s="1">
        <v>-6</v>
      </c>
      <c r="I247" t="s">
        <v>611</v>
      </c>
      <c r="J247" s="112">
        <v>-6</v>
      </c>
    </row>
    <row r="248" spans="6:10">
      <c r="F248" s="1" t="s">
        <v>479</v>
      </c>
      <c r="G248" s="1">
        <v>1</v>
      </c>
      <c r="I248" t="s">
        <v>612</v>
      </c>
      <c r="J248" s="112">
        <v>1</v>
      </c>
    </row>
    <row r="249" spans="6:10">
      <c r="F249" s="1" t="s">
        <v>480</v>
      </c>
      <c r="G249" s="1">
        <v>-1</v>
      </c>
      <c r="I249" t="s">
        <v>613</v>
      </c>
      <c r="J249" s="112">
        <v>-1</v>
      </c>
    </row>
    <row r="250" spans="6:10">
      <c r="F250" s="1" t="s">
        <v>481</v>
      </c>
      <c r="G250" s="1">
        <v>3</v>
      </c>
      <c r="I250" t="s">
        <v>614</v>
      </c>
      <c r="J250" s="112">
        <v>3</v>
      </c>
    </row>
    <row r="251" spans="6:10">
      <c r="F251" s="1" t="s">
        <v>482</v>
      </c>
      <c r="G251" s="1">
        <v>-3</v>
      </c>
      <c r="I251" t="s">
        <v>615</v>
      </c>
      <c r="J251" s="112">
        <v>-3</v>
      </c>
    </row>
    <row r="252" spans="6:10">
      <c r="F252" s="1" t="s">
        <v>483</v>
      </c>
      <c r="G252" s="1">
        <v>1</v>
      </c>
      <c r="I252" t="s">
        <v>616</v>
      </c>
      <c r="J252" s="112">
        <v>1</v>
      </c>
    </row>
    <row r="253" spans="6:10">
      <c r="F253" s="1" t="s">
        <v>484</v>
      </c>
      <c r="G253" s="1">
        <v>-1</v>
      </c>
      <c r="I253" t="s">
        <v>617</v>
      </c>
      <c r="J253" s="112">
        <v>-1</v>
      </c>
    </row>
    <row r="254" spans="6:10">
      <c r="F254" s="1" t="s">
        <v>485</v>
      </c>
      <c r="G254" s="1">
        <v>6</v>
      </c>
      <c r="I254" t="s">
        <v>618</v>
      </c>
      <c r="J254" s="112">
        <v>6</v>
      </c>
    </row>
  </sheetData>
  <sheetProtection algorithmName="SHA-512" hashValue="hHDIXADX9s7a39c1Hkx3l0oFwreZLaHZc1jFYO0ND59C7d1Wjez+nepm3ek3gehIhcj0DwbHjefTJYmmSBlQ8Q==" saltValue="nP95IazsPJfsriGkNPx3YQ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KN282"/>
  <sheetViews>
    <sheetView topLeftCell="A3" zoomScale="95" zoomScaleNormal="95" workbookViewId="0">
      <pane ySplit="2" topLeftCell="A5" activePane="bottomLeft" state="frozen"/>
      <selection activeCell="AQ18" sqref="AQ18"/>
      <selection pane="bottomLeft" activeCell="S11" sqref="S11"/>
    </sheetView>
  </sheetViews>
  <sheetFormatPr defaultColWidth="9.140625" defaultRowHeight="15"/>
  <cols>
    <col min="1" max="1" width="5" style="1" customWidth="1"/>
    <col min="2" max="21" width="4.7109375" style="1" customWidth="1"/>
    <col min="22" max="22" width="6.42578125" style="15" customWidth="1"/>
    <col min="23" max="24" width="5" style="1" customWidth="1"/>
    <col min="25" max="30" width="5" style="4" customWidth="1"/>
    <col min="31" max="78" width="5" style="1" customWidth="1"/>
    <col min="79" max="16384" width="9.140625" style="1"/>
  </cols>
  <sheetData>
    <row r="1" spans="1:300" ht="15.75" hidden="1" thickBot="1">
      <c r="Y1" s="1"/>
      <c r="Z1" s="1"/>
      <c r="AA1" s="1"/>
      <c r="AB1" s="1"/>
      <c r="AC1" s="1"/>
      <c r="AD1" s="1"/>
    </row>
    <row r="2" spans="1:300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300" ht="19.5" customHeight="1" thickBot="1">
      <c r="B3" s="344" t="s">
        <v>638</v>
      </c>
      <c r="C3" s="345"/>
      <c r="D3" s="345"/>
      <c r="E3" s="345"/>
      <c r="F3" s="345"/>
      <c r="G3" s="346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7"/>
      <c r="W3" s="348" t="s">
        <v>49</v>
      </c>
      <c r="X3" s="1" t="s">
        <v>50</v>
      </c>
      <c r="Y3" s="350" t="s">
        <v>305</v>
      </c>
      <c r="Z3" s="324" t="s">
        <v>306</v>
      </c>
      <c r="AA3" s="324" t="s">
        <v>307</v>
      </c>
      <c r="AB3" s="324" t="s">
        <v>309</v>
      </c>
      <c r="AC3" s="324" t="s">
        <v>310</v>
      </c>
      <c r="AD3" s="326" t="s">
        <v>311</v>
      </c>
      <c r="AE3" s="328" t="s">
        <v>37</v>
      </c>
      <c r="AF3" s="328"/>
      <c r="AG3" s="328" t="s">
        <v>304</v>
      </c>
      <c r="AH3" s="328"/>
      <c r="AI3" s="328" t="s">
        <v>36</v>
      </c>
      <c r="AJ3" s="328"/>
      <c r="AK3" s="322" t="s">
        <v>317</v>
      </c>
      <c r="AL3" s="322" t="s">
        <v>316</v>
      </c>
      <c r="AO3" s="1" t="s">
        <v>33</v>
      </c>
      <c r="AP3" s="323" t="s">
        <v>291</v>
      </c>
      <c r="AQ3" s="323" t="s">
        <v>318</v>
      </c>
      <c r="AR3" s="323" t="s">
        <v>292</v>
      </c>
      <c r="AZ3" s="320" t="s">
        <v>1</v>
      </c>
      <c r="BA3" s="320" t="s">
        <v>2</v>
      </c>
      <c r="BB3" s="318" t="s">
        <v>7</v>
      </c>
      <c r="BC3" s="319"/>
      <c r="BD3" s="318" t="s">
        <v>16</v>
      </c>
      <c r="BE3" s="319"/>
      <c r="BF3" s="320" t="s">
        <v>8</v>
      </c>
      <c r="BG3" s="342" t="s">
        <v>3</v>
      </c>
      <c r="BH3" s="343"/>
      <c r="BI3" s="342" t="s">
        <v>4</v>
      </c>
      <c r="BJ3" s="343"/>
      <c r="BK3" s="342" t="s">
        <v>312</v>
      </c>
      <c r="BL3" s="343"/>
      <c r="BM3" s="7" t="s">
        <v>3</v>
      </c>
      <c r="BN3" s="7" t="s">
        <v>4</v>
      </c>
      <c r="BO3" s="7" t="s">
        <v>312</v>
      </c>
      <c r="BP3" s="332" t="s">
        <v>30</v>
      </c>
      <c r="BQ3" s="332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639</v>
      </c>
      <c r="CB3" s="371" t="s">
        <v>641</v>
      </c>
      <c r="CC3" s="372"/>
      <c r="CD3" s="373"/>
      <c r="CE3" s="374" t="s">
        <v>642</v>
      </c>
      <c r="CF3" s="375"/>
      <c r="CG3" s="376"/>
      <c r="CH3" s="377" t="s">
        <v>643</v>
      </c>
      <c r="CI3" s="378"/>
      <c r="CJ3" s="379"/>
      <c r="CK3" s="380" t="s">
        <v>22</v>
      </c>
      <c r="CL3" s="381"/>
      <c r="CM3" s="382"/>
      <c r="CN3" s="383" t="s">
        <v>644</v>
      </c>
      <c r="CO3" s="384"/>
      <c r="CP3" s="385"/>
      <c r="CQ3" s="356" t="s">
        <v>645</v>
      </c>
      <c r="CR3" s="357"/>
      <c r="CS3" s="358"/>
      <c r="CT3" s="359" t="s">
        <v>646</v>
      </c>
      <c r="CU3" s="360"/>
      <c r="CV3" s="361"/>
      <c r="CW3" s="362" t="s">
        <v>647</v>
      </c>
      <c r="CX3" s="363"/>
      <c r="CY3" s="364"/>
      <c r="CZ3" s="365" t="s">
        <v>648</v>
      </c>
      <c r="DA3" s="366"/>
      <c r="DB3" s="367"/>
      <c r="DC3" s="368" t="s">
        <v>6</v>
      </c>
      <c r="DD3" s="369"/>
      <c r="DE3" s="370"/>
      <c r="DF3" s="395" t="s">
        <v>294</v>
      </c>
      <c r="DG3" s="396"/>
      <c r="DH3" s="397"/>
      <c r="DI3" s="398" t="s">
        <v>649</v>
      </c>
      <c r="DJ3" s="399"/>
      <c r="DK3" s="400"/>
      <c r="DL3" s="401" t="s">
        <v>650</v>
      </c>
      <c r="DM3" s="402"/>
      <c r="DN3" s="403"/>
      <c r="DO3" s="404" t="s">
        <v>651</v>
      </c>
      <c r="DP3" s="405"/>
      <c r="DQ3" s="406"/>
      <c r="DR3" s="407" t="s">
        <v>652</v>
      </c>
      <c r="DS3" s="408"/>
      <c r="DT3" s="409"/>
      <c r="DU3" s="386" t="s">
        <v>653</v>
      </c>
      <c r="DV3" s="387"/>
      <c r="DW3" s="388"/>
      <c r="DX3" s="389" t="s">
        <v>654</v>
      </c>
      <c r="DY3" s="390"/>
      <c r="DZ3" s="391"/>
      <c r="EA3" s="389" t="s">
        <v>301</v>
      </c>
      <c r="EB3" s="390"/>
      <c r="EC3" s="391"/>
      <c r="ED3" s="189"/>
      <c r="EE3" s="190"/>
      <c r="EF3" s="191"/>
      <c r="EG3" s="392" t="s">
        <v>5</v>
      </c>
      <c r="EH3" s="393"/>
      <c r="EI3" s="393"/>
      <c r="EJ3" s="393"/>
      <c r="EK3" s="393"/>
      <c r="EL3" s="393"/>
      <c r="EM3" s="393"/>
      <c r="EN3" s="393"/>
      <c r="EO3" s="393"/>
      <c r="EP3" s="393"/>
      <c r="EQ3" s="393"/>
      <c r="ER3" s="393"/>
      <c r="ES3" s="393"/>
      <c r="ET3" s="393"/>
      <c r="EU3" s="393"/>
      <c r="EV3" s="393"/>
      <c r="EW3" s="393"/>
      <c r="EX3" s="394"/>
      <c r="EY3" s="392" t="s">
        <v>5</v>
      </c>
      <c r="EZ3" s="393"/>
      <c r="FA3" s="393"/>
      <c r="FB3" s="393"/>
      <c r="FC3" s="393"/>
      <c r="FD3" s="393"/>
      <c r="FE3" s="393"/>
      <c r="FF3" s="393"/>
      <c r="FG3" s="393"/>
      <c r="FH3" s="393"/>
      <c r="FI3" s="393"/>
      <c r="FJ3" s="393"/>
      <c r="FK3" s="393"/>
      <c r="FL3" s="393"/>
      <c r="FM3" s="393"/>
      <c r="FN3" s="393"/>
      <c r="FO3" s="393"/>
      <c r="FP3" s="394"/>
      <c r="FQ3" s="189"/>
      <c r="FR3" s="190"/>
      <c r="FS3" s="192"/>
      <c r="FT3" s="192"/>
      <c r="FU3" s="192"/>
      <c r="FV3" s="192"/>
      <c r="FW3" s="192"/>
      <c r="FX3" s="192"/>
      <c r="FY3" s="190"/>
      <c r="FZ3" s="190"/>
      <c r="GA3" s="190"/>
      <c r="GB3" s="193"/>
      <c r="GC3" s="194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421" t="s">
        <v>305</v>
      </c>
      <c r="GY3" s="410" t="s">
        <v>306</v>
      </c>
      <c r="GZ3" s="324" t="s">
        <v>307</v>
      </c>
      <c r="HA3" s="324" t="s">
        <v>309</v>
      </c>
      <c r="HB3" s="324" t="s">
        <v>310</v>
      </c>
      <c r="HC3" s="326" t="s">
        <v>311</v>
      </c>
      <c r="HD3" s="429" t="s">
        <v>37</v>
      </c>
      <c r="HE3" s="429"/>
      <c r="HF3" s="429" t="s">
        <v>304</v>
      </c>
      <c r="HG3" s="429"/>
      <c r="HH3" s="429" t="s">
        <v>36</v>
      </c>
      <c r="HI3" s="429"/>
      <c r="HJ3" s="322" t="s">
        <v>317</v>
      </c>
      <c r="HK3" s="322" t="s">
        <v>316</v>
      </c>
      <c r="HL3" s="423" t="s">
        <v>660</v>
      </c>
      <c r="HM3" s="424"/>
      <c r="HN3" s="424"/>
      <c r="HO3" s="424"/>
      <c r="HP3" s="424"/>
      <c r="HQ3" s="424"/>
      <c r="HR3" s="424"/>
      <c r="HS3" s="424"/>
      <c r="HT3" s="424"/>
      <c r="HU3" s="424"/>
      <c r="HV3" s="424"/>
      <c r="HW3" s="424"/>
      <c r="HX3" s="424"/>
      <c r="HY3" s="424"/>
      <c r="HZ3" s="424"/>
      <c r="IA3" s="424"/>
      <c r="IB3" s="424"/>
      <c r="IC3" s="425"/>
      <c r="ID3" s="269"/>
      <c r="IE3" s="269"/>
      <c r="IF3" s="234" t="s">
        <v>33</v>
      </c>
      <c r="IG3" s="426" t="s">
        <v>291</v>
      </c>
      <c r="IH3" s="426" t="s">
        <v>318</v>
      </c>
      <c r="II3" s="426" t="s">
        <v>292</v>
      </c>
      <c r="IJ3" s="234"/>
      <c r="IK3" s="234"/>
      <c r="IL3" s="234"/>
      <c r="IM3" s="234"/>
      <c r="IN3" s="234"/>
      <c r="IO3" s="234"/>
      <c r="IP3" s="234"/>
      <c r="IQ3" s="427" t="s">
        <v>1</v>
      </c>
      <c r="IR3" s="427" t="s">
        <v>2</v>
      </c>
      <c r="IS3" s="433" t="s">
        <v>7</v>
      </c>
      <c r="IT3" s="434"/>
      <c r="IU3" s="433" t="s">
        <v>16</v>
      </c>
      <c r="IV3" s="434"/>
      <c r="IW3" s="427" t="s">
        <v>8</v>
      </c>
      <c r="IX3" s="427" t="s">
        <v>661</v>
      </c>
      <c r="IY3" s="430" t="s">
        <v>3</v>
      </c>
      <c r="IZ3" s="431"/>
      <c r="JA3" s="430" t="s">
        <v>4</v>
      </c>
      <c r="JB3" s="431"/>
      <c r="JC3" s="430" t="s">
        <v>312</v>
      </c>
      <c r="JD3" s="431"/>
      <c r="JE3" s="271" t="s">
        <v>3</v>
      </c>
      <c r="JF3" s="271" t="s">
        <v>4</v>
      </c>
      <c r="JG3" s="271" t="s">
        <v>312</v>
      </c>
      <c r="JH3" s="432" t="s">
        <v>662</v>
      </c>
      <c r="JI3" s="432"/>
      <c r="JJ3" s="234"/>
      <c r="JK3" s="234"/>
      <c r="JL3" s="234"/>
      <c r="JM3" s="234"/>
      <c r="JN3" s="234"/>
      <c r="JO3" s="234"/>
      <c r="JP3" s="234"/>
      <c r="JQ3" s="234"/>
      <c r="JS3" s="1" t="s">
        <v>656</v>
      </c>
      <c r="JT3" s="1" t="s">
        <v>729</v>
      </c>
      <c r="JU3" s="1" t="s">
        <v>730</v>
      </c>
      <c r="JV3" s="1" t="s">
        <v>731</v>
      </c>
      <c r="JW3" s="1" t="s">
        <v>732</v>
      </c>
      <c r="JX3" s="1" t="s">
        <v>733</v>
      </c>
      <c r="JY3" s="1" t="s">
        <v>734</v>
      </c>
      <c r="JZ3" s="1" t="s">
        <v>735</v>
      </c>
      <c r="KA3" s="1" t="s">
        <v>736</v>
      </c>
      <c r="KB3" s="1" t="s">
        <v>737</v>
      </c>
      <c r="KC3" s="283" t="s">
        <v>738</v>
      </c>
      <c r="KD3" s="283" t="s">
        <v>739</v>
      </c>
      <c r="KE3" s="283" t="s">
        <v>740</v>
      </c>
      <c r="KF3" s="283" t="s">
        <v>741</v>
      </c>
      <c r="KG3" s="283" t="s">
        <v>742</v>
      </c>
      <c r="KH3" s="283" t="s">
        <v>743</v>
      </c>
      <c r="KI3" s="1" t="s">
        <v>744</v>
      </c>
      <c r="KJ3" s="1" t="s">
        <v>745</v>
      </c>
      <c r="KK3" s="1" t="s">
        <v>746</v>
      </c>
      <c r="KL3" s="1" t="s">
        <v>747</v>
      </c>
      <c r="KM3" s="1" t="s">
        <v>748</v>
      </c>
      <c r="KN3" s="1" t="s">
        <v>749</v>
      </c>
    </row>
    <row r="4" spans="1:300" ht="21.75" customHeight="1" thickBot="1">
      <c r="B4" s="77" t="s">
        <v>11</v>
      </c>
      <c r="C4" s="78" t="s">
        <v>37</v>
      </c>
      <c r="D4" s="78" t="s">
        <v>5</v>
      </c>
      <c r="E4" s="78" t="s">
        <v>6</v>
      </c>
      <c r="F4" s="79" t="s">
        <v>12</v>
      </c>
      <c r="G4" s="52" t="s">
        <v>639</v>
      </c>
      <c r="H4" s="78" t="s">
        <v>304</v>
      </c>
      <c r="I4" s="78" t="s">
        <v>5</v>
      </c>
      <c r="J4" s="78" t="s">
        <v>6</v>
      </c>
      <c r="K4" s="79" t="s">
        <v>12</v>
      </c>
      <c r="L4" s="52"/>
      <c r="M4" s="84" t="s">
        <v>0</v>
      </c>
      <c r="N4" s="51"/>
      <c r="O4" s="77" t="s">
        <v>36</v>
      </c>
      <c r="P4" s="78" t="s">
        <v>5</v>
      </c>
      <c r="Q4" s="78" t="s">
        <v>6</v>
      </c>
      <c r="R4" s="78" t="s">
        <v>12</v>
      </c>
      <c r="S4" s="78" t="s">
        <v>14</v>
      </c>
      <c r="T4" s="78" t="s">
        <v>15</v>
      </c>
      <c r="U4" s="78" t="s">
        <v>157</v>
      </c>
      <c r="V4" s="79" t="s">
        <v>45</v>
      </c>
      <c r="W4" s="349"/>
      <c r="X4" s="1" t="s">
        <v>51</v>
      </c>
      <c r="Y4" s="351"/>
      <c r="Z4" s="325"/>
      <c r="AA4" s="325"/>
      <c r="AB4" s="325"/>
      <c r="AC4" s="325"/>
      <c r="AD4" s="327"/>
      <c r="AE4" s="76" t="s">
        <v>320</v>
      </c>
      <c r="AF4" s="76" t="s">
        <v>6</v>
      </c>
      <c r="AG4" s="76" t="s">
        <v>320</v>
      </c>
      <c r="AH4" s="76" t="s">
        <v>6</v>
      </c>
      <c r="AI4" s="76" t="s">
        <v>320</v>
      </c>
      <c r="AJ4" s="76" t="s">
        <v>6</v>
      </c>
      <c r="AK4" s="322"/>
      <c r="AL4" s="322"/>
      <c r="AO4" s="1" t="s">
        <v>34</v>
      </c>
      <c r="AP4" s="323"/>
      <c r="AQ4" s="323"/>
      <c r="AR4" s="323"/>
      <c r="AS4" s="1" t="s">
        <v>38</v>
      </c>
      <c r="AT4" s="1" t="s">
        <v>39</v>
      </c>
      <c r="AU4" s="1" t="s">
        <v>319</v>
      </c>
      <c r="AV4" s="1" t="s">
        <v>40</v>
      </c>
      <c r="AW4" s="1" t="s">
        <v>45</v>
      </c>
      <c r="AX4" s="1" t="s">
        <v>46</v>
      </c>
      <c r="AY4" s="1" t="s">
        <v>47</v>
      </c>
      <c r="AZ4" s="321"/>
      <c r="BA4" s="321"/>
      <c r="BB4" s="3" t="s">
        <v>1</v>
      </c>
      <c r="BC4" s="3" t="s">
        <v>2</v>
      </c>
      <c r="BD4" s="3" t="s">
        <v>1</v>
      </c>
      <c r="BE4" s="3" t="s">
        <v>2</v>
      </c>
      <c r="BF4" s="321"/>
      <c r="BG4" s="6" t="s">
        <v>23</v>
      </c>
      <c r="BH4" s="6" t="s">
        <v>24</v>
      </c>
      <c r="BI4" s="6" t="s">
        <v>25</v>
      </c>
      <c r="BJ4" s="6" t="s">
        <v>26</v>
      </c>
      <c r="BK4" s="6" t="s">
        <v>313</v>
      </c>
      <c r="BL4" s="6" t="s">
        <v>314</v>
      </c>
      <c r="BM4" s="7" t="s">
        <v>27</v>
      </c>
      <c r="BN4" s="7" t="s">
        <v>27</v>
      </c>
      <c r="BO4" s="7" t="s">
        <v>27</v>
      </c>
      <c r="BP4" s="7" t="s">
        <v>31</v>
      </c>
      <c r="BQ4" s="7" t="s">
        <v>32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  <c r="CB4" s="196" t="s">
        <v>655</v>
      </c>
      <c r="CC4" s="197" t="s">
        <v>164</v>
      </c>
      <c r="CD4" s="198" t="s">
        <v>5</v>
      </c>
      <c r="CE4" s="196" t="s">
        <v>655</v>
      </c>
      <c r="CF4" s="197" t="s">
        <v>164</v>
      </c>
      <c r="CG4" s="198" t="s">
        <v>5</v>
      </c>
      <c r="CH4" s="196" t="s">
        <v>655</v>
      </c>
      <c r="CI4" s="197" t="s">
        <v>164</v>
      </c>
      <c r="CJ4" s="198" t="s">
        <v>5</v>
      </c>
      <c r="CK4" s="196" t="s">
        <v>655</v>
      </c>
      <c r="CL4" s="197" t="s">
        <v>164</v>
      </c>
      <c r="CM4" s="198" t="s">
        <v>5</v>
      </c>
      <c r="CN4" s="196" t="s">
        <v>655</v>
      </c>
      <c r="CO4" s="197" t="s">
        <v>164</v>
      </c>
      <c r="CP4" s="198" t="s">
        <v>5</v>
      </c>
      <c r="CQ4" s="196" t="s">
        <v>655</v>
      </c>
      <c r="CR4" s="197" t="s">
        <v>164</v>
      </c>
      <c r="CS4" s="198" t="s">
        <v>5</v>
      </c>
      <c r="CT4" s="196" t="s">
        <v>655</v>
      </c>
      <c r="CU4" s="197" t="s">
        <v>164</v>
      </c>
      <c r="CV4" s="198" t="s">
        <v>5</v>
      </c>
      <c r="CW4" s="196" t="s">
        <v>655</v>
      </c>
      <c r="CX4" s="197" t="s">
        <v>164</v>
      </c>
      <c r="CY4" s="198" t="s">
        <v>5</v>
      </c>
      <c r="CZ4" s="196" t="s">
        <v>655</v>
      </c>
      <c r="DA4" s="197" t="s">
        <v>164</v>
      </c>
      <c r="DB4" s="198" t="s">
        <v>5</v>
      </c>
      <c r="DC4" s="196" t="s">
        <v>655</v>
      </c>
      <c r="DD4" s="197" t="s">
        <v>164</v>
      </c>
      <c r="DE4" s="198" t="s">
        <v>5</v>
      </c>
      <c r="DF4" s="196" t="s">
        <v>655</v>
      </c>
      <c r="DG4" s="197" t="s">
        <v>164</v>
      </c>
      <c r="DH4" s="198" t="s">
        <v>5</v>
      </c>
      <c r="DI4" s="196" t="s">
        <v>655</v>
      </c>
      <c r="DJ4" s="197" t="s">
        <v>164</v>
      </c>
      <c r="DK4" s="198" t="s">
        <v>5</v>
      </c>
      <c r="DL4" s="196" t="s">
        <v>655</v>
      </c>
      <c r="DM4" s="197" t="s">
        <v>164</v>
      </c>
      <c r="DN4" s="198" t="s">
        <v>5</v>
      </c>
      <c r="DO4" s="196" t="s">
        <v>655</v>
      </c>
      <c r="DP4" s="197" t="s">
        <v>164</v>
      </c>
      <c r="DQ4" s="198" t="s">
        <v>5</v>
      </c>
      <c r="DR4" s="196" t="s">
        <v>655</v>
      </c>
      <c r="DS4" s="197" t="s">
        <v>164</v>
      </c>
      <c r="DT4" s="198" t="s">
        <v>5</v>
      </c>
      <c r="DU4" s="196" t="s">
        <v>655</v>
      </c>
      <c r="DV4" s="197" t="s">
        <v>164</v>
      </c>
      <c r="DW4" s="198" t="s">
        <v>5</v>
      </c>
      <c r="DX4" s="196" t="s">
        <v>655</v>
      </c>
      <c r="DY4" s="197" t="s">
        <v>164</v>
      </c>
      <c r="DZ4" s="199" t="s">
        <v>5</v>
      </c>
      <c r="EA4" s="196" t="s">
        <v>655</v>
      </c>
      <c r="EB4" s="197" t="s">
        <v>164</v>
      </c>
      <c r="EC4" s="199" t="s">
        <v>5</v>
      </c>
      <c r="ED4" s="200" t="s">
        <v>656</v>
      </c>
      <c r="EE4" s="201"/>
      <c r="EF4" s="202" t="s">
        <v>657</v>
      </c>
      <c r="EG4" s="277" t="s">
        <v>342</v>
      </c>
      <c r="EH4" s="278" t="s">
        <v>679</v>
      </c>
      <c r="EI4" s="278" t="s">
        <v>682</v>
      </c>
      <c r="EJ4" s="278" t="s">
        <v>685</v>
      </c>
      <c r="EK4" s="278" t="s">
        <v>688</v>
      </c>
      <c r="EL4" s="278" t="s">
        <v>691</v>
      </c>
      <c r="EM4" s="278" t="s">
        <v>694</v>
      </c>
      <c r="EN4" s="278" t="s">
        <v>697</v>
      </c>
      <c r="EO4" s="278" t="s">
        <v>700</v>
      </c>
      <c r="EP4" s="278" t="s">
        <v>703</v>
      </c>
      <c r="EQ4" s="278" t="s">
        <v>706</v>
      </c>
      <c r="ER4" s="278" t="s">
        <v>709</v>
      </c>
      <c r="ES4" s="278" t="s">
        <v>712</v>
      </c>
      <c r="ET4" s="278" t="s">
        <v>715</v>
      </c>
      <c r="EU4" s="278" t="s">
        <v>718</v>
      </c>
      <c r="EV4" s="278" t="s">
        <v>721</v>
      </c>
      <c r="EW4" s="279" t="s">
        <v>724</v>
      </c>
      <c r="EX4" s="280" t="s">
        <v>727</v>
      </c>
      <c r="EY4" s="277" t="s">
        <v>342</v>
      </c>
      <c r="EZ4" s="278" t="s">
        <v>679</v>
      </c>
      <c r="FA4" s="278" t="s">
        <v>682</v>
      </c>
      <c r="FB4" s="278" t="s">
        <v>685</v>
      </c>
      <c r="FC4" s="278" t="s">
        <v>688</v>
      </c>
      <c r="FD4" s="278" t="s">
        <v>691</v>
      </c>
      <c r="FE4" s="278" t="s">
        <v>694</v>
      </c>
      <c r="FF4" s="278" t="s">
        <v>697</v>
      </c>
      <c r="FG4" s="278" t="s">
        <v>700</v>
      </c>
      <c r="FH4" s="278" t="s">
        <v>703</v>
      </c>
      <c r="FI4" s="278" t="s">
        <v>706</v>
      </c>
      <c r="FJ4" s="278" t="s">
        <v>709</v>
      </c>
      <c r="FK4" s="278" t="s">
        <v>712</v>
      </c>
      <c r="FL4" s="278" t="s">
        <v>715</v>
      </c>
      <c r="FM4" s="278" t="s">
        <v>718</v>
      </c>
      <c r="FN4" s="278" t="s">
        <v>721</v>
      </c>
      <c r="FO4" s="279" t="s">
        <v>724</v>
      </c>
      <c r="FP4" s="280" t="s">
        <v>727</v>
      </c>
      <c r="FQ4" s="203"/>
      <c r="FR4" s="204"/>
      <c r="FS4" s="412" t="s">
        <v>293</v>
      </c>
      <c r="FT4" s="413"/>
      <c r="FU4" s="413"/>
      <c r="FV4" s="413"/>
      <c r="FW4" s="413"/>
      <c r="FX4" s="414"/>
      <c r="FY4" s="203" t="s">
        <v>293</v>
      </c>
      <c r="FZ4" s="205" t="s">
        <v>297</v>
      </c>
      <c r="GA4" s="206" t="s">
        <v>658</v>
      </c>
      <c r="GB4" s="207" t="s">
        <v>659</v>
      </c>
      <c r="GC4" s="415" t="s">
        <v>619</v>
      </c>
      <c r="GD4" s="416"/>
      <c r="GE4" s="416"/>
      <c r="GF4" s="416"/>
      <c r="GG4" s="416"/>
      <c r="GH4" s="417"/>
      <c r="GI4" s="418" t="s">
        <v>620</v>
      </c>
      <c r="GJ4" s="419"/>
      <c r="GK4" s="419"/>
      <c r="GL4" s="419"/>
      <c r="GM4" s="419"/>
      <c r="GN4" s="420"/>
      <c r="GO4" s="418" t="s">
        <v>621</v>
      </c>
      <c r="GP4" s="419"/>
      <c r="GQ4" s="419"/>
      <c r="GR4" s="419"/>
      <c r="GS4" s="419"/>
      <c r="GT4" s="420"/>
      <c r="GU4" s="208" t="s">
        <v>622</v>
      </c>
      <c r="GV4" s="208" t="s">
        <v>623</v>
      </c>
      <c r="GW4" s="265" t="s">
        <v>624</v>
      </c>
      <c r="GX4" s="422"/>
      <c r="GY4" s="411"/>
      <c r="GZ4" s="325"/>
      <c r="HA4" s="325"/>
      <c r="HB4" s="325"/>
      <c r="HC4" s="327"/>
      <c r="HD4" s="272" t="s">
        <v>320</v>
      </c>
      <c r="HE4" s="272" t="s">
        <v>6</v>
      </c>
      <c r="HF4" s="272" t="s">
        <v>320</v>
      </c>
      <c r="HG4" s="272" t="s">
        <v>6</v>
      </c>
      <c r="HH4" s="272" t="s">
        <v>320</v>
      </c>
      <c r="HI4" s="272" t="s">
        <v>6</v>
      </c>
      <c r="HJ4" s="322"/>
      <c r="HK4" s="322"/>
      <c r="HL4" s="230" t="s">
        <v>663</v>
      </c>
      <c r="HM4" s="273" t="s">
        <v>664</v>
      </c>
      <c r="HN4" s="273" t="s">
        <v>665</v>
      </c>
      <c r="HO4" s="273" t="s">
        <v>666</v>
      </c>
      <c r="HP4" s="273" t="s">
        <v>667</v>
      </c>
      <c r="HQ4" s="273" t="s">
        <v>644</v>
      </c>
      <c r="HR4" s="273" t="s">
        <v>645</v>
      </c>
      <c r="HS4" s="273" t="s">
        <v>646</v>
      </c>
      <c r="HT4" s="273" t="s">
        <v>647</v>
      </c>
      <c r="HU4" s="273" t="s">
        <v>648</v>
      </c>
      <c r="HV4" s="273" t="s">
        <v>6</v>
      </c>
      <c r="HW4" s="273" t="s">
        <v>294</v>
      </c>
      <c r="HX4" s="273" t="s">
        <v>668</v>
      </c>
      <c r="HY4" s="273" t="s">
        <v>669</v>
      </c>
      <c r="HZ4" s="273" t="s">
        <v>670</v>
      </c>
      <c r="IA4" s="273" t="s">
        <v>671</v>
      </c>
      <c r="IB4" s="273" t="s">
        <v>672</v>
      </c>
      <c r="IC4" s="274" t="s">
        <v>673</v>
      </c>
      <c r="ID4" s="274" t="s">
        <v>301</v>
      </c>
      <c r="IE4" s="274" t="s">
        <v>674</v>
      </c>
      <c r="IF4" s="234" t="s">
        <v>34</v>
      </c>
      <c r="IG4" s="426"/>
      <c r="IH4" s="426"/>
      <c r="II4" s="426"/>
      <c r="IJ4" s="234" t="s">
        <v>38</v>
      </c>
      <c r="IK4" s="234" t="s">
        <v>39</v>
      </c>
      <c r="IL4" s="234" t="s">
        <v>319</v>
      </c>
      <c r="IM4" s="234" t="s">
        <v>40</v>
      </c>
      <c r="IN4" s="234" t="s">
        <v>45</v>
      </c>
      <c r="IO4" s="234" t="s">
        <v>46</v>
      </c>
      <c r="IP4" s="234" t="s">
        <v>47</v>
      </c>
      <c r="IQ4" s="428"/>
      <c r="IR4" s="428"/>
      <c r="IS4" s="275" t="s">
        <v>1</v>
      </c>
      <c r="IT4" s="275" t="s">
        <v>2</v>
      </c>
      <c r="IU4" s="275" t="s">
        <v>1</v>
      </c>
      <c r="IV4" s="275" t="s">
        <v>2</v>
      </c>
      <c r="IW4" s="428"/>
      <c r="IX4" s="428"/>
      <c r="IY4" s="270" t="s">
        <v>23</v>
      </c>
      <c r="IZ4" s="270" t="s">
        <v>24</v>
      </c>
      <c r="JA4" s="270" t="s">
        <v>25</v>
      </c>
      <c r="JB4" s="270" t="s">
        <v>26</v>
      </c>
      <c r="JC4" s="270" t="s">
        <v>313</v>
      </c>
      <c r="JD4" s="270" t="s">
        <v>314</v>
      </c>
      <c r="JE4" s="271" t="s">
        <v>27</v>
      </c>
      <c r="JF4" s="271" t="s">
        <v>27</v>
      </c>
      <c r="JG4" s="271" t="s">
        <v>27</v>
      </c>
      <c r="JH4" s="271" t="s">
        <v>675</v>
      </c>
      <c r="JI4" s="271" t="s">
        <v>32</v>
      </c>
      <c r="JJ4" s="234"/>
      <c r="JK4" s="234"/>
      <c r="JL4" s="234"/>
      <c r="JM4" s="234"/>
      <c r="JN4" s="234" t="s">
        <v>655</v>
      </c>
      <c r="JO4" s="196" t="s">
        <v>655</v>
      </c>
      <c r="JP4" s="234"/>
      <c r="JQ4" s="234"/>
    </row>
    <row r="5" spans="1:300" ht="15.75" thickBot="1">
      <c r="A5" s="1">
        <v>1</v>
      </c>
      <c r="B5" s="45"/>
      <c r="C5" s="19"/>
      <c r="D5" s="19"/>
      <c r="E5" s="19"/>
      <c r="F5" s="20"/>
      <c r="H5" s="45"/>
      <c r="I5" s="19"/>
      <c r="J5" s="19"/>
      <c r="K5" s="20"/>
      <c r="L5" s="83"/>
      <c r="M5" s="16" t="str">
        <f>IF(Dashboard!AH5="","",Dashboard!AH5)</f>
        <v>P</v>
      </c>
      <c r="O5" s="45"/>
      <c r="P5" s="19"/>
      <c r="Q5" s="19"/>
      <c r="R5" s="19"/>
      <c r="S5" s="19"/>
      <c r="T5" s="49" t="s">
        <v>48</v>
      </c>
      <c r="U5" s="19"/>
      <c r="V5" s="50" t="str">
        <f t="shared" ref="V5:V68" si="0">IF(AW5="R","Rabbit","")</f>
        <v/>
      </c>
      <c r="W5" s="47" t="s">
        <v>308</v>
      </c>
      <c r="Y5" s="9" t="s">
        <v>6</v>
      </c>
      <c r="Z5" s="4" t="s">
        <v>321</v>
      </c>
      <c r="AA5" s="4" t="s">
        <v>294</v>
      </c>
      <c r="AD5" s="8"/>
      <c r="AM5" s="1">
        <f>AN5</f>
        <v>0</v>
      </c>
      <c r="AN5" s="1">
        <f>IF(X5="",0,IFERROR(VLOOKUP(X5,BW:BX,2,FALSE),0))</f>
        <v>0</v>
      </c>
      <c r="AZ5" s="1">
        <f>IF(Dashboard!AH5="P",1,"")</f>
        <v>1</v>
      </c>
      <c r="BA5" s="1" t="str">
        <f>IF(Dashboard!AH5="B",1,"")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-3</v>
      </c>
      <c r="BZ5" s="1">
        <f>IF(Dashboard!U5="",1,0.5)</f>
        <v>1</v>
      </c>
      <c r="CB5" s="209"/>
      <c r="CC5" s="210"/>
      <c r="CD5" s="211"/>
      <c r="CE5" s="209"/>
      <c r="CF5" s="210"/>
      <c r="CG5" s="211"/>
      <c r="CH5" s="209"/>
      <c r="CI5" s="210"/>
      <c r="CJ5" s="211"/>
      <c r="CK5" s="209"/>
      <c r="CL5" s="210"/>
      <c r="CM5" s="211"/>
      <c r="CN5" s="209"/>
      <c r="CO5" s="210"/>
      <c r="CP5" s="211"/>
      <c r="CQ5" s="209"/>
      <c r="CR5" s="210"/>
      <c r="CS5" s="211"/>
      <c r="CT5" s="209"/>
      <c r="CU5" s="210"/>
      <c r="CV5" s="211"/>
      <c r="CW5" s="209"/>
      <c r="CX5" s="210"/>
      <c r="CY5" s="211"/>
      <c r="CZ5" s="209"/>
      <c r="DA5" s="210"/>
      <c r="DB5" s="211"/>
      <c r="DC5" s="209"/>
      <c r="DD5" s="210"/>
      <c r="DE5" s="211"/>
      <c r="DF5" s="209"/>
      <c r="DG5" s="210"/>
      <c r="DH5" s="211"/>
      <c r="DI5" s="209"/>
      <c r="DJ5" s="210"/>
      <c r="DK5" s="211"/>
      <c r="DL5" s="209"/>
      <c r="DM5" s="210"/>
      <c r="DN5" s="211"/>
      <c r="DO5" s="209"/>
      <c r="DP5" s="210"/>
      <c r="DQ5" s="211"/>
      <c r="DR5" s="209"/>
      <c r="DS5" s="210"/>
      <c r="DT5" s="211"/>
      <c r="DU5" s="209"/>
      <c r="DV5" s="210"/>
      <c r="DW5" s="211"/>
      <c r="DX5" s="209"/>
      <c r="DY5" s="210"/>
      <c r="DZ5" s="211"/>
      <c r="EA5" s="209"/>
      <c r="EB5" s="210"/>
      <c r="EC5" s="211"/>
      <c r="ED5" s="212"/>
      <c r="EE5" s="213"/>
      <c r="EF5" s="214"/>
      <c r="EG5" s="212"/>
      <c r="EH5" s="213"/>
      <c r="EI5" s="213"/>
      <c r="EJ5" s="213"/>
      <c r="EK5" s="213"/>
      <c r="EL5" s="213"/>
      <c r="EM5" s="213"/>
      <c r="EN5" s="213"/>
      <c r="EO5" s="213"/>
      <c r="EP5" s="213"/>
      <c r="EQ5" s="213"/>
      <c r="ER5" s="213"/>
      <c r="ES5" s="213"/>
      <c r="ET5" s="213"/>
      <c r="EU5" s="213"/>
      <c r="EV5" s="213"/>
      <c r="EW5" s="215"/>
      <c r="EX5" s="215"/>
      <c r="EY5" s="212"/>
      <c r="EZ5" s="213"/>
      <c r="FA5" s="213"/>
      <c r="FB5" s="213"/>
      <c r="FC5" s="213"/>
      <c r="FD5" s="213"/>
      <c r="FE5" s="213"/>
      <c r="FF5" s="213"/>
      <c r="FG5" s="213"/>
      <c r="FH5" s="213"/>
      <c r="FI5" s="213"/>
      <c r="FJ5" s="213"/>
      <c r="FK5" s="213"/>
      <c r="FL5" s="213"/>
      <c r="FM5" s="213"/>
      <c r="FN5" s="213"/>
      <c r="FO5" s="215"/>
      <c r="FP5" s="215"/>
      <c r="FQ5" s="216"/>
      <c r="FR5" s="217"/>
      <c r="FS5" s="218"/>
      <c r="FT5" s="219"/>
      <c r="FU5" s="219"/>
      <c r="FV5" s="219"/>
      <c r="FW5" s="219"/>
      <c r="FX5" s="217"/>
      <c r="FY5" s="216"/>
      <c r="FZ5" s="219"/>
      <c r="GA5" s="219"/>
      <c r="GB5" s="220"/>
      <c r="GC5" s="218"/>
      <c r="GD5" s="219"/>
      <c r="GE5" s="219"/>
      <c r="GF5" s="219"/>
      <c r="GG5" s="219"/>
      <c r="GH5" s="217"/>
      <c r="GI5" s="216"/>
      <c r="GJ5" s="219"/>
      <c r="GK5" s="219"/>
      <c r="GL5" s="220"/>
      <c r="GM5" s="221"/>
      <c r="GN5" s="221"/>
      <c r="GO5" s="218"/>
      <c r="GP5" s="219"/>
      <c r="GQ5" s="219"/>
      <c r="GR5" s="217"/>
      <c r="GS5" s="222"/>
      <c r="GT5" s="222"/>
      <c r="GU5" s="266"/>
      <c r="GV5" s="220"/>
      <c r="GW5" s="217"/>
      <c r="GX5" s="230" t="s">
        <v>6</v>
      </c>
      <c r="GY5" s="231" t="s">
        <v>646</v>
      </c>
      <c r="GZ5" s="231" t="s">
        <v>294</v>
      </c>
      <c r="HA5" s="231"/>
      <c r="HB5" s="231"/>
      <c r="HC5" s="229"/>
      <c r="HD5" s="234"/>
      <c r="HE5" s="234"/>
      <c r="HF5" s="234"/>
      <c r="HG5" s="234"/>
      <c r="HH5" s="234"/>
      <c r="HI5" s="234"/>
      <c r="HJ5" s="234"/>
      <c r="HK5" s="234"/>
      <c r="HL5" s="230">
        <f>HM5</f>
        <v>0</v>
      </c>
      <c r="HM5" s="231">
        <f>IF(CC5="",0,IFERROR(VLOOKUP(CC5,General!I:J,2,FALSE),0))</f>
        <v>0</v>
      </c>
      <c r="HN5" s="231"/>
      <c r="HO5" s="231"/>
      <c r="HP5" s="231"/>
      <c r="HQ5" s="231"/>
      <c r="HR5" s="231"/>
      <c r="HS5" s="231"/>
      <c r="HT5" s="231"/>
      <c r="HU5" s="231"/>
      <c r="HV5" s="231"/>
      <c r="HW5" s="231"/>
      <c r="HX5" s="231"/>
      <c r="HY5" s="231"/>
      <c r="HZ5" s="231"/>
      <c r="IA5" s="231"/>
      <c r="IB5" s="231"/>
      <c r="IC5" s="229"/>
      <c r="ID5" s="229"/>
      <c r="IE5" s="229"/>
      <c r="IF5" s="234"/>
      <c r="IG5" s="234"/>
      <c r="IH5" s="234"/>
      <c r="II5" s="234"/>
      <c r="IJ5" s="234"/>
      <c r="IK5" s="234"/>
      <c r="IL5" s="234"/>
      <c r="IM5" s="234"/>
      <c r="IN5" s="234"/>
      <c r="IO5" s="234"/>
      <c r="IP5" s="234"/>
      <c r="IQ5" s="234">
        <f>IF(M5="P",1,"")</f>
        <v>1</v>
      </c>
      <c r="IR5" s="234" t="str">
        <f>IF(M5="B",1,"")</f>
        <v/>
      </c>
      <c r="IS5" s="234"/>
      <c r="IT5" s="234"/>
      <c r="IU5" s="234"/>
      <c r="IV5" s="234"/>
      <c r="IW5" s="234"/>
      <c r="IX5" s="234"/>
      <c r="IY5" s="234"/>
      <c r="IZ5" s="234"/>
      <c r="JA5" s="234"/>
      <c r="JB5" s="234"/>
      <c r="JC5" s="234"/>
      <c r="JD5" s="234"/>
      <c r="JE5" s="234"/>
      <c r="JF5" s="234"/>
      <c r="JG5" s="234"/>
      <c r="JH5" s="234"/>
      <c r="JI5" s="234"/>
      <c r="JJ5" s="234"/>
      <c r="JK5" s="234"/>
      <c r="JL5" s="234"/>
      <c r="JM5" s="234"/>
      <c r="JN5" s="234"/>
      <c r="JO5" s="209"/>
      <c r="JP5" s="234"/>
      <c r="JQ5" s="234"/>
    </row>
    <row r="6" spans="1:300" ht="15.75" thickBot="1">
      <c r="A6" s="1">
        <v>2</v>
      </c>
      <c r="B6" s="41"/>
      <c r="C6" s="21"/>
      <c r="D6" s="21"/>
      <c r="E6" s="21"/>
      <c r="F6" s="22"/>
      <c r="H6" s="41"/>
      <c r="I6" s="21"/>
      <c r="J6" s="21"/>
      <c r="K6" s="22"/>
      <c r="L6" s="83"/>
      <c r="M6" s="16" t="str">
        <f>IF(Dashboard!AH6="","",Dashboard!AH6)</f>
        <v>B</v>
      </c>
      <c r="O6" s="41" t="str">
        <f>IF(AA5=AA6,"",AA6)</f>
        <v/>
      </c>
      <c r="P6" s="21"/>
      <c r="Q6" s="21"/>
      <c r="R6" s="21"/>
      <c r="S6" s="21"/>
      <c r="T6" s="44" t="s">
        <v>48</v>
      </c>
      <c r="U6" s="21"/>
      <c r="V6" s="42" t="str">
        <f t="shared" si="0"/>
        <v/>
      </c>
      <c r="W6" s="48"/>
      <c r="Y6" s="9" t="s">
        <v>6</v>
      </c>
      <c r="Z6" s="4" t="s">
        <v>321</v>
      </c>
      <c r="AA6" s="4" t="s">
        <v>294</v>
      </c>
      <c r="AD6" s="8"/>
      <c r="AM6" s="1">
        <f>AM5+AN5</f>
        <v>0</v>
      </c>
      <c r="AN6" s="1">
        <f>IF(X6="",0,IFERROR(VLOOKUP(X5&amp;X6,BW:BX,2,FALSE),0))</f>
        <v>0</v>
      </c>
      <c r="AZ6" s="1" t="str">
        <f>IF(Dashboard!AH6="P",IF(AZ5="",1,AZ5+1),"")</f>
        <v/>
      </c>
      <c r="BA6" s="1">
        <f>IF(Dashboard!AH6="B",IF(BA5="",1,BA5+1),"")</f>
        <v>1</v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>IF(Dashboard!U6="",1,0.5)</f>
        <v>1</v>
      </c>
      <c r="CB6" s="223"/>
      <c r="CC6" s="224"/>
      <c r="CD6" s="225"/>
      <c r="CE6" s="223"/>
      <c r="CF6" s="224"/>
      <c r="CG6" s="225"/>
      <c r="CH6" s="223"/>
      <c r="CI6" s="224"/>
      <c r="CJ6" s="225"/>
      <c r="CK6" s="223"/>
      <c r="CL6" s="224"/>
      <c r="CM6" s="225"/>
      <c r="CN6" s="223"/>
      <c r="CO6" s="224"/>
      <c r="CP6" s="225"/>
      <c r="CQ6" s="223"/>
      <c r="CR6" s="224"/>
      <c r="CS6" s="225"/>
      <c r="CT6" s="223"/>
      <c r="CU6" s="224"/>
      <c r="CV6" s="225"/>
      <c r="CW6" s="223"/>
      <c r="CX6" s="224"/>
      <c r="CY6" s="225"/>
      <c r="CZ6" s="223"/>
      <c r="DA6" s="224"/>
      <c r="DB6" s="225"/>
      <c r="DC6" s="223"/>
      <c r="DD6" s="224"/>
      <c r="DE6" s="225"/>
      <c r="DF6" s="223"/>
      <c r="DG6" s="224"/>
      <c r="DH6" s="225"/>
      <c r="DI6" s="223"/>
      <c r="DJ6" s="224"/>
      <c r="DK6" s="225"/>
      <c r="DL6" s="223"/>
      <c r="DM6" s="224"/>
      <c r="DN6" s="225"/>
      <c r="DO6" s="223"/>
      <c r="DP6" s="224"/>
      <c r="DQ6" s="225"/>
      <c r="DR6" s="223"/>
      <c r="DS6" s="224"/>
      <c r="DT6" s="225"/>
      <c r="DU6" s="223"/>
      <c r="DV6" s="224"/>
      <c r="DW6" s="225"/>
      <c r="DX6" s="223"/>
      <c r="DY6" s="224"/>
      <c r="DZ6" s="225"/>
      <c r="EA6" s="223"/>
      <c r="EB6" s="224"/>
      <c r="EC6" s="225"/>
      <c r="ED6" s="226"/>
      <c r="EE6" s="215"/>
      <c r="EF6" s="227"/>
      <c r="EG6" s="226"/>
      <c r="EH6" s="215"/>
      <c r="EI6" s="215"/>
      <c r="EJ6" s="215"/>
      <c r="EK6" s="215"/>
      <c r="EL6" s="215"/>
      <c r="EM6" s="215"/>
      <c r="EN6" s="215"/>
      <c r="EO6" s="215"/>
      <c r="EP6" s="215"/>
      <c r="EQ6" s="215"/>
      <c r="ER6" s="215"/>
      <c r="ES6" s="215"/>
      <c r="ET6" s="215"/>
      <c r="EU6" s="215"/>
      <c r="EV6" s="215"/>
      <c r="EW6" s="215"/>
      <c r="EX6" s="215"/>
      <c r="EY6" s="226"/>
      <c r="EZ6" s="215"/>
      <c r="FA6" s="215"/>
      <c r="FB6" s="215"/>
      <c r="FC6" s="215"/>
      <c r="FD6" s="215"/>
      <c r="FE6" s="215"/>
      <c r="FF6" s="215"/>
      <c r="FG6" s="215"/>
      <c r="FH6" s="215"/>
      <c r="FI6" s="215"/>
      <c r="FJ6" s="215"/>
      <c r="FK6" s="215"/>
      <c r="FL6" s="215"/>
      <c r="FM6" s="215"/>
      <c r="FN6" s="215"/>
      <c r="FO6" s="215"/>
      <c r="FP6" s="215"/>
      <c r="FQ6" s="228"/>
      <c r="FR6" s="229"/>
      <c r="FS6" s="230"/>
      <c r="FT6" s="231"/>
      <c r="FU6" s="231"/>
      <c r="FV6" s="231"/>
      <c r="FW6" s="231"/>
      <c r="FX6" s="229"/>
      <c r="FY6" s="228"/>
      <c r="FZ6" s="231"/>
      <c r="GA6" s="231"/>
      <c r="GB6" s="232"/>
      <c r="GC6" s="230"/>
      <c r="GD6" s="231"/>
      <c r="GE6" s="231"/>
      <c r="GF6" s="231"/>
      <c r="GG6" s="231"/>
      <c r="GH6" s="229"/>
      <c r="GI6" s="228"/>
      <c r="GJ6" s="231"/>
      <c r="GK6" s="231"/>
      <c r="GL6" s="232"/>
      <c r="GM6" s="233"/>
      <c r="GN6" s="233"/>
      <c r="GO6" s="230"/>
      <c r="GP6" s="231"/>
      <c r="GQ6" s="231"/>
      <c r="GR6" s="229"/>
      <c r="GS6" s="234"/>
      <c r="GT6" s="234"/>
      <c r="GU6" s="267"/>
      <c r="GV6" s="232"/>
      <c r="GW6" s="229"/>
      <c r="GX6" s="230" t="s">
        <v>6</v>
      </c>
      <c r="GY6" s="231" t="s">
        <v>646</v>
      </c>
      <c r="GZ6" s="231" t="s">
        <v>294</v>
      </c>
      <c r="HA6" s="231"/>
      <c r="HB6" s="231"/>
      <c r="HC6" s="229"/>
      <c r="HD6" s="234"/>
      <c r="HE6" s="234"/>
      <c r="HF6" s="234"/>
      <c r="HG6" s="234"/>
      <c r="HH6" s="234"/>
      <c r="HI6" s="234"/>
      <c r="HJ6" s="234"/>
      <c r="HK6" s="234"/>
      <c r="HL6" s="230">
        <f>HL5+HM5</f>
        <v>0</v>
      </c>
      <c r="HM6" s="231">
        <f>IF(CC6="",0,IFERROR(VLOOKUP(CC5&amp;CC6,General!I:J,2,FALSE),0))</f>
        <v>0</v>
      </c>
      <c r="HN6" s="231"/>
      <c r="HO6" s="231"/>
      <c r="HP6" s="231"/>
      <c r="HQ6" s="231"/>
      <c r="HR6" s="231"/>
      <c r="HS6" s="231"/>
      <c r="HT6" s="231"/>
      <c r="HU6" s="231"/>
      <c r="HV6" s="231"/>
      <c r="HW6" s="231"/>
      <c r="HX6" s="231"/>
      <c r="HY6" s="231"/>
      <c r="HZ6" s="231"/>
      <c r="IA6" s="231"/>
      <c r="IB6" s="231"/>
      <c r="IC6" s="229"/>
      <c r="ID6" s="229"/>
      <c r="IE6" s="229"/>
      <c r="IF6" s="234"/>
      <c r="IG6" s="234"/>
      <c r="IH6" s="234"/>
      <c r="II6" s="234"/>
      <c r="IJ6" s="234"/>
      <c r="IK6" s="234"/>
      <c r="IL6" s="234"/>
      <c r="IM6" s="234"/>
      <c r="IN6" s="234"/>
      <c r="IO6" s="234"/>
      <c r="IP6" s="234"/>
      <c r="IQ6" s="234" t="str">
        <f>IF(M6="P",IF(IQ5="",1,IQ5+1),"")</f>
        <v/>
      </c>
      <c r="IR6" s="234">
        <f>IF(M6="B",IF(IR5="",1,IR5+1),"")</f>
        <v>1</v>
      </c>
      <c r="IS6" s="234"/>
      <c r="IT6" s="234"/>
      <c r="IU6" s="234"/>
      <c r="IV6" s="234"/>
      <c r="IW6" s="234"/>
      <c r="IX6" s="234"/>
      <c r="IY6" s="234"/>
      <c r="IZ6" s="234"/>
      <c r="JA6" s="234"/>
      <c r="JB6" s="234"/>
      <c r="JC6" s="234"/>
      <c r="JD6" s="234"/>
      <c r="JE6" s="234"/>
      <c r="JF6" s="234"/>
      <c r="JG6" s="234"/>
      <c r="JH6" s="234"/>
      <c r="JI6" s="234"/>
      <c r="JJ6" s="234"/>
      <c r="JK6" s="234"/>
      <c r="JL6" s="234"/>
      <c r="JM6" s="234"/>
      <c r="JN6" s="234"/>
      <c r="JO6" s="223"/>
      <c r="JP6" s="234"/>
      <c r="JQ6" s="234"/>
    </row>
    <row r="7" spans="1:300" ht="15.75" thickBot="1">
      <c r="A7" s="1">
        <v>3</v>
      </c>
      <c r="B7" s="41"/>
      <c r="C7" s="21" t="str">
        <f t="shared" ref="C7:C9" si="1">IF(Y7=Y6,"",Y7)</f>
        <v/>
      </c>
      <c r="D7" s="21"/>
      <c r="E7" s="21"/>
      <c r="F7" s="22"/>
      <c r="H7" s="41" t="str">
        <f t="shared" ref="H7:H9" si="2">IF(Z7=Z6,"",Z7)</f>
        <v/>
      </c>
      <c r="I7" s="21"/>
      <c r="J7" s="21"/>
      <c r="K7" s="22"/>
      <c r="L7" s="83"/>
      <c r="M7" s="16" t="str">
        <f>IF(Dashboard!AH7="","",Dashboard!AH7)</f>
        <v>B</v>
      </c>
      <c r="O7" s="41" t="str">
        <f t="shared" ref="O7:O9" si="3">IF(AA6=AA7,"",AA7)</f>
        <v/>
      </c>
      <c r="P7" s="21"/>
      <c r="Q7" s="21"/>
      <c r="R7" s="21"/>
      <c r="S7" s="21"/>
      <c r="T7" s="44" t="s">
        <v>48</v>
      </c>
      <c r="U7" s="21"/>
      <c r="V7" s="42" t="str">
        <f t="shared" si="0"/>
        <v/>
      </c>
      <c r="W7" s="48"/>
      <c r="Y7" s="9" t="str">
        <f>IF(AND(AB7="L",Y5=Y6),IF(Y6="B","D","B"),Y6)</f>
        <v>B</v>
      </c>
      <c r="Z7" s="4" t="str">
        <f>IF(AND(AC7="L",Z5=Z6),IF(Z6="D","C","D"),Z6)</f>
        <v>D</v>
      </c>
      <c r="AA7" s="4" t="str">
        <f>IF(AND(AD7="L",AA5=AA6),IF(AA6="C","B","C"),AA6)</f>
        <v>C</v>
      </c>
      <c r="AB7" s="4" t="str">
        <f t="shared" ref="AB7:AB10" si="4">F5&amp;F6</f>
        <v/>
      </c>
      <c r="AC7" s="4" t="str">
        <f>K5&amp;K6</f>
        <v/>
      </c>
      <c r="AD7" s="4" t="str">
        <f>R5&amp;R6</f>
        <v/>
      </c>
      <c r="AM7" s="1">
        <f t="shared" ref="AM7:AM70" si="5">IF(M7="","",IF(AM6+AN7&gt;=10,10,IF(AM6+AN7&lt;=-10,-10,AM6+AN7)))</f>
        <v>0</v>
      </c>
      <c r="AN7" s="1">
        <f>IF(X7="",0,IFERROR(VLOOKUP(X5&amp;X6&amp;X7,BW:BX,2,FALSE),0))</f>
        <v>0</v>
      </c>
      <c r="AZ7" s="1" t="str">
        <f>IF(Dashboard!AH7="P",IF(AZ6="",1,AZ6+1),"")</f>
        <v/>
      </c>
      <c r="BA7" s="1">
        <f>IF(Dashboard!AH7="B",IF(BA6="",1,BA6+1),"")</f>
        <v>2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>IF(Dashboard!U7="",1,0.5)</f>
        <v>1</v>
      </c>
      <c r="CB7" s="223"/>
      <c r="CC7" s="224"/>
      <c r="CD7" s="225"/>
      <c r="CE7" s="223"/>
      <c r="CF7" s="224"/>
      <c r="CG7" s="225"/>
      <c r="CH7" s="223"/>
      <c r="CI7" s="224"/>
      <c r="CJ7" s="225"/>
      <c r="CK7" s="223"/>
      <c r="CL7" s="224"/>
      <c r="CM7" s="225"/>
      <c r="CN7" s="223"/>
      <c r="CO7" s="224"/>
      <c r="CP7" s="225"/>
      <c r="CQ7" s="223"/>
      <c r="CR7" s="224"/>
      <c r="CS7" s="225"/>
      <c r="CT7" s="223"/>
      <c r="CU7" s="224"/>
      <c r="CV7" s="225"/>
      <c r="CW7" s="223"/>
      <c r="CX7" s="224"/>
      <c r="CY7" s="225"/>
      <c r="CZ7" s="223"/>
      <c r="DA7" s="224"/>
      <c r="DB7" s="225"/>
      <c r="DC7" s="223"/>
      <c r="DD7" s="224"/>
      <c r="DE7" s="225"/>
      <c r="DF7" s="223"/>
      <c r="DG7" s="224"/>
      <c r="DH7" s="225"/>
      <c r="DI7" s="223"/>
      <c r="DJ7" s="224"/>
      <c r="DK7" s="225"/>
      <c r="DL7" s="223"/>
      <c r="DM7" s="224"/>
      <c r="DN7" s="225"/>
      <c r="DO7" s="223"/>
      <c r="DP7" s="224"/>
      <c r="DQ7" s="225"/>
      <c r="DR7" s="223"/>
      <c r="DS7" s="224"/>
      <c r="DT7" s="225"/>
      <c r="DU7" s="223"/>
      <c r="DV7" s="224"/>
      <c r="DW7" s="225"/>
      <c r="DX7" s="223"/>
      <c r="DY7" s="224"/>
      <c r="DZ7" s="225"/>
      <c r="EA7" s="223"/>
      <c r="EB7" s="224"/>
      <c r="EC7" s="225"/>
      <c r="ED7" s="226"/>
      <c r="EE7" s="215"/>
      <c r="EF7" s="227"/>
      <c r="EG7" s="226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215"/>
      <c r="EV7" s="215"/>
      <c r="EW7" s="215"/>
      <c r="EX7" s="215"/>
      <c r="EY7" s="226"/>
      <c r="EZ7" s="215"/>
      <c r="FA7" s="215"/>
      <c r="FB7" s="215"/>
      <c r="FC7" s="215"/>
      <c r="FD7" s="215"/>
      <c r="FE7" s="215"/>
      <c r="FF7" s="215"/>
      <c r="FG7" s="215"/>
      <c r="FH7" s="215"/>
      <c r="FI7" s="215"/>
      <c r="FJ7" s="215"/>
      <c r="FK7" s="215"/>
      <c r="FL7" s="215"/>
      <c r="FM7" s="215"/>
      <c r="FN7" s="215"/>
      <c r="FO7" s="215"/>
      <c r="FP7" s="215"/>
      <c r="FQ7" s="228"/>
      <c r="FR7" s="229"/>
      <c r="FS7" s="230"/>
      <c r="FT7" s="231"/>
      <c r="FU7" s="231"/>
      <c r="FV7" s="231"/>
      <c r="FW7" s="231"/>
      <c r="FX7" s="229"/>
      <c r="FY7" s="228"/>
      <c r="FZ7" s="231"/>
      <c r="GA7" s="231"/>
      <c r="GB7" s="232"/>
      <c r="GC7" s="230"/>
      <c r="GD7" s="231"/>
      <c r="GE7" s="231"/>
      <c r="GF7" s="231"/>
      <c r="GG7" s="231"/>
      <c r="GH7" s="229"/>
      <c r="GI7" s="228"/>
      <c r="GJ7" s="231"/>
      <c r="GK7" s="231"/>
      <c r="GL7" s="232"/>
      <c r="GM7" s="233"/>
      <c r="GN7" s="233"/>
      <c r="GO7" s="230"/>
      <c r="GP7" s="231"/>
      <c r="GQ7" s="231"/>
      <c r="GR7" s="229"/>
      <c r="GS7" s="234"/>
      <c r="GT7" s="234"/>
      <c r="GU7" s="267"/>
      <c r="GV7" s="232"/>
      <c r="GW7" s="229"/>
      <c r="GX7" s="230" t="str">
        <f>IF(AND(HA7="LL",GX5=GX6),IF(GX6="B","T","B"),GX6)</f>
        <v>B</v>
      </c>
      <c r="GY7" s="231" t="str">
        <f>IF(AND(HB7="LL",GY5=GY6),IF(GY6="T","C","T"),GY6)</f>
        <v>T</v>
      </c>
      <c r="GZ7" s="231" t="str">
        <f>IF(AND(HC7="LL",GZ5=GZ6),IF(GZ6="C","B","C"),GZ6)</f>
        <v>C</v>
      </c>
      <c r="HA7" s="231" t="str">
        <f t="shared" ref="HA7:HA70" si="6">BI5&amp;BI6</f>
        <v/>
      </c>
      <c r="HB7" s="231" t="str">
        <f t="shared" ref="HB7:HB70" si="7">BN5&amp;BN6</f>
        <v/>
      </c>
      <c r="HC7" s="231" t="str">
        <f t="shared" ref="HC7:HC70" si="8">BU5&amp;BU6</f>
        <v>F3XF2</v>
      </c>
      <c r="HD7" s="234"/>
      <c r="HE7" s="234"/>
      <c r="HF7" s="234"/>
      <c r="HG7" s="234"/>
      <c r="HH7" s="234"/>
      <c r="HI7" s="234"/>
      <c r="HJ7" s="234"/>
      <c r="HK7" s="234"/>
      <c r="HL7" s="230">
        <f t="shared" ref="HL7:HL38" si="9">IF(M7="","",IF(HL6+HM7&gt;=10,10,IF(HL6+HM7&lt;=-10,-10,HL6+HM7)))</f>
        <v>0</v>
      </c>
      <c r="HM7" s="231">
        <f>IF(CC7="",0,IFERROR(VLOOKUP(CC5&amp;CC6&amp;CC7,General!I:J,2,FALSE),0))</f>
        <v>0</v>
      </c>
      <c r="HN7" s="231"/>
      <c r="HO7" s="231"/>
      <c r="HP7" s="231"/>
      <c r="HQ7" s="231"/>
      <c r="HR7" s="231"/>
      <c r="HS7" s="231"/>
      <c r="HT7" s="231"/>
      <c r="HU7" s="231"/>
      <c r="HV7" s="231"/>
      <c r="HW7" s="231"/>
      <c r="HX7" s="231"/>
      <c r="HY7" s="231"/>
      <c r="HZ7" s="231"/>
      <c r="IA7" s="231"/>
      <c r="IB7" s="231"/>
      <c r="IC7" s="229"/>
      <c r="ID7" s="229"/>
      <c r="IE7" s="229"/>
      <c r="IF7" s="234"/>
      <c r="IG7" s="234"/>
      <c r="IH7" s="234"/>
      <c r="II7" s="234"/>
      <c r="IJ7" s="234"/>
      <c r="IK7" s="234"/>
      <c r="IL7" s="234"/>
      <c r="IM7" s="234"/>
      <c r="IN7" s="234"/>
      <c r="IO7" s="234"/>
      <c r="IP7" s="234"/>
      <c r="IQ7" s="234" t="str">
        <f t="shared" ref="IQ7:IQ70" si="10">IF(M7="P",IF(IQ6="",1,IQ6+1),"")</f>
        <v/>
      </c>
      <c r="IR7" s="234">
        <f t="shared" ref="IR7:IR70" si="11">IF(M7="B",IF(IR6="",1,IR6+1),"")</f>
        <v>2</v>
      </c>
      <c r="IS7" s="234"/>
      <c r="IT7" s="234"/>
      <c r="IU7" s="234"/>
      <c r="IV7" s="234"/>
      <c r="IW7" s="234"/>
      <c r="IX7" s="234"/>
      <c r="IY7" s="234"/>
      <c r="IZ7" s="234"/>
      <c r="JA7" s="234"/>
      <c r="JB7" s="234"/>
      <c r="JC7" s="234"/>
      <c r="JD7" s="234"/>
      <c r="JE7" s="234"/>
      <c r="JF7" s="234"/>
      <c r="JG7" s="234"/>
      <c r="JH7" s="234"/>
      <c r="JI7" s="234"/>
      <c r="JJ7" s="234"/>
      <c r="JK7" s="234"/>
      <c r="JL7" s="234"/>
      <c r="JM7" s="234"/>
      <c r="JN7" s="234"/>
      <c r="JO7" s="223"/>
      <c r="JP7" s="234"/>
      <c r="JQ7" s="234"/>
    </row>
    <row r="8" spans="1:300" ht="15.75" thickBot="1">
      <c r="A8" s="1">
        <v>4</v>
      </c>
      <c r="B8" s="41"/>
      <c r="C8" s="21" t="str">
        <f t="shared" si="1"/>
        <v/>
      </c>
      <c r="D8" s="21"/>
      <c r="E8" s="21"/>
      <c r="F8" s="22"/>
      <c r="H8" s="41" t="str">
        <f t="shared" si="2"/>
        <v/>
      </c>
      <c r="I8" s="21"/>
      <c r="J8" s="21"/>
      <c r="K8" s="22"/>
      <c r="L8" s="83"/>
      <c r="M8" s="16" t="str">
        <f>IF(Dashboard!AH8="","",Dashboard!AH8)</f>
        <v>P</v>
      </c>
      <c r="O8" s="41" t="str">
        <f t="shared" si="3"/>
        <v/>
      </c>
      <c r="P8" s="21"/>
      <c r="Q8" s="21"/>
      <c r="R8" s="21"/>
      <c r="S8" s="21"/>
      <c r="T8" s="44" t="s">
        <v>48</v>
      </c>
      <c r="U8" s="21"/>
      <c r="V8" s="42" t="str">
        <f t="shared" si="0"/>
        <v/>
      </c>
      <c r="W8" s="48"/>
      <c r="Y8" s="9" t="str">
        <f t="shared" ref="Y8:Y71" si="12">IF(AND(AB8="L",Y6=Y7),IF(Y7="B","D","B"),Y7)</f>
        <v>B</v>
      </c>
      <c r="Z8" s="4" t="str">
        <f t="shared" ref="Z8:Z71" si="13">IF(AND(AC8="L",Z6=Z7),IF(Z7="D","C","D"),Z7)</f>
        <v>D</v>
      </c>
      <c r="AA8" s="4" t="str">
        <f t="shared" ref="AA8:AA71" si="14">IF(AND(AD8="L",AA6=AA7),IF(AA7="C","B","C"),AA7)</f>
        <v>C</v>
      </c>
      <c r="AB8" s="4" t="str">
        <f t="shared" si="4"/>
        <v/>
      </c>
      <c r="AC8" s="4" t="str">
        <f t="shared" ref="AC8:AC10" si="15">K6&amp;K7</f>
        <v/>
      </c>
      <c r="AD8" s="4" t="str">
        <f t="shared" ref="AD8:AD10" si="16">R6&amp;R7</f>
        <v/>
      </c>
      <c r="AM8" s="1">
        <f t="shared" si="5"/>
        <v>0</v>
      </c>
      <c r="AN8" s="1">
        <f>IF(X8="",0,IFERROR(VLOOKUP(X5&amp;X6&amp;X7&amp;X8,BW:BX,2,FALSE),0))</f>
        <v>0</v>
      </c>
      <c r="AZ8" s="1">
        <f>IF(Dashboard!AH8="P",IF(AZ7="",1,AZ7+1),"")</f>
        <v>1</v>
      </c>
      <c r="BA8" s="1" t="str">
        <f>IF(Dashboard!AH8="B",IF(BA7="",1,BA7+1),"")</f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3</v>
      </c>
      <c r="BZ8" s="1">
        <f>IF(Dashboard!U8="",1,0.5)</f>
        <v>1</v>
      </c>
      <c r="CB8" s="223"/>
      <c r="CC8" s="224"/>
      <c r="CD8" s="225"/>
      <c r="CE8" s="223"/>
      <c r="CF8" s="224"/>
      <c r="CG8" s="225"/>
      <c r="CH8" s="223"/>
      <c r="CI8" s="224"/>
      <c r="CJ8" s="225"/>
      <c r="CK8" s="223"/>
      <c r="CL8" s="224"/>
      <c r="CM8" s="225"/>
      <c r="CN8" s="223"/>
      <c r="CO8" s="224"/>
      <c r="CP8" s="225"/>
      <c r="CQ8" s="223"/>
      <c r="CR8" s="224"/>
      <c r="CS8" s="225"/>
      <c r="CT8" s="223"/>
      <c r="CU8" s="224"/>
      <c r="CV8" s="225"/>
      <c r="CW8" s="223"/>
      <c r="CX8" s="224"/>
      <c r="CY8" s="225"/>
      <c r="CZ8" s="223"/>
      <c r="DA8" s="224"/>
      <c r="DB8" s="225"/>
      <c r="DC8" s="223"/>
      <c r="DD8" s="224"/>
      <c r="DE8" s="225"/>
      <c r="DF8" s="223"/>
      <c r="DG8" s="224"/>
      <c r="DH8" s="225"/>
      <c r="DI8" s="223"/>
      <c r="DJ8" s="224"/>
      <c r="DK8" s="225"/>
      <c r="DL8" s="223"/>
      <c r="DM8" s="224"/>
      <c r="DN8" s="225"/>
      <c r="DO8" s="223"/>
      <c r="DP8" s="224"/>
      <c r="DQ8" s="225"/>
      <c r="DR8" s="223"/>
      <c r="DS8" s="224"/>
      <c r="DT8" s="225"/>
      <c r="DU8" s="223"/>
      <c r="DV8" s="224"/>
      <c r="DW8" s="225"/>
      <c r="DX8" s="223"/>
      <c r="DY8" s="224"/>
      <c r="DZ8" s="225"/>
      <c r="EA8" s="223"/>
      <c r="EB8" s="224"/>
      <c r="EC8" s="225"/>
      <c r="ED8" s="226"/>
      <c r="EE8" s="215"/>
      <c r="EF8" s="227"/>
      <c r="EG8" s="226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215"/>
      <c r="EV8" s="215"/>
      <c r="EW8" s="215"/>
      <c r="EX8" s="215"/>
      <c r="EY8" s="226"/>
      <c r="EZ8" s="215"/>
      <c r="FA8" s="215"/>
      <c r="FB8" s="215"/>
      <c r="FC8" s="215"/>
      <c r="FD8" s="215"/>
      <c r="FE8" s="215"/>
      <c r="FF8" s="215"/>
      <c r="FG8" s="215"/>
      <c r="FH8" s="215"/>
      <c r="FI8" s="215"/>
      <c r="FJ8" s="215"/>
      <c r="FK8" s="215"/>
      <c r="FL8" s="215"/>
      <c r="FM8" s="215"/>
      <c r="FN8" s="215"/>
      <c r="FO8" s="215"/>
      <c r="FP8" s="215"/>
      <c r="FQ8" s="228"/>
      <c r="FR8" s="229"/>
      <c r="FS8" s="230"/>
      <c r="FT8" s="231"/>
      <c r="FU8" s="231"/>
      <c r="FV8" s="231"/>
      <c r="FW8" s="231"/>
      <c r="FX8" s="229"/>
      <c r="FY8" s="228"/>
      <c r="FZ8" s="231"/>
      <c r="GA8" s="231"/>
      <c r="GB8" s="232"/>
      <c r="GC8" s="230"/>
      <c r="GD8" s="231"/>
      <c r="GE8" s="231"/>
      <c r="GF8" s="231"/>
      <c r="GG8" s="231"/>
      <c r="GH8" s="229"/>
      <c r="GI8" s="228"/>
      <c r="GJ8" s="231"/>
      <c r="GK8" s="231"/>
      <c r="GL8" s="232"/>
      <c r="GM8" s="233"/>
      <c r="GN8" s="233"/>
      <c r="GO8" s="230"/>
      <c r="GP8" s="231"/>
      <c r="GQ8" s="231"/>
      <c r="GR8" s="229"/>
      <c r="GS8" s="234"/>
      <c r="GT8" s="234"/>
      <c r="GU8" s="267"/>
      <c r="GV8" s="232"/>
      <c r="GW8" s="229"/>
      <c r="GX8" s="230" t="str">
        <f t="shared" ref="GX8:GX71" si="17">IF(AND(HA8="LL",GX6=GX7),IF(GX7="B","T","B"),GX7)</f>
        <v>B</v>
      </c>
      <c r="GY8" s="231" t="str">
        <f t="shared" ref="GY8:GY71" si="18">IF(AND(HB8="LL",GY6=GY7),IF(GY7="T","C","T"),GY7)</f>
        <v>T</v>
      </c>
      <c r="GZ8" s="231" t="str">
        <f t="shared" ref="GZ8:GZ71" si="19">IF(AND(HC8="LL",GZ6=GZ7),IF(GZ7="C","B","C"),GZ7)</f>
        <v>C</v>
      </c>
      <c r="HA8" s="231" t="str">
        <f t="shared" si="6"/>
        <v/>
      </c>
      <c r="HB8" s="231" t="str">
        <f t="shared" si="7"/>
        <v/>
      </c>
      <c r="HC8" s="231" t="str">
        <f t="shared" si="8"/>
        <v>XF2XB</v>
      </c>
      <c r="HD8" s="234"/>
      <c r="HE8" s="234"/>
      <c r="HF8" s="234"/>
      <c r="HG8" s="234"/>
      <c r="HH8" s="234"/>
      <c r="HI8" s="234"/>
      <c r="HJ8" s="234"/>
      <c r="HK8" s="234"/>
      <c r="HL8" s="230">
        <f t="shared" si="9"/>
        <v>0</v>
      </c>
      <c r="HM8" s="231">
        <f>IF(CC8="",0,IFERROR(VLOOKUP(CC5&amp;CC6&amp;CC7&amp;CC8,General!I:J,2,FALSE),0))</f>
        <v>0</v>
      </c>
      <c r="HN8" s="231"/>
      <c r="HO8" s="231"/>
      <c r="HP8" s="231"/>
      <c r="HQ8" s="231"/>
      <c r="HR8" s="231"/>
      <c r="HS8" s="231"/>
      <c r="HT8" s="231"/>
      <c r="HU8" s="231"/>
      <c r="HV8" s="231"/>
      <c r="HW8" s="231"/>
      <c r="HX8" s="231"/>
      <c r="HY8" s="231"/>
      <c r="HZ8" s="231"/>
      <c r="IA8" s="231"/>
      <c r="IB8" s="231"/>
      <c r="IC8" s="229"/>
      <c r="ID8" s="229"/>
      <c r="IE8" s="229"/>
      <c r="IF8" s="234"/>
      <c r="IG8" s="234"/>
      <c r="IH8" s="234"/>
      <c r="II8" s="234"/>
      <c r="IJ8" s="234"/>
      <c r="IK8" s="234"/>
      <c r="IL8" s="234"/>
      <c r="IM8" s="234"/>
      <c r="IN8" s="234"/>
      <c r="IO8" s="234"/>
      <c r="IP8" s="234"/>
      <c r="IQ8" s="234">
        <f t="shared" si="10"/>
        <v>1</v>
      </c>
      <c r="IR8" s="234" t="str">
        <f t="shared" si="11"/>
        <v/>
      </c>
      <c r="IS8" s="234"/>
      <c r="IT8" s="234"/>
      <c r="IU8" s="234"/>
      <c r="IV8" s="234"/>
      <c r="IW8" s="234"/>
      <c r="IX8" s="234"/>
      <c r="IY8" s="234" t="str">
        <f ca="1">IG13</f>
        <v>N</v>
      </c>
      <c r="IZ8" s="234"/>
      <c r="JA8" s="234"/>
      <c r="JB8" s="234"/>
      <c r="JC8" s="234"/>
      <c r="JD8" s="234"/>
      <c r="JE8" s="234"/>
      <c r="JF8" s="234"/>
      <c r="JG8" s="234"/>
      <c r="JH8" s="234"/>
      <c r="JI8" s="234"/>
      <c r="JJ8" s="234"/>
      <c r="JK8" s="234"/>
      <c r="JL8" s="234"/>
      <c r="JM8" s="234"/>
      <c r="JN8" s="234"/>
      <c r="JO8" s="223"/>
      <c r="JP8" s="234"/>
      <c r="JQ8" s="234"/>
    </row>
    <row r="9" spans="1:300" ht="15.75" thickBot="1">
      <c r="A9" s="1">
        <v>5</v>
      </c>
      <c r="B9" s="80"/>
      <c r="C9" s="81" t="str">
        <f t="shared" si="1"/>
        <v/>
      </c>
      <c r="D9" s="81"/>
      <c r="E9" s="81"/>
      <c r="F9" s="82"/>
      <c r="H9" s="80" t="str">
        <f t="shared" si="2"/>
        <v/>
      </c>
      <c r="I9" s="81"/>
      <c r="J9" s="81"/>
      <c r="K9" s="82"/>
      <c r="L9" s="83"/>
      <c r="M9" s="16" t="str">
        <f>IF(Dashboard!AH9="","",Dashboard!AH9)</f>
        <v>B</v>
      </c>
      <c r="O9" s="80" t="str">
        <f t="shared" si="3"/>
        <v/>
      </c>
      <c r="P9" s="81"/>
      <c r="Q9" s="81"/>
      <c r="R9" s="81"/>
      <c r="S9" s="81">
        <v>0</v>
      </c>
      <c r="T9" s="100" t="s">
        <v>48</v>
      </c>
      <c r="U9" s="81"/>
      <c r="V9" s="101" t="str">
        <f t="shared" si="0"/>
        <v/>
      </c>
      <c r="W9" s="71"/>
      <c r="X9" s="73"/>
      <c r="Y9" s="9" t="str">
        <f t="shared" si="12"/>
        <v>B</v>
      </c>
      <c r="Z9" s="4" t="str">
        <f t="shared" si="13"/>
        <v>D</v>
      </c>
      <c r="AA9" s="4" t="str">
        <f t="shared" si="14"/>
        <v>C</v>
      </c>
      <c r="AB9" s="4" t="str">
        <f t="shared" si="4"/>
        <v/>
      </c>
      <c r="AC9" s="4" t="str">
        <f t="shared" si="15"/>
        <v/>
      </c>
      <c r="AD9" s="4" t="str">
        <f t="shared" si="16"/>
        <v/>
      </c>
      <c r="AM9" s="1">
        <f t="shared" si="5"/>
        <v>0</v>
      </c>
      <c r="AN9" s="1">
        <f>IF(X9="",0,IFERROR(VLOOKUP(X5&amp;X6&amp;X7&amp;X8&amp;X9,BW:BX,2,FALSE),0))</f>
        <v>0</v>
      </c>
      <c r="AZ9" s="1" t="str">
        <f>IF(Dashboard!AH9="P",IF(AZ8="",1,AZ8+1),"")</f>
        <v/>
      </c>
      <c r="BA9" s="1">
        <f>IF(Dashboard!AH9="B",IF(BA8="",1,BA8+1),"")</f>
        <v>1</v>
      </c>
      <c r="BH9" s="1" t="s">
        <v>41</v>
      </c>
      <c r="BJ9" s="1" t="s">
        <v>315</v>
      </c>
      <c r="BL9" s="1" t="s">
        <v>42</v>
      </c>
      <c r="BM9" s="1" t="s">
        <v>43</v>
      </c>
      <c r="BN9" s="1" t="s">
        <v>44</v>
      </c>
      <c r="BO9" s="1" t="s">
        <v>44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-6</v>
      </c>
      <c r="BZ9" s="1">
        <f>IF(Dashboard!U9="",1,0.5)</f>
        <v>1</v>
      </c>
      <c r="CB9" s="235"/>
      <c r="CC9" s="236"/>
      <c r="CD9" s="237"/>
      <c r="CE9" s="223"/>
      <c r="CF9" s="224"/>
      <c r="CG9" s="225"/>
      <c r="CH9" s="223"/>
      <c r="CI9" s="224"/>
      <c r="CJ9" s="225"/>
      <c r="CK9" s="223"/>
      <c r="CL9" s="224"/>
      <c r="CM9" s="225"/>
      <c r="CN9" s="223"/>
      <c r="CO9" s="224"/>
      <c r="CP9" s="225"/>
      <c r="CQ9" s="223"/>
      <c r="CR9" s="224"/>
      <c r="CS9" s="225"/>
      <c r="CT9" s="223"/>
      <c r="CU9" s="224"/>
      <c r="CV9" s="225"/>
      <c r="CW9" s="235"/>
      <c r="CX9" s="236"/>
      <c r="CY9" s="237"/>
      <c r="CZ9" s="235"/>
      <c r="DA9" s="236"/>
      <c r="DB9" s="237"/>
      <c r="DC9" s="223"/>
      <c r="DD9" s="224"/>
      <c r="DE9" s="225"/>
      <c r="DF9" s="223"/>
      <c r="DG9" s="224"/>
      <c r="DH9" s="225"/>
      <c r="DI9" s="223"/>
      <c r="DJ9" s="224"/>
      <c r="DK9" s="225"/>
      <c r="DL9" s="223"/>
      <c r="DM9" s="224"/>
      <c r="DN9" s="225"/>
      <c r="DO9" s="223"/>
      <c r="DP9" s="224"/>
      <c r="DQ9" s="225"/>
      <c r="DR9" s="223"/>
      <c r="DS9" s="224"/>
      <c r="DT9" s="225"/>
      <c r="DU9" s="223"/>
      <c r="DV9" s="224"/>
      <c r="DW9" s="225"/>
      <c r="DX9" s="223"/>
      <c r="DY9" s="224"/>
      <c r="DZ9" s="225"/>
      <c r="EA9" s="235"/>
      <c r="EB9" s="236"/>
      <c r="EC9" s="237"/>
      <c r="ED9" s="238"/>
      <c r="EE9" s="239"/>
      <c r="EF9" s="240"/>
      <c r="EG9" s="241"/>
      <c r="EH9" s="242"/>
      <c r="EI9" s="242"/>
      <c r="EJ9" s="242"/>
      <c r="EK9" s="242"/>
      <c r="EL9" s="242"/>
      <c r="EM9" s="242"/>
      <c r="EN9" s="242"/>
      <c r="EO9" s="242"/>
      <c r="EP9" s="242"/>
      <c r="EQ9" s="242"/>
      <c r="ER9" s="242"/>
      <c r="ES9" s="242"/>
      <c r="ET9" s="242"/>
      <c r="EU9" s="242"/>
      <c r="EV9" s="242"/>
      <c r="EW9" s="242"/>
      <c r="EX9" s="242"/>
      <c r="EY9" s="241"/>
      <c r="EZ9" s="242"/>
      <c r="FA9" s="242"/>
      <c r="FB9" s="242"/>
      <c r="FC9" s="242"/>
      <c r="FD9" s="242"/>
      <c r="FE9" s="242"/>
      <c r="FF9" s="242"/>
      <c r="FG9" s="242"/>
      <c r="FH9" s="242"/>
      <c r="FI9" s="242"/>
      <c r="FJ9" s="242"/>
      <c r="FK9" s="242"/>
      <c r="FL9" s="242"/>
      <c r="FM9" s="242"/>
      <c r="FN9" s="242"/>
      <c r="FO9" s="242"/>
      <c r="FP9" s="242"/>
      <c r="FQ9" s="243"/>
      <c r="FR9" s="244"/>
      <c r="FS9" s="245"/>
      <c r="FT9" s="246"/>
      <c r="FU9" s="246"/>
      <c r="FV9" s="246"/>
      <c r="FW9" s="246"/>
      <c r="FX9" s="244"/>
      <c r="FY9" s="243"/>
      <c r="FZ9" s="246"/>
      <c r="GA9" s="246"/>
      <c r="GB9" s="247">
        <v>0</v>
      </c>
      <c r="GC9" s="245"/>
      <c r="GD9" s="246"/>
      <c r="GE9" s="246"/>
      <c r="GF9" s="246"/>
      <c r="GG9" s="246"/>
      <c r="GH9" s="244"/>
      <c r="GI9" s="243"/>
      <c r="GJ9" s="246"/>
      <c r="GK9" s="246"/>
      <c r="GL9" s="247"/>
      <c r="GM9" s="248"/>
      <c r="GN9" s="248"/>
      <c r="GO9" s="249"/>
      <c r="GP9" s="250"/>
      <c r="GQ9" s="250"/>
      <c r="GR9" s="251"/>
      <c r="GS9" s="234"/>
      <c r="GT9" s="234"/>
      <c r="GU9" s="268"/>
      <c r="GV9" s="247"/>
      <c r="GW9" s="244"/>
      <c r="GX9" s="230" t="str">
        <f t="shared" si="17"/>
        <v>B</v>
      </c>
      <c r="GY9" s="231" t="str">
        <f t="shared" si="18"/>
        <v>T</v>
      </c>
      <c r="GZ9" s="231" t="str">
        <f t="shared" si="19"/>
        <v>C</v>
      </c>
      <c r="HA9" s="231" t="str">
        <f t="shared" si="6"/>
        <v/>
      </c>
      <c r="HB9" s="231" t="str">
        <f t="shared" si="7"/>
        <v/>
      </c>
      <c r="HC9" s="231" t="str">
        <f t="shared" si="8"/>
        <v>XBB</v>
      </c>
      <c r="HD9" s="234"/>
      <c r="HE9" s="234"/>
      <c r="HF9" s="234"/>
      <c r="HG9" s="234"/>
      <c r="HH9" s="234"/>
      <c r="HI9" s="234"/>
      <c r="HJ9" s="234"/>
      <c r="HK9" s="234"/>
      <c r="HL9" s="230">
        <f t="shared" si="9"/>
        <v>0</v>
      </c>
      <c r="HM9" s="231">
        <f>IF(CC9="",0,IFERROR(VLOOKUP(CC5&amp;CC6&amp;CC7&amp;CC8&amp;CC9,General!I:J,2,FALSE),0))</f>
        <v>0</v>
      </c>
      <c r="HN9" s="231"/>
      <c r="HO9" s="231"/>
      <c r="HP9" s="231"/>
      <c r="HQ9" s="231"/>
      <c r="HR9" s="231"/>
      <c r="HS9" s="231"/>
      <c r="HT9" s="231"/>
      <c r="HU9" s="231"/>
      <c r="HV9" s="231"/>
      <c r="HW9" s="231"/>
      <c r="HX9" s="231"/>
      <c r="HY9" s="231"/>
      <c r="HZ9" s="231"/>
      <c r="IA9" s="231"/>
      <c r="IB9" s="231"/>
      <c r="IC9" s="229"/>
      <c r="ID9" s="229"/>
      <c r="IE9" s="229"/>
      <c r="IF9" s="234"/>
      <c r="IG9" s="234"/>
      <c r="IH9" s="234"/>
      <c r="II9" s="234"/>
      <c r="IJ9" s="234"/>
      <c r="IK9" s="234"/>
      <c r="IL9" s="234"/>
      <c r="IM9" s="234"/>
      <c r="IN9" s="234"/>
      <c r="IO9" s="234"/>
      <c r="IP9" s="234"/>
      <c r="IQ9" s="234" t="str">
        <f t="shared" si="10"/>
        <v/>
      </c>
      <c r="IR9" s="234">
        <f t="shared" si="11"/>
        <v>1</v>
      </c>
      <c r="IS9" s="234"/>
      <c r="IT9" s="234"/>
      <c r="IU9" s="234"/>
      <c r="IV9" s="234"/>
      <c r="IW9" s="234"/>
      <c r="IX9" s="234"/>
      <c r="IY9" s="234" t="str">
        <f ca="1">IK12</f>
        <v>N</v>
      </c>
      <c r="IZ9" s="234" t="s">
        <v>41</v>
      </c>
      <c r="JA9" s="234"/>
      <c r="JB9" s="234" t="s">
        <v>315</v>
      </c>
      <c r="JC9" s="234"/>
      <c r="JD9" s="234" t="s">
        <v>42</v>
      </c>
      <c r="JE9" s="234" t="s">
        <v>43</v>
      </c>
      <c r="JF9" s="234" t="s">
        <v>676</v>
      </c>
      <c r="JG9" s="234" t="s">
        <v>44</v>
      </c>
      <c r="JH9" s="234" t="e">
        <f>VLOOKUP(JF9,General!I:J,2,FALSE)</f>
        <v>#N/A</v>
      </c>
      <c r="JI9" s="234"/>
      <c r="JJ9" s="234"/>
      <c r="JK9" s="234"/>
      <c r="JL9" s="234"/>
      <c r="JM9" s="234"/>
      <c r="JN9" s="234"/>
      <c r="JO9" s="223"/>
      <c r="JP9" s="234"/>
      <c r="JQ9" s="234"/>
      <c r="JS9" s="281"/>
      <c r="KC9" s="1" cm="1">
        <f t="array" aca="1" ref="KC9" ca="1">INDIRECT(VLOOKUP(KD10,General!AC:AE,3,FALSE)&amp;FQ11)</f>
        <v>-4</v>
      </c>
      <c r="KD9" s="1" t="b">
        <f ca="1">KD10&lt;&gt;KC11</f>
        <v>1</v>
      </c>
      <c r="KE9" s="1" t="str">
        <f ca="1">IF(JX11&lt;&gt;KC11,JX11,IF(AND(JX11=JY11,JX11=JZ11),KA11,IF(JX11=JY11,JZ11,JY11)))</f>
        <v>CB</v>
      </c>
    </row>
    <row r="10" spans="1:300" ht="15.75" thickBot="1">
      <c r="A10" s="1">
        <v>6</v>
      </c>
      <c r="B10" s="12" t="str">
        <f t="shared" ref="B10:B73" ca="1" si="20">IF(M9="","",IF(AK10=AL10,"NB",IF(AK10&gt;AL10,"P"&amp;(AK10-AL10),"B"&amp;(AL10-AK10))))</f>
        <v>P1</v>
      </c>
      <c r="C10" s="90" t="str">
        <f>IF(M9="","",KI10)</f>
        <v xml:space="preserve">D5 </v>
      </c>
      <c r="D10" s="13" t="str">
        <f ca="1">AE10</f>
        <v/>
      </c>
      <c r="E10" s="43" t="str">
        <f ca="1">AF10</f>
        <v>B</v>
      </c>
      <c r="F10" s="14" t="str">
        <f t="shared" ref="F10:F73" ca="1" si="21">IF(M10="","",IF(M10="P",IF(D10="","L","W"),IF(E10="","L","W")))</f>
        <v>W</v>
      </c>
      <c r="H10" s="93" t="str">
        <f>IF(M9="","",KJ10)</f>
        <v xml:space="preserve">F5 </v>
      </c>
      <c r="I10" s="13" t="str">
        <f ca="1">AG10</f>
        <v>B</v>
      </c>
      <c r="J10" s="43" t="str">
        <f ca="1">AH10</f>
        <v/>
      </c>
      <c r="K10" s="14" t="str">
        <f ca="1">IF(M10="","",IF(M10="P",IF(I10="","L","W"),IF(J10="","L","W")))</f>
        <v>L</v>
      </c>
      <c r="L10" s="83"/>
      <c r="M10" s="16" t="str">
        <f>IF(Dashboard!AH10="","",Dashboard!AH10)</f>
        <v>B</v>
      </c>
      <c r="O10" s="12" t="str">
        <f>IF(M9="","",KK10)</f>
        <v>M1</v>
      </c>
      <c r="P10" s="13" t="str">
        <f ca="1">AI10</f>
        <v>B</v>
      </c>
      <c r="Q10" s="43" t="str">
        <f ca="1">AJ10</f>
        <v/>
      </c>
      <c r="R10" s="85" t="str">
        <f ca="1">IF(M10="","",IF(M10="P",IF(P10="","L","W"),IF(Q10="","L","W")))</f>
        <v>L</v>
      </c>
      <c r="S10" s="85">
        <f ca="1">IF(M10="","",IF(X10="",IF(AO10="S",0,S9),IF(X10="W",IF(AO10="S",0,S9)+BZ10*INT(REPLACE(B10,1,1,"")),IF(AO10="S",0,S9)-BZ10*INT(REPLACE(B10,1,1,"")))))</f>
        <v>-1</v>
      </c>
      <c r="T10" s="96" t="str">
        <f>IF(M9="","",IF(AO10="S","",IF(S10&gt;=0,S10,IF(AW10="R",S10,""))))</f>
        <v/>
      </c>
      <c r="U10" s="85">
        <f ca="1">IF(M10="","",IF(B10="NB",U9,IF(T10="",SUM($T$5:$T10)+S10,SUM($T$5:$T10))))</f>
        <v>-1</v>
      </c>
      <c r="V10" s="97" t="str">
        <f t="shared" ca="1" si="0"/>
        <v/>
      </c>
      <c r="W10" s="72">
        <f t="shared" ref="W10:W73" ca="1" si="22">IF(M10="","",IF(K10="W",0+BN10,0-BN10)+IF(F10="W",0+BM10,0-BM10))+IF(R10="W",0+BO10,0-BO10)</f>
        <v>-1</v>
      </c>
      <c r="X10" s="74" t="str">
        <f t="shared" ref="X10:X73" ca="1" si="23">IF(M10="","",IF(W10&gt;0,"W",IF(W10&lt;0,"L","")))</f>
        <v>L</v>
      </c>
      <c r="Y10" s="9" t="str">
        <f t="shared" si="12"/>
        <v>B</v>
      </c>
      <c r="Z10" s="4" t="str">
        <f t="shared" si="13"/>
        <v>D</v>
      </c>
      <c r="AA10" s="4" t="str">
        <f t="shared" si="14"/>
        <v>C</v>
      </c>
      <c r="AB10" s="4" t="str">
        <f t="shared" si="4"/>
        <v/>
      </c>
      <c r="AC10" s="4" t="str">
        <f t="shared" si="15"/>
        <v/>
      </c>
      <c r="AD10" s="4" t="str">
        <f t="shared" si="16"/>
        <v/>
      </c>
      <c r="AE10" s="1" t="str">
        <f ca="1">IF(M9="","",IF(KF10="P",BH10,""))</f>
        <v/>
      </c>
      <c r="AF10" s="1" t="str">
        <f ca="1">IF(M9="","",IF(KF10="B",BH10,""))</f>
        <v>B</v>
      </c>
      <c r="AG10" s="1" t="str">
        <f ca="1">IF(M9="","",IF(KG10="p",BJ10,""))</f>
        <v>B</v>
      </c>
      <c r="AH10" s="1" t="str">
        <f ca="1">IF(M9="","",IF(KG10="B",BJ10,""))</f>
        <v/>
      </c>
      <c r="AI10" s="1" t="str">
        <f ca="1">IF(M9="","",IF(KH10="P",BL10,""))</f>
        <v>B</v>
      </c>
      <c r="AJ10" s="1" t="str">
        <f ca="1">IF(M9="","",IF(KH10="B",BL10,""))</f>
        <v/>
      </c>
      <c r="AK10" s="1">
        <f ca="1">IF(D10="",0,IF(OR(D10="B",D10="XB"),1,INT(RIGHT(D10))))+IF(I10="",0,IF(OR(I10="B",I10="XB"),1,INT(RIGHT(I10))))+IF(P10="",0,IF(OR(P10="B",P10="XB"),1,INT(RIGHT(P10))))</f>
        <v>2</v>
      </c>
      <c r="AL10" s="1">
        <f ca="1">IF(E10="",0,IF(OR(E10="B",E10="XB"),1,INT(RIGHT(E10))))+IF(J10="",0,IF(OR(J10="B",J10="XB"),1,INT(RIGHT(J10))))+IF(Q10="",0,IF(OR(Q10="B",Q10="XB"),1,INT(RIGHT(Q10))))</f>
        <v>1</v>
      </c>
      <c r="AM10" s="1">
        <f t="shared" ca="1" si="5"/>
        <v>-1</v>
      </c>
      <c r="AN10" s="1">
        <f t="shared" ref="AN10:AN73" ca="1" si="24">IF(X10="",0,IFERROR(VLOOKUP(X5&amp;X6&amp;X7&amp;X8&amp;X9&amp;X10,BW:BX,2,FALSE),0))</f>
        <v>-1</v>
      </c>
      <c r="AO10" s="1" t="s">
        <v>35</v>
      </c>
      <c r="AP10" s="1" t="str">
        <f t="shared" ref="AP10:AP73" si="25">IF(OR(F6&amp;F7&amp;F8="WLW",F7&amp;F8="WW"),"Y","N")</f>
        <v>N</v>
      </c>
      <c r="AQ10" s="1" t="str">
        <f t="shared" ref="AQ10:AQ73" si="26">IF(OR(K6&amp;K7&amp;K8="WLW",K7&amp;K8="WW"),"Y","N")</f>
        <v>N</v>
      </c>
      <c r="AR10" s="1" t="str">
        <f t="shared" ref="AR10:AR73" si="27">IF(OR(R6&amp;R7&amp;R8="WLW",R7&amp;R8="WW"),"Y","N")</f>
        <v>N</v>
      </c>
      <c r="AS10" s="1">
        <f t="shared" ref="AS10:AS73" si="28">IF(M9="","",IF(AO10="S",1,AS9+1))</f>
        <v>1</v>
      </c>
      <c r="AT10" s="15" t="str">
        <f ca="1"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ca="1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ca="1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ca="1" si="31">IF(M9="","",IF(AND(S10&lt;0,AS10&gt;2,S10&gt;=(2-AS10)),"R","N"))</f>
        <v>N</v>
      </c>
      <c r="AX10" s="1" t="str">
        <f t="shared" ref="AX10:AX73" si="32">IF(M9="","",IF(AA10="B",IF(M9="P",BL10,""),IF(M9="B",BL10,"")))</f>
        <v>B</v>
      </c>
      <c r="AY10" s="1" t="str">
        <f t="shared" ref="AY10:AY73" si="33">IF(M9="","",IF(AA10="B",IF(M9="B",BL10,""),IF(M9="P",BL10,"")))</f>
        <v/>
      </c>
      <c r="AZ10" s="1" t="str">
        <f>IF(Dashboard!AH10="P",IF(AZ9="",1,AZ9+1),"")</f>
        <v/>
      </c>
      <c r="BA10" s="1">
        <f>IF(Dashboard!AH10="B",IF(BA9="",1,BA9+1),"")</f>
        <v>2</v>
      </c>
      <c r="BB10" s="1" t="str">
        <f t="shared" ref="BB10:BC25" si="34">IF(AZ5="",0,AZ5)&amp;IF(AZ6="",0,AZ6)&amp;IF(AZ7="",0,AZ7)&amp;IF(AZ8="",0,AZ8)&amp;IF(AZ9="",0,AZ9)</f>
        <v>10010</v>
      </c>
      <c r="BC10" s="1" t="str">
        <f t="shared" si="34"/>
        <v>01201</v>
      </c>
      <c r="BF10" s="1" t="str">
        <f>IF(COUNTBLANK(AZ5:AZ9)&gt;2,"B","P")</f>
        <v>B</v>
      </c>
      <c r="BG10" s="1" t="str">
        <f t="shared" ref="BG10:BG73" si="35">IF(AE9="",AF9,AE9)&amp;F9</f>
        <v/>
      </c>
      <c r="BH10" s="1" t="str">
        <f>IF(OR(AO10="S",AND(AT9="Y",AP10="N",BH9&lt;&gt;"B")),"B",IFERROR(VLOOKUP(BG10,BT:BU,2,FALSE),""))</f>
        <v>B</v>
      </c>
      <c r="BI10" s="1" t="str">
        <f t="shared" ref="BI10:BI73" si="36">IF(AG9="",AH9,AG9)&amp;K9</f>
        <v/>
      </c>
      <c r="BJ10" s="1" t="str">
        <f>IF(OR(AO10="S",AND(AU9="Y",AQ10="N",BJ9&lt;&gt;"B")),"B",IFERROR(VLOOKUP(BI10,BT:BU,2,FALSE),""))</f>
        <v>B</v>
      </c>
      <c r="BK10" s="1" t="str">
        <f t="shared" ref="BK10:BK73" si="37">IF(AI9="",AJ9,AI9)&amp;R9</f>
        <v/>
      </c>
      <c r="BL10" s="1" t="str">
        <f>IF(OR(AO10="S",AND(AV9="Y",AR10="N",BL9&lt;&gt;"B")),"B",IFERROR(VLOOKUP(BK10,BT:BU,2,FALSE),""))</f>
        <v>B</v>
      </c>
      <c r="BM10" s="1">
        <f>IF(BH10="","",IF(OR(BH10="B",BH10="XB"),1,RIGHT(BH10)))</f>
        <v>1</v>
      </c>
      <c r="BN10" s="1">
        <f>IF(BJ10="","",IF(OR(BJ10="B",BJ10="XB"),1,RIGHT(BJ10)))</f>
        <v>1</v>
      </c>
      <c r="BO10" s="1">
        <f>IF(BL10="","",IF(OR(BL10="B",BL10="XB"),1,RIGHT(BL10)))</f>
        <v>1</v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>IF(Dashboard!U10="",1,0.5)</f>
        <v>1</v>
      </c>
      <c r="CB10" s="218" t="str">
        <f t="shared" ref="CB10:CB41" si="38">IF(M9="","",IW10)</f>
        <v>B</v>
      </c>
      <c r="CC10" s="219" t="str">
        <f t="shared" ref="CC10:CC41" si="39">IF(M10="","",IF(M10=CB10,"Y","N"))</f>
        <v>Y</v>
      </c>
      <c r="CD10" s="217">
        <f t="shared" ref="CD10:CD41" si="40">IF(M10="","",IF(HL9+HM10&gt;=10,10,IF(HL9+HM10&lt;=-10,-10,HL9+HM10)))</f>
        <v>1</v>
      </c>
      <c r="CE10" s="216" t="str">
        <f t="shared" ref="CE10:CE41" si="41">IF(M9="","",IF(IW10="B","P","B"))</f>
        <v>P</v>
      </c>
      <c r="CF10" s="219" t="str">
        <f t="shared" ref="CF10:CF41" si="42">IF(M10="","",IF(M10=CE10,"Y","N"))</f>
        <v>N</v>
      </c>
      <c r="CG10" s="217">
        <f t="shared" ref="CG10:CG41" si="43">IF(M10="","",IF(CG9+HN10&gt;=10,10,IF(CG9+HN10&lt;=-10,-10,CG9+HN10)))</f>
        <v>-1</v>
      </c>
      <c r="CH10" s="218" t="str">
        <f t="shared" ref="CH10:CH41" si="44">IF(M9="","",IX10)</f>
        <v>B</v>
      </c>
      <c r="CI10" s="219" t="str">
        <f t="shared" ref="CI10:CI41" si="45">IF(M10="","",IF(M10=CH10,"Y","N"))</f>
        <v>Y</v>
      </c>
      <c r="CJ10" s="217">
        <f t="shared" ref="CJ10:CJ41" si="46">IF(M10="","",IF(CJ9+HO10&gt;=10,10,IF(CJ9+HO10&lt;=-10,-10,CJ9+HO10)))</f>
        <v>1</v>
      </c>
      <c r="CK10" s="218" t="str">
        <f t="shared" ref="CK10:CK41" si="47">IF(M9="","",IF(IX10="B","P","B"))</f>
        <v>P</v>
      </c>
      <c r="CL10" s="219" t="str">
        <f t="shared" ref="CL10:CL41" si="48">IF(M10="","",IF(M10=CK10,"Y","N"))</f>
        <v>N</v>
      </c>
      <c r="CM10" s="217">
        <f t="shared" ref="CM10:CM41" si="49">IF(M10="","",IF(CM9+HP10&gt;=10,10,IF(CM9+HP10&lt;=-10,-10,CM9+HP10)))</f>
        <v>-1</v>
      </c>
      <c r="CN10" s="218" t="str">
        <f>IF(M9="","",IF(IW10="B","P","B"))</f>
        <v>P</v>
      </c>
      <c r="CO10" s="219" t="str">
        <f t="shared" ref="CO10:CO41" si="50">IF(M10="","",IF(M10=CN10,"Y","N"))</f>
        <v>N</v>
      </c>
      <c r="CP10" s="217">
        <f t="shared" ref="CP10:CP41" si="51">IF(M10="","",IF(CP9+HQ10&gt;=10,10,IF(CP9+HQ10&lt;=-10,-10,CP9+HQ10)))</f>
        <v>-1</v>
      </c>
      <c r="CQ10" s="218" t="str">
        <f t="shared" ref="CQ10:CQ41" si="52">IF(M9="","",IF(M8="P","P","B"))</f>
        <v>P</v>
      </c>
      <c r="CR10" s="219" t="str">
        <f t="shared" ref="CR10:CR41" si="53">IF(M10="","",IF(M10=CQ10,"Y","N"))</f>
        <v>N</v>
      </c>
      <c r="CS10" s="217">
        <f t="shared" ref="CS10:CS41" si="54">IF(M10="","",IF(CS9+HR10&gt;=10,10,IF(CS9+HR10&lt;=-10,-10,CS9+HR10)))</f>
        <v>-1</v>
      </c>
      <c r="CT10" s="218" t="str">
        <f t="shared" ref="CT10:CT41" si="55">IF(M9="","",IF(M8="P","B","P"))</f>
        <v>B</v>
      </c>
      <c r="CU10" s="219" t="str">
        <f t="shared" ref="CU10:CU41" si="56">IF(M10="","",IF(M10=CT10,"Y","N"))</f>
        <v>Y</v>
      </c>
      <c r="CV10" s="220">
        <f t="shared" ref="CV10:CV41" si="57">IF(M10="","",IF(CV9+HS10&gt;=10,10,IF(CV9+HS10&lt;=-10,-10,CV9+HS10)))</f>
        <v>1</v>
      </c>
      <c r="CW10" s="218" t="str">
        <f t="shared" ref="CW10:CW41" si="58">IF(M9="","",IF(CN10="B","P","B"))</f>
        <v>B</v>
      </c>
      <c r="CX10" s="219" t="str">
        <f t="shared" ref="CX10:CX41" si="59">IF(M10="","",IF(M10=CW10,"Y","N"))</f>
        <v>Y</v>
      </c>
      <c r="CY10" s="220">
        <f t="shared" ref="CY10:CY41" si="60">IF(M10="","",IF(CY9+HT10&gt;=10,10,IF(CY9+HT10&lt;=-10,-10,CY9+HT10)))</f>
        <v>1</v>
      </c>
      <c r="CZ10" s="218" t="str">
        <f t="shared" ref="CZ10:CZ41" si="61">IF(M9="","",IF(EA10="B","P","B"))</f>
        <v>P</v>
      </c>
      <c r="DA10" s="219" t="str">
        <f t="shared" ref="DA10:DA41" si="62">IF(M10="","",IF(M10=CZ10,"Y","N"))</f>
        <v>N</v>
      </c>
      <c r="DB10" s="217">
        <f t="shared" ref="DB10:DB41" si="63">IF(M10="","",IF(DB9+HU10&gt;=10,10,IF(DB9+HU10&lt;=-10,-10,DB9+HU10)))</f>
        <v>-1</v>
      </c>
      <c r="DC10" s="216" t="str">
        <f t="shared" ref="DC10:DC41" si="64">IF(M9="","",M9)</f>
        <v>B</v>
      </c>
      <c r="DD10" s="219" t="str">
        <f t="shared" ref="DD10:DD41" si="65">IF(M10="","",IF(M10=DC10,"Y","N"))</f>
        <v>Y</v>
      </c>
      <c r="DE10" s="217">
        <f t="shared" ref="DE10:DE41" si="66">IF(M10="","",IF(DE9+HV10&gt;=10,10,IF(DE9+HV10&lt;=-10,-10,DE9+HV10)))</f>
        <v>1</v>
      </c>
      <c r="DF10" s="218" t="str">
        <f t="shared" ref="DF10:DF41" si="67">IF(M9="","",IF(M9="P","B","P"))</f>
        <v>P</v>
      </c>
      <c r="DG10" s="219" t="str">
        <f t="shared" ref="DG10:DG41" si="68">IF(M10="","",IF(DF10=M10,"Y","N"))</f>
        <v>N</v>
      </c>
      <c r="DH10" s="217">
        <f t="shared" ref="DH10:DH41" si="69">IF(M10="","",IF(DH9+HW10&gt;=10,10,IF(DH9+HW10&lt;=-10,-10,DH9+HW10)))</f>
        <v>-1</v>
      </c>
      <c r="DI10" s="218" t="str">
        <f t="shared" ref="DI10:DI41" si="70">IF(M9="","",M7)</f>
        <v>B</v>
      </c>
      <c r="DJ10" s="219" t="str">
        <f t="shared" ref="DJ10:DJ41" si="71">IF(M10="","",IF(M10=DI10,"Y","N"))</f>
        <v>Y</v>
      </c>
      <c r="DK10" s="217">
        <f t="shared" ref="DK10:DK41" si="72">IF(M10="","",IF(DK9+HX10&gt;=10,10,IF(DK9+HX10&lt;=-10,-10,DK9+HX10)))</f>
        <v>1</v>
      </c>
      <c r="DL10" s="218" t="str">
        <f t="shared" ref="DL10:DL41" si="73">IF(M9="","",IF(M7="P","B","P"))</f>
        <v>P</v>
      </c>
      <c r="DM10" s="219" t="str">
        <f t="shared" ref="DM10:DM41" si="74">IF(M10="","",IF(M10=DL10,"Y","N"))</f>
        <v>N</v>
      </c>
      <c r="DN10" s="217">
        <f t="shared" ref="DN10:DN41" si="75">IF(M10="","",IF(DN9+HY10&gt;=10,10,IF(DN9+HY10&lt;=-10,-10,DN9+HY10)))</f>
        <v>-1</v>
      </c>
      <c r="DO10" s="218" t="str">
        <f t="shared" ref="DO10:DO41" si="76">IF(M9="","",M6)</f>
        <v>B</v>
      </c>
      <c r="DP10" s="219" t="str">
        <f t="shared" ref="DP10:DP41" si="77">IF(M10="","",IF(M10=DO10,"Y","N"))</f>
        <v>Y</v>
      </c>
      <c r="DQ10" s="217">
        <f t="shared" ref="DQ10:DQ41" si="78">IF(M10="","",IF(DQ9+HZ10&gt;=10,10,IF(DQ9+HZ10&lt;=-10,-10,DQ9+HZ10)))</f>
        <v>1</v>
      </c>
      <c r="DR10" s="218" t="str">
        <f t="shared" ref="DR10:DR41" si="79">IF(M9="","",IF(M6="P","B","P"))</f>
        <v>P</v>
      </c>
      <c r="DS10" s="219" t="str">
        <f t="shared" ref="DS10:DS41" si="80">IF(M10="","",IF(M10=DR10,"Y","N"))</f>
        <v>N</v>
      </c>
      <c r="DT10" s="217">
        <f t="shared" ref="DT10:DT41" si="81">IF(M10="","",IF(DT9+IA10&gt;=10,10,IF(DT9+IA10&lt;=-10,-10,DT9+IA10)))</f>
        <v>-1</v>
      </c>
      <c r="DU10" s="218" t="str">
        <f t="shared" ref="DU10:DU41" si="82">IF(M9="","",M5)</f>
        <v>P</v>
      </c>
      <c r="DV10" s="219" t="str">
        <f t="shared" ref="DV10:DV41" si="83">IF(M10="","",IF(M10=DU10,"Y","N"))</f>
        <v>N</v>
      </c>
      <c r="DW10" s="217">
        <f t="shared" ref="DW10:DW41" si="84">IF(M10="","",IF(DW9+IB10&gt;=10,10,IF(DW9+IB10&lt;=-10,-10,DW9+IB10)))</f>
        <v>-1</v>
      </c>
      <c r="DX10" s="218" t="str">
        <f t="shared" ref="DX10:DX41" si="85">IF(M9="","",IF(M5="P","B","P"))</f>
        <v>B</v>
      </c>
      <c r="DY10" s="219" t="str">
        <f t="shared" ref="DY10:DY41" si="86">IF(M10="","",IF(M10=DX10,"Y","N"))</f>
        <v>Y</v>
      </c>
      <c r="DZ10" s="220">
        <f t="shared" ref="DZ10:DZ41" si="87">IF(M10="","",IF(DZ9+IC10&gt;=10,10,IF(DZ9+IC10&lt;=-10,-10,DZ9+IC10)))</f>
        <v>1</v>
      </c>
      <c r="EA10" s="218" t="str">
        <f t="shared" ref="EA10:EA41" si="88">IF(M9="","",IF(JN10=2,"B","P"))</f>
        <v>B</v>
      </c>
      <c r="EB10" s="219" t="str">
        <f t="shared" ref="EB10:EB41" si="89">IF(M10="","",IF(M10=EA10,"Y","N"))</f>
        <v>Y</v>
      </c>
      <c r="EC10" s="217">
        <f t="shared" ref="EC10:EC41" si="90">IF(M10="","",IF(EC9+ID10&gt;=10,10,IF(EC9+ID10&lt;=-10,-10,EC9+ID10)))</f>
        <v>1</v>
      </c>
      <c r="ED10" s="252">
        <f>MAX(CD10,CG10,CJ10,CM10,CP10,CS10,CV10,CY10,DB10,DE10,DH10,DK10,DN10,DQ10,DT10,DW10,DZ10,EC10)</f>
        <v>1</v>
      </c>
      <c r="EE10" s="253">
        <f>COUNTIF(EG10:EX10,ED10)</f>
        <v>9</v>
      </c>
      <c r="EF10" s="254" t="str">
        <f>IF(BP10="","",IF(BX10="",EF9,IF(BX10&gt;=30,IF(OR(EF9="G",EF9="GG"),"GG",IF(OR(EF9="R",EF9="RR"),"GRR",IF(EF9="","G","GGRR"))),IF(BX10&lt;=-30,IF(OR(EF9="R",EF9="RR"),"RR",IF(OR(EF9="G",EF9="GG"),"GGR",IF(EF9="","R","GGRR"))),IF(OR(EF9="R",EF9="RR"),"RR",IF(OR(EF9="G",EF9="GG"),"GG",IF(EF9="","","GGRR")))))))</f>
        <v/>
      </c>
      <c r="EG10" s="255">
        <f>AVERAGE(EY7:EY10)</f>
        <v>1</v>
      </c>
      <c r="EH10" s="255">
        <f>AVERAGE(EZ7:EZ10)</f>
        <v>-1</v>
      </c>
      <c r="EI10" s="255">
        <f t="shared" ref="EI10:EX25" si="91">AVERAGE(FA7:FA10)</f>
        <v>1</v>
      </c>
      <c r="EJ10" s="255">
        <f t="shared" si="91"/>
        <v>-1</v>
      </c>
      <c r="EK10" s="255">
        <f t="shared" si="91"/>
        <v>-1</v>
      </c>
      <c r="EL10" s="255">
        <f t="shared" si="91"/>
        <v>-1</v>
      </c>
      <c r="EM10" s="255">
        <f t="shared" si="91"/>
        <v>1</v>
      </c>
      <c r="EN10" s="255">
        <f t="shared" si="91"/>
        <v>1</v>
      </c>
      <c r="EO10" s="255">
        <f t="shared" si="91"/>
        <v>-1</v>
      </c>
      <c r="EP10" s="255">
        <f t="shared" si="91"/>
        <v>1</v>
      </c>
      <c r="EQ10" s="255">
        <f t="shared" si="91"/>
        <v>-1</v>
      </c>
      <c r="ER10" s="255">
        <f t="shared" si="91"/>
        <v>1</v>
      </c>
      <c r="ES10" s="255">
        <f t="shared" si="91"/>
        <v>-1</v>
      </c>
      <c r="ET10" s="255">
        <f t="shared" si="91"/>
        <v>1</v>
      </c>
      <c r="EU10" s="255">
        <f t="shared" si="91"/>
        <v>-1</v>
      </c>
      <c r="EV10" s="255">
        <f t="shared" si="91"/>
        <v>-1</v>
      </c>
      <c r="EW10" s="255">
        <f t="shared" si="91"/>
        <v>1</v>
      </c>
      <c r="EX10" s="255">
        <f t="shared" si="91"/>
        <v>1</v>
      </c>
      <c r="EY10" s="256">
        <f>CD10</f>
        <v>1</v>
      </c>
      <c r="EZ10" s="257">
        <f>CG10</f>
        <v>-1</v>
      </c>
      <c r="FA10" s="257">
        <f>CJ10</f>
        <v>1</v>
      </c>
      <c r="FB10" s="257">
        <f>CM10</f>
        <v>-1</v>
      </c>
      <c r="FC10" s="257">
        <f>CP10</f>
        <v>-1</v>
      </c>
      <c r="FD10" s="257">
        <f>CS10</f>
        <v>-1</v>
      </c>
      <c r="FE10" s="257">
        <f>CV10</f>
        <v>1</v>
      </c>
      <c r="FF10" s="257">
        <f>CY10</f>
        <v>1</v>
      </c>
      <c r="FG10" s="257">
        <f>DB10</f>
        <v>-1</v>
      </c>
      <c r="FH10" s="257">
        <f>DE10</f>
        <v>1</v>
      </c>
      <c r="FI10" s="257">
        <f>DH10</f>
        <v>-1</v>
      </c>
      <c r="FJ10" s="257">
        <f>DK10</f>
        <v>1</v>
      </c>
      <c r="FK10" s="257">
        <f>DN10</f>
        <v>-1</v>
      </c>
      <c r="FL10" s="257">
        <f>DQ10</f>
        <v>1</v>
      </c>
      <c r="FM10" s="257">
        <f>DT10</f>
        <v>-1</v>
      </c>
      <c r="FN10" s="257">
        <f>DW10</f>
        <v>-1</v>
      </c>
      <c r="FO10" s="257">
        <f>DZ10</f>
        <v>1</v>
      </c>
      <c r="FP10" s="258">
        <f>EC10</f>
        <v>1</v>
      </c>
      <c r="FQ10" s="259">
        <v>10</v>
      </c>
      <c r="FR10" s="260">
        <f>FQ10</f>
        <v>10</v>
      </c>
      <c r="FS10" s="230" t="str" cm="1">
        <f t="array" ref="FS10">IFERROR(INDEX($EG$4:$EX$4,_xlfn.AGGREGATE(15,6,COLUMN($EG$4:$EX$4)-COLUMN($EF$1)/($EG10:$EX10=LARGE($EG10:$EX10,1)),COUNTIFS(EG10:EX10,JS10))),"")</f>
        <v>EA</v>
      </c>
      <c r="FT10" s="230" t="str" cm="1">
        <f t="array" ref="FT10">IFERROR(INDEX($EG$4:$EX$4,_xlfn.AGGREGATE(15,6,COLUMN($EG$4:$EX$4)-COLUMN($EF$1)/($EG10:$EX10=LARGE($EG10:$EX10,2)),COLUMNS($EX$4:$EY$4))),"")</f>
        <v>CH</v>
      </c>
      <c r="FU10" s="230" t="str" cm="1">
        <f t="array" ref="FU10">IFERROR(INDEX($EG$4:$EX$4,_xlfn.AGGREGATE(15,6,COLUMN($EG$4:$EX$4)-COLUMN($EF$1)/($EG10:$EX10=LARGE($EG10:$EX10,3)),COLUMNS($EX$4:$EZ$4))),"")</f>
        <v>CT</v>
      </c>
      <c r="FV10" s="230" t="str" cm="1">
        <f t="array" ref="FV10">IFERROR(INDEX($EG$4:$EX$4,_xlfn.AGGREGATE(15,6,COLUMN($EG$4:$EX$4)-COLUMN($EF$1)/($EG10:$EX10=LARGE($EG10:$EX10,4)),COLUMNS($EX$4:$FA$4))),"")</f>
        <v>CW</v>
      </c>
      <c r="FW10" s="230" t="str" cm="1">
        <f t="array" ref="FW10">IFERROR(INDEX($EG$4:$EX$4,_xlfn.AGGREGATE(15,6,COLUMN($EG$4:$EX$4)-COLUMN($EF$1)/($EG10:$EX10=LARGE($EG10:$EX10,5)),COLUMNS($EX$4:$FB$4))),"")</f>
        <v>DC</v>
      </c>
      <c r="FX10" s="230" t="str" cm="1">
        <f t="array" ref="FX10">IFERROR(INDEX($EG$4:$EX$4,_xlfn.AGGREGATE(15,6,COLUMN($EG$4:$EX$4)-COLUMN($EF$1)/($EG10:$EX10=LARGE($EG10:$EX10,6)),COLUMNS($EX$4:$FC$4))),"")</f>
        <v>DI</v>
      </c>
      <c r="FY10" s="259" t="str">
        <f>IF(GP10="",GO10,GW10)</f>
        <v/>
      </c>
      <c r="FZ10" s="262"/>
      <c r="GA10" s="262"/>
      <c r="GB10" s="232">
        <f ca="1">IF(GB9=6,1,IF(GB9+1&gt;GU10,GU10,GB9+1))</f>
        <v>1</v>
      </c>
      <c r="GC10" s="261"/>
      <c r="GD10" s="262"/>
      <c r="GE10" s="262"/>
      <c r="GF10" s="262"/>
      <c r="GG10" s="262"/>
      <c r="GH10" s="263"/>
      <c r="GI10" s="259" t="e">
        <f ca="1">IF(FS10="",-1,COUNTIF(INDIRECT(GC10&amp;$DN$10):INDIRECT(GC10&amp;FQ10),"Y"))</f>
        <v>#REF!</v>
      </c>
      <c r="GJ10" s="262" t="e">
        <f ca="1">IF(FT10="",-1,COUNTIF(INDIRECT(GD10&amp;$DN$10):INDIRECT(GD10&amp;FQ10),"Y"))</f>
        <v>#REF!</v>
      </c>
      <c r="GK10" s="262" t="e">
        <f ca="1">IF(FU10="",-1,COUNTIF(INDIRECT(GE10&amp;$DN$10):INDIRECT(GE10&amp;FQ10),"Y"))</f>
        <v>#REF!</v>
      </c>
      <c r="GL10" s="260" t="e">
        <f ca="1">IF(FV10="",-1,COUNTIF(INDIRECT(GF10&amp;$DN$10):INDIRECT(GF10&amp;FQ10),"Y"))</f>
        <v>#REF!</v>
      </c>
      <c r="GM10" s="264" t="e">
        <f ca="1">IF(FW10="",-1,COUNTIF(INDIRECT(GG10&amp;$DN$10):INDIRECT(GG10&amp;FQ10),"Y"))</f>
        <v>#REF!</v>
      </c>
      <c r="GN10" s="264" t="e">
        <f ca="1">IF(FX10="",-1,COUNTIF(INDIRECT(GH10&amp;$DN$10):INDIRECT(GH10&amp;FQ10),"Y"))</f>
        <v>#REF!</v>
      </c>
      <c r="GO10" s="218" t="str" cm="1">
        <f t="array" ref="GO10">IFERROR(INDEX($DP$10:$DU$10,_xlfn.AGGREGATE(15,6,COLUMN($DP$10:$DU$10)-COLUMN($DO$10)/($EF$10:$EK$10=MAX($EF$10:$EK$10)),COLUMNS($DP10:FS10))),"")</f>
        <v/>
      </c>
      <c r="GP10" s="219" t="str" cm="1">
        <f t="array" ref="GP10">IFERROR(INDEX($DP$10:$DU$10,_xlfn.AGGREGATE(15,6,COLUMN($DP$10:$DU$10)-COLUMN($DO$10)/($EF$10:$EK$10=MAX($EF$10:$EK$10)),COLUMNS($DP10:FT10))),"")</f>
        <v/>
      </c>
      <c r="GQ10" s="219" t="str" cm="1">
        <f t="array" ref="GQ10">IFERROR(INDEX($DP$10:$DU$10,_xlfn.AGGREGATE(15,6,COLUMN($DP$10:$DU$10)-COLUMN($DO$10)/($EF$10:$EK$10=MAX($EF$10:$EK$10)),COLUMNS($DP10:FU10))),"")</f>
        <v/>
      </c>
      <c r="GR10" s="219" t="str" cm="1">
        <f t="array" ref="GR10">IFERROR(INDEX($DP$10:$DU$10,_xlfn.AGGREGATE(15,6,COLUMN($DP$10:$DU$10)-COLUMN($DO$10)/($EF$10:$EK$10=MAX($EF$10:$EK$10)),COLUMNS($DP10:FV10))),"")</f>
        <v/>
      </c>
      <c r="GS10" s="219" t="str" cm="1">
        <f t="array" ref="GS10">IFERROR(INDEX($DP$10:$DU$10,_xlfn.AGGREGATE(15,6,COLUMN($DP$10:$DU$10)-COLUMN($DO$10)/($EF$10:$EK$10=MAX($EF$10:$EK$10)),COLUMNS($DP10:FW10))),"")</f>
        <v/>
      </c>
      <c r="GT10" s="217" t="str" cm="1">
        <f t="array" ref="GT10">IFERROR(INDEX($DP$10:$DU$10,_xlfn.AGGREGATE(15,6,COLUMN($DP$10:$DU$10)-COLUMN($DO$10)/($EF$10:$EK$10=MAX($EF$10:$EK$10)),COLUMNS($DP10:FX10))),"")</f>
        <v/>
      </c>
      <c r="GU10" s="234">
        <f ca="1">COUNTIF(GI10:GN10,MAX(GI10:GN10))</f>
        <v>6</v>
      </c>
      <c r="GV10" s="260">
        <f ca="1">IF(GU10=1,1,GB10)</f>
        <v>1</v>
      </c>
      <c r="GW10" s="263" t="str" cm="1">
        <f t="array" aca="1" ref="GW10" ca="1">INDEX(GO10:GT10,1,GV10)</f>
        <v/>
      </c>
      <c r="GX10" s="230" t="str">
        <f t="shared" si="17"/>
        <v>B</v>
      </c>
      <c r="GY10" s="231" t="str">
        <f t="shared" si="18"/>
        <v>T</v>
      </c>
      <c r="GZ10" s="231" t="str">
        <f t="shared" si="19"/>
        <v>C</v>
      </c>
      <c r="HA10" s="231" t="str">
        <f t="shared" si="6"/>
        <v/>
      </c>
      <c r="HB10" s="231" t="str">
        <f t="shared" si="7"/>
        <v>RIGHT UNIT</v>
      </c>
      <c r="HC10" s="231" t="str">
        <f t="shared" si="8"/>
        <v>BB</v>
      </c>
      <c r="HD10" s="234" t="str">
        <f t="shared" ref="HD10:HD73" si="92">IF(BP9="","",IF(GX10="B",IF(BP9="P",IZ10,""),IF(BP8="B",IZ10,"")))</f>
        <v/>
      </c>
      <c r="HE10" s="234" t="str">
        <f t="shared" ref="HE10:HE73" si="93">IF(BP9="","",IF(GX10="B",IF(BP9="B",IZ10,""),IF(BP8="P",IZ10,"")))</f>
        <v/>
      </c>
      <c r="HF10" s="234" t="str">
        <f t="shared" ref="HF10:HF73" si="94">IF(BP9="","",IF(GY10="C",IF(BP9="B",JB10,""),IF(BP8="B",JB10,"")))</f>
        <v/>
      </c>
      <c r="HG10" s="234" t="str">
        <f t="shared" ref="HG10:HG73" si="95">IF(BP9="","",IF(GY10="C",IF(BP9="P",JB10,""),IF(BP8="P",JB10,"")))</f>
        <v/>
      </c>
      <c r="HH10" s="234" t="str">
        <f t="shared" ref="HH10:HH73" si="96">IF(BP9="","",IF(AND(HD10="L5",HG10="L5",IP10=""),"L0",IO10))</f>
        <v/>
      </c>
      <c r="HI10" s="234" t="str">
        <f t="shared" ref="HI10:HI73" si="97">IF(BP9="","",IF(AND(HE10="L5",HG10="L5",IO10=""),"L0",IP10))</f>
        <v/>
      </c>
      <c r="HJ10" s="234" t="e">
        <f t="shared" ref="HJ10:HK41" si="98">IF(BG10="",0,IF(OR(BG10="B",BG10="XB"),1,INT(RIGHT(BG10))))+IF(BL10="",0,IF(OR(BL10="B",BL10="XB"),1,INT(RIGHT(BL10))))+IF(BS10="",0,IF(OR(BS10="B",BS10="XB"),1,INT(RIGHT(BS10))))</f>
        <v>#VALUE!</v>
      </c>
      <c r="HK10" s="234" t="e">
        <f t="shared" si="98"/>
        <v>#VALUE!</v>
      </c>
      <c r="HL10" s="230">
        <f t="shared" si="9"/>
        <v>1</v>
      </c>
      <c r="HM10" s="231">
        <f>IF(CC10="",0,IFERROR(VLOOKUP(CC5&amp;CC6&amp;CC7&amp;CC8&amp;CC9&amp;CC10,General!I:J,2,FALSE),0))</f>
        <v>1</v>
      </c>
      <c r="HN10" s="231">
        <f>IF(CF10="",0,IFERROR(VLOOKUP(CF5&amp;CF6&amp;CF7&amp;CF8&amp;CF9&amp;CF10,General!I:J,2,FALSE),0))</f>
        <v>-1</v>
      </c>
      <c r="HO10" s="231">
        <f>IF(CI10="",0,IFERROR(VLOOKUP(CI5&amp;CI6&amp;CI7&amp;CI8&amp;CI9&amp;CI10,General!I:J,2,FALSE),0))</f>
        <v>1</v>
      </c>
      <c r="HP10" s="231">
        <f>IF(CL10="",0,IFERROR(VLOOKUP(CL5&amp;CL6&amp;CL7&amp;CL8&amp;CL9&amp;CL10,General!I:J,2,FALSE),0))</f>
        <v>-1</v>
      </c>
      <c r="HQ10" s="231">
        <f>IF(CO10="",0,IFERROR(VLOOKUP(CO5&amp;CO6&amp;CO7&amp;CO8&amp;CO9&amp;CO10,General!I:J,2,FALSE),0))</f>
        <v>-1</v>
      </c>
      <c r="HR10" s="231">
        <f>IF(CR10="",0,IFERROR(VLOOKUP(CR5&amp;CR6&amp;CR7&amp;CR8&amp;CR9&amp;CR10,General!I:J,2,FALSE),0))</f>
        <v>-1</v>
      </c>
      <c r="HS10" s="231">
        <f>IF(CU10="",0,IFERROR(VLOOKUP(CU5&amp;CU6&amp;CU7&amp;CU8&amp;CU9&amp;CU10,General!I:J,2,FALSE),0))</f>
        <v>1</v>
      </c>
      <c r="HT10" s="231">
        <f>IF(CX10="",0,IFERROR(VLOOKUP(CX5&amp;CX6&amp;CX7&amp;CX8&amp;CX9&amp;CX10,General!I:J,2,FALSE),0))</f>
        <v>1</v>
      </c>
      <c r="HU10" s="231">
        <f>IF(DA10="",0,IFERROR(VLOOKUP(DA5&amp;DA6&amp;DA7&amp;DA8&amp;DA9&amp;DA10,General!I:J,2,FALSE),0))</f>
        <v>-1</v>
      </c>
      <c r="HV10" s="231">
        <f>IF(DD10="",0,IFERROR(VLOOKUP(DD5&amp;DD6&amp;DD7&amp;DD8&amp;DD9&amp;DD10,General!I:J,2,FALSE),0))</f>
        <v>1</v>
      </c>
      <c r="HW10" s="231">
        <f>IF(DG10="",0,IFERROR(VLOOKUP(DG5&amp;DG6&amp;DG7&amp;DG8&amp;DG9&amp;DG10,General!I:J,2,FALSE),0))</f>
        <v>-1</v>
      </c>
      <c r="HX10" s="231">
        <f>IF(DJ10="",0,IFERROR(VLOOKUP(DJ5&amp;DJ6&amp;DJ7&amp;DJ8&amp;DJ9&amp;DJ10,General!I:J,2,FALSE),0))</f>
        <v>1</v>
      </c>
      <c r="HY10" s="231">
        <f>IF(DM10="",0,IFERROR(VLOOKUP(DM5&amp;DM6&amp;DM7&amp;DM8&amp;DM9&amp;DM10,General!I:J,2,FALSE),0))</f>
        <v>-1</v>
      </c>
      <c r="HZ10" s="231">
        <f>IF(DP10="",0,IFERROR(VLOOKUP(DP5&amp;DP6&amp;DP7&amp;DP8&amp;DP9&amp;DP10,General!I:J,2,FALSE),0))</f>
        <v>1</v>
      </c>
      <c r="IA10" s="231">
        <f>IF(DS10="",0,IFERROR(VLOOKUP(DS5&amp;DS6&amp;DS7&amp;DS8&amp;DS9&amp;DS10,General!I:J,2,FALSE),0))</f>
        <v>-1</v>
      </c>
      <c r="IB10" s="231">
        <f>IF(DV10="",0,IFERROR(VLOOKUP(DV5&amp;DV6&amp;DV7&amp;DV8&amp;DV9&amp;DV10,General!I:J,2,FALSE),0))</f>
        <v>-1</v>
      </c>
      <c r="IC10" s="229">
        <f>IF(DY10="",0,IFERROR(VLOOKUP(DY5&amp;DY6&amp;DY7&amp;DY8&amp;DY9&amp;DY10,General!I:J,2,FALSE),0))</f>
        <v>1</v>
      </c>
      <c r="ID10" s="229">
        <f>IF(EB10="",0,IFERROR(VLOOKUP(EB5&amp;EB6&amp;EB7&amp;EB8&amp;EB9&amp;EB10,General!I:J,2,FALSE),0))</f>
        <v>1</v>
      </c>
      <c r="IE10" s="229"/>
      <c r="IF10" s="234" t="s">
        <v>35</v>
      </c>
      <c r="IG10" s="234" t="str">
        <f t="shared" ref="IG10:IG73" si="99">IF(OR(BI6&amp;BI7&amp;BI8="WLW",BI7&amp;BI8="WW"),"Y","N")</f>
        <v>N</v>
      </c>
      <c r="IH10" s="234" t="str">
        <f t="shared" ref="IH10:IH73" si="100">IF(OR(BN6&amp;BN7&amp;BN8="WLW",BN7&amp;BN8="WW"),"Y","N")</f>
        <v>N</v>
      </c>
      <c r="II10" s="234" t="str">
        <f t="shared" ref="II10:II73" si="101">IF(OR(BU6&amp;BU7&amp;BU8="WLW",BU7&amp;BU8="WW"),"Y","N")</f>
        <v>N</v>
      </c>
      <c r="IJ10" s="234" t="str">
        <f t="shared" ref="IJ10:IJ73" si="102">IF(BP9="","",IF(IF10="S",1,IJ9+1))</f>
        <v/>
      </c>
      <c r="IK10" s="276" t="str">
        <f t="shared" ref="IK10:IK73" si="103">IF(IK9="Y","N",IF(BP9="","",(IF(AND(BI9&amp;BI10="WW",OR(IF9&amp;IF10="SC",IF9&amp;IF10="CC")),"Y",IF(AND(BI8&amp;BI9&amp;BI10="WLW",IZ10&lt;&gt;"B",OR(IF8&amp;IF9&amp;IF10="SCC",IF8&amp;IF9&amp;IF10="CCC")),"Y","N")))))</f>
        <v/>
      </c>
      <c r="IL10" s="234" t="str">
        <f t="shared" ref="IL10:IL73" si="104">IF(IL9="Y","N",IF(BP9="","",IF(AND(BN9&amp;BN10="WW",OR(IF9&amp;IF10="SC",IF9&amp;IF10="CC")),"Y",IF(AND(BN8&amp;BN9&amp;BN10="WLW",JB10&lt;&gt;"B",OR(IF8&amp;IF9&amp;IF10="SCC",IF8&amp;IF9&amp;IF10="CCC")),"Y","N"))))</f>
        <v/>
      </c>
      <c r="IM10" s="234" t="str">
        <f t="shared" ref="IM10:IM73" si="105">IF(IM9="Y","N",IF(BP9="","",IF(AND(BU9&amp;BU10="WW",OR(IF9&amp;IF10="SC",IF9&amp;IF10="CC")),"Y",IF(AND(BU8&amp;BU9&amp;BU10="WLW",JD10&lt;&gt;"B",OR(IF8&amp;IF9&amp;IF10="SCC",IF8&amp;IF9&amp;IF10="CCC")),"Y","N"))))</f>
        <v/>
      </c>
      <c r="IN10" s="234" t="str">
        <f t="shared" ref="IN10:IN73" si="106">IF(BP9="","",IF(AND(BV10&lt;0,IJ10&gt;2,BV10&gt;=(2-IJ10)),"R","N"))</f>
        <v/>
      </c>
      <c r="IO10" s="234" t="str">
        <f t="shared" ref="IO10:IO73" si="107">IF(BP9="","",IF(GZ10="B",IF(BP9="P",JD10,""),IF(BP9="B",JD10,"")))</f>
        <v/>
      </c>
      <c r="IP10" s="234" t="str">
        <f t="shared" ref="IP10:IP73" si="108">IF(BP9="","",IF(GZ10="B",IF(BP9="B",JD10,""),IF(BP9="P",JD10,"")))</f>
        <v/>
      </c>
      <c r="IQ10" s="234" t="str">
        <f t="shared" si="10"/>
        <v/>
      </c>
      <c r="IR10" s="234">
        <f t="shared" si="11"/>
        <v>2</v>
      </c>
      <c r="IS10" s="234" t="str">
        <f t="shared" ref="IS10:IT25" si="109">IF(IQ5="",0,IQ5)&amp;IF(IQ6="",0,IQ6)&amp;IF(IQ7="",0,IQ7)&amp;IF(IQ8="",0,IQ8)&amp;IF(IQ9="",0,IQ9)</f>
        <v>10010</v>
      </c>
      <c r="IT10" s="234" t="str">
        <f t="shared" si="109"/>
        <v>01201</v>
      </c>
      <c r="IU10" s="234"/>
      <c r="IV10" s="234"/>
      <c r="IW10" s="234" t="str">
        <f>IF(COUNTBLANK(IQ5:IQ9)&gt;2,"B","P")</f>
        <v>B</v>
      </c>
      <c r="IX10" s="234" t="str">
        <f>IF(COUNTBLANK(IQ7:IQ9)&gt;1,"B","P")</f>
        <v>B</v>
      </c>
      <c r="IY10" s="234" t="str">
        <f t="shared" ref="IY10:IY73" si="110">IF(HD9="",HE9,HD9)&amp;BI9</f>
        <v/>
      </c>
      <c r="IZ10" s="234" t="str">
        <f t="shared" ref="IZ10:IZ73" si="111">IF(OR(IF10="S",AND(IK9="Y",IG10="N",IZ9&lt;&gt;"B")),"B",IFERROR(VLOOKUP(IY10,JL:JM,2,FALSE),""))</f>
        <v>B</v>
      </c>
      <c r="JA10" s="234" t="str">
        <f t="shared" ref="JA10:JA73" si="112">IF(HF9="",HG9,HF9)&amp;BN9</f>
        <v>RIGHT UNIT</v>
      </c>
      <c r="JB10" s="234" t="str">
        <f t="shared" ref="JB10:JB73" si="113">IF(OR(IF10="S",AND(IL9="Y",IH10="N",JB9&lt;&gt;"B")),"B",IFERROR(VLOOKUP(JA10,JL:JM,2,FALSE),""))</f>
        <v>B</v>
      </c>
      <c r="JC10" s="234" t="str">
        <f t="shared" ref="JC10:JC73" si="114">IF(HH9="",HI9,HH9)&amp;BU9</f>
        <v>B</v>
      </c>
      <c r="JD10" s="234" t="str">
        <f t="shared" ref="JD10:JD73" si="115">IF(OR(IF10="S",AND(IM9="Y",II10="N",JD9&lt;&gt;"B")),"B",IFERROR(VLOOKUP(JC10,JL:JM,2,FALSE),""))</f>
        <v>B</v>
      </c>
      <c r="JE10" s="234">
        <f>IF(IZ10="","",IF(OR(IZ10="B",IZ10="XB"),1,RIGHT(IZ10)))</f>
        <v>1</v>
      </c>
      <c r="JF10" s="234">
        <f>IF(JB10="","",IF(OR(JB10="B",JB10="XB"),1,RIGHT(JB10)))</f>
        <v>1</v>
      </c>
      <c r="JG10" s="234">
        <f>IF(JD10="","",IF(OR(JD10="B",JD10="XB"),1,RIGHT(JD10)))</f>
        <v>1</v>
      </c>
      <c r="JH10" s="234" t="str">
        <f t="shared" ref="JH10:JH73" si="116">IF(BP9="","",IF(LEN(JD10)=1,"B",IF(LEN(JD10)=2,LEFT(JD10),MID(JD10,2,1))))</f>
        <v/>
      </c>
      <c r="JI10" s="234"/>
      <c r="JJ10" s="234"/>
      <c r="JK10" s="234"/>
      <c r="JL10" s="234"/>
      <c r="JM10" s="234"/>
      <c r="JN10" s="234">
        <v>2</v>
      </c>
      <c r="JO10" s="218"/>
      <c r="JP10" s="234"/>
      <c r="JQ10" s="234"/>
      <c r="JS10" s="281">
        <f>LARGE(EG10:EX10,1)</f>
        <v>1</v>
      </c>
      <c r="JT10" s="1">
        <f>LARGE(EG10:EX10,2)</f>
        <v>1</v>
      </c>
      <c r="JU10" s="1">
        <f>LARGE(EG10:EX10,3)</f>
        <v>1</v>
      </c>
      <c r="JV10" s="1">
        <f>LARGE(EG10:EX10,4)</f>
        <v>1</v>
      </c>
      <c r="JW10" s="1">
        <f>LARGE(EG10:EX10,5)</f>
        <v>1</v>
      </c>
      <c r="JX10" s="1" t="e">
        <f>IF(M9="","",INDEX($EG$4:$EX$4,MATCH(JS9,$EG9:$EX9,0)))</f>
        <v>#N/A</v>
      </c>
      <c r="JY10" s="1" t="e">
        <f>IF(M9="","",INDEX($EG$4:$EX$4,MATCH(JT9,$EG9:$EX9,0)))</f>
        <v>#N/A</v>
      </c>
      <c r="JZ10" s="1" t="e">
        <f>IF(M9="","",INDEX($EG$4:$EX$4,MATCH(JU9,$EG9:$EX9,0)))</f>
        <v>#N/A</v>
      </c>
      <c r="KA10" s="1" t="e">
        <f>IF(M9="","",INDEX($EG$4:$EX$4,MATCH(JV9,$EG9:$EX9,0)))</f>
        <v>#N/A</v>
      </c>
      <c r="KB10" s="1" t="e">
        <f>IF(M9="","",INDEX($EG$4:$EX$4,MATCH(JW9,$EG9:$EX9,0)))</f>
        <v>#N/A</v>
      </c>
      <c r="KC10" s="1" t="s">
        <v>342</v>
      </c>
      <c r="KD10" s="1" t="s">
        <v>679</v>
      </c>
      <c r="KE10" s="1" t="s">
        <v>691</v>
      </c>
      <c r="KF10" s="1" t="str" cm="1">
        <f t="array" aca="1" ref="KF10" ca="1">INDIRECT(KC10&amp;FQ10)</f>
        <v>B</v>
      </c>
      <c r="KG10" s="1" t="str" cm="1">
        <f t="array" aca="1" ref="KG10" ca="1">INDIRECT(KD10&amp;FQ10)</f>
        <v>P</v>
      </c>
      <c r="KH10" s="1" t="str" cm="1">
        <f t="array" aca="1" ref="KH10" ca="1">INDIRECT(KE10&amp;FQ10)</f>
        <v>P</v>
      </c>
      <c r="KI10" s="1" t="str">
        <f>VLOOKUP(KC10,General!AF:AG,2,FALSE)</f>
        <v xml:space="preserve">D5 </v>
      </c>
      <c r="KJ10" s="1" t="str">
        <f>VLOOKUP(KD10,General!AF:AG,2,FALSE)</f>
        <v xml:space="preserve">F5 </v>
      </c>
      <c r="KK10" s="1" t="str">
        <f>VLOOKUP(KE10,General!AF:AG,2,FALSE)</f>
        <v>M1</v>
      </c>
    </row>
    <row r="11" spans="1:300" ht="15.75" thickBot="1">
      <c r="A11" s="1">
        <v>7</v>
      </c>
      <c r="B11" s="9" t="str">
        <f t="shared" ca="1" si="20"/>
        <v>B8</v>
      </c>
      <c r="C11" s="91" t="str">
        <f ca="1">IF(M10="","",IF(KL11="N",KI11,""))</f>
        <v/>
      </c>
      <c r="D11" s="86" t="str">
        <f t="shared" ref="D11:E74" ca="1" si="117">AE11</f>
        <v/>
      </c>
      <c r="E11" s="87" t="str">
        <f t="shared" ca="1" si="117"/>
        <v>L4</v>
      </c>
      <c r="F11" s="8" t="str">
        <f t="shared" ca="1" si="21"/>
        <v>W</v>
      </c>
      <c r="H11" s="94" t="str">
        <f ca="1">IF(M10="","",IF(KM11="N",KJ11,""))</f>
        <v xml:space="preserve">D5 </v>
      </c>
      <c r="I11" s="86" t="str">
        <f t="shared" ref="I11:J74" ca="1" si="118">AG11</f>
        <v/>
      </c>
      <c r="J11" s="87" t="str">
        <f t="shared" ca="1" si="118"/>
        <v>F2</v>
      </c>
      <c r="K11" s="8" t="str">
        <f t="shared" ref="K11:K74" ca="1" si="119">IF(M11="","",IF(M11="P",IF(I11="","L","W"),IF(J11="","L","W")))</f>
        <v>W</v>
      </c>
      <c r="L11" s="83"/>
      <c r="M11" s="16" t="str">
        <f>IF(Dashboard!AH11="","",Dashboard!AH11)</f>
        <v>B</v>
      </c>
      <c r="O11" s="9" t="str">
        <f ca="1">IF(M10="","",IF(KN11="N",KK11,""))</f>
        <v xml:space="preserve">D5 </v>
      </c>
      <c r="P11" s="86" t="str">
        <f t="shared" ref="P11:Q74" ca="1" si="120">AI11</f>
        <v/>
      </c>
      <c r="Q11" s="87" t="str">
        <f t="shared" ca="1" si="120"/>
        <v>F2</v>
      </c>
      <c r="R11" s="4" t="str">
        <f t="shared" ref="R11:R74" ca="1" si="121">IF(M11="","",IF(M11="P",IF(P11="","L","W"),IF(Q11="","L","W")))</f>
        <v>W</v>
      </c>
      <c r="S11" s="4">
        <f t="shared" ref="S11:S74" ca="1" si="122">IF(M11="","",IF(X11="",IF(AO11="S",0,S10),IF(X11="W",IF(AO11="S",0,S10)+BZ11*INT(REPLACE(B11,1,1,"")),IF(AO11="S",0,S10)-BZ11*INT(REPLACE(B11,1,1,"")))))</f>
        <v>7</v>
      </c>
      <c r="T11" s="110">
        <f t="shared" ref="T11:T74" ca="1" si="123">IF(M10="","",IF(AO11="S","",IF(S11&gt;=0,S11,IF(AW11="R",S11,""))))</f>
        <v>7</v>
      </c>
      <c r="U11" s="4">
        <f ca="1">IF(M11="","",IF(B11="NB",U10,IF(T11="",SUM($T$5:$T11)+S11,SUM($T$5:$T11))))</f>
        <v>7</v>
      </c>
      <c r="V11" s="98" t="str">
        <f t="shared" ca="1" si="0"/>
        <v/>
      </c>
      <c r="W11" s="72">
        <f t="shared" ca="1" si="22"/>
        <v>8</v>
      </c>
      <c r="X11" s="74" t="str">
        <f t="shared" ca="1" si="23"/>
        <v>W</v>
      </c>
      <c r="Y11" s="9" t="str">
        <f t="shared" ca="1" si="12"/>
        <v>B</v>
      </c>
      <c r="Z11" s="4" t="str">
        <f t="shared" ca="1" si="13"/>
        <v>C</v>
      </c>
      <c r="AA11" s="4" t="str">
        <f t="shared" ca="1" si="14"/>
        <v>B</v>
      </c>
      <c r="AB11" s="4" t="str">
        <f ca="1">F10</f>
        <v>W</v>
      </c>
      <c r="AC11" s="4" t="str">
        <f ca="1">K10</f>
        <v>L</v>
      </c>
      <c r="AD11" s="4" t="str">
        <f ca="1">R10</f>
        <v>L</v>
      </c>
      <c r="AE11" s="1" t="str">
        <f t="shared" ref="AE11:AE74" ca="1" si="124">IF(M10="","",IF(KF11="P",BH11,""))</f>
        <v/>
      </c>
      <c r="AF11" s="1" t="str">
        <f t="shared" ref="AF11:AF74" ca="1" si="125">IF(M10="","",IF(KF11="B",BH11,""))</f>
        <v>L4</v>
      </c>
      <c r="AG11" s="1" t="str">
        <f ca="1">IF(M10="","",IF(KG11="P",BJ11,""))</f>
        <v/>
      </c>
      <c r="AH11" s="1" t="str">
        <f t="shared" ref="AH11:AH74" ca="1" si="126">IF(M10="","",IF(KG11="B",BJ11,""))</f>
        <v>F2</v>
      </c>
      <c r="AI11" s="1" t="str">
        <f t="shared" ref="AI11:AI74" ca="1" si="127">IF(M10="","",IF(KH11="P",BL11,""))</f>
        <v/>
      </c>
      <c r="AJ11" s="1" t="str">
        <f t="shared" ref="AJ11:AJ74" ca="1" si="128">IF(M10="","",IF(KH11="B",BL11,""))</f>
        <v>F2</v>
      </c>
      <c r="AK11" s="1">
        <f t="shared" ref="AK11:AL74" ca="1" si="129">IF(D11="",0,IF(OR(D11="B",D11="XB"),1,INT(RIGHT(D11))))+IF(I11="",0,IF(OR(I11="B",I11="XB"),1,INT(RIGHT(I11))))+IF(P11="",0,IF(OR(P11="B",P11="XB"),1,INT(RIGHT(P11))))</f>
        <v>0</v>
      </c>
      <c r="AL11" s="1">
        <f t="shared" ca="1" si="129"/>
        <v>8</v>
      </c>
      <c r="AM11" s="1">
        <f t="shared" ca="1" si="5"/>
        <v>0</v>
      </c>
      <c r="AN11" s="1">
        <f t="shared" ca="1" si="24"/>
        <v>1</v>
      </c>
      <c r="AO11" s="1" t="str">
        <f ca="1">IF(M10="","",IF(AW10="R","S",IF(AO10="S","C",IF(S10&gt;=0,"S","C"))))</f>
        <v>C</v>
      </c>
      <c r="AP11" s="1" t="str">
        <f t="shared" si="25"/>
        <v>N</v>
      </c>
      <c r="AQ11" s="1" t="str">
        <f t="shared" si="26"/>
        <v>N</v>
      </c>
      <c r="AR11" s="1" t="str">
        <f t="shared" si="27"/>
        <v>N</v>
      </c>
      <c r="AS11" s="1">
        <f t="shared" ca="1" si="28"/>
        <v>2</v>
      </c>
      <c r="AT11" s="15" t="str">
        <f t="shared" ref="AT11:AT74" ca="1" si="130">IF(AT10="Y","N",IF(M10="","",(IF(AND(F10&amp;F11="WW",OR(AO10&amp;AO11="SC",AO10&amp;AO11="CC")),"Y",IF(AND(F9&amp;F10&amp;F11="WLW",BH11&lt;&gt;"B",OR(AO9&amp;AO10&amp;AO11="SCC",AO9&amp;AO10&amp;AO11="CCC")),"Y","N")))))</f>
        <v>Y</v>
      </c>
      <c r="AU11" s="1" t="str">
        <f t="shared" ca="1" si="29"/>
        <v>N</v>
      </c>
      <c r="AV11" s="1" t="str">
        <f t="shared" ca="1" si="30"/>
        <v>N</v>
      </c>
      <c r="AW11" s="1" t="str">
        <f t="shared" ca="1" si="31"/>
        <v>N</v>
      </c>
      <c r="AX11" s="1" t="str">
        <f t="shared" ca="1" si="32"/>
        <v/>
      </c>
      <c r="AY11" s="1" t="str">
        <f t="shared" ca="1" si="33"/>
        <v>F2</v>
      </c>
      <c r="AZ11" s="1" t="str">
        <f>IF(Dashboard!AH11="P",IF(AZ10="",1,AZ10+1),"")</f>
        <v/>
      </c>
      <c r="BA11" s="1">
        <f>IF(Dashboard!AH11="B",IF(BA10="",1,BA10+1),"")</f>
        <v>3</v>
      </c>
      <c r="BB11" s="1" t="str">
        <f t="shared" si="34"/>
        <v>00100</v>
      </c>
      <c r="BC11" s="1" t="str">
        <f t="shared" si="34"/>
        <v>12012</v>
      </c>
      <c r="BD11" s="1" t="str">
        <f t="shared" ref="BD11:BE45" si="131">IF(AZ5="",0,AZ5)&amp;IF(AZ6="",0,AZ6)&amp;IF(AZ7="",0,AZ7)&amp;IF(AZ8="",0,AZ8)&amp;IF(AZ9="",0,AZ9)&amp;IF(AZ10="",0,AZ10)</f>
        <v>100100</v>
      </c>
      <c r="BE11" s="1" t="str">
        <f t="shared" si="131"/>
        <v>012012</v>
      </c>
      <c r="BF11" s="1" t="str">
        <f t="shared" ref="BF11:BF74" si="132">IF(COUNTBLANK(AZ6:AZ10)&gt;2,"B","P")</f>
        <v>B</v>
      </c>
      <c r="BG11" s="1" t="str">
        <f t="shared" ca="1" si="35"/>
        <v>BW</v>
      </c>
      <c r="BH11" s="1" t="str">
        <f t="shared" ref="BH11:BH74" ca="1" si="133">IF(OR(AO11="S",AND(AT10="Y",AP11="N",BH10&lt;&gt;"B")),"B",IFERROR(VLOOKUP(BG11,BT:BU,2,FALSE),""))</f>
        <v>L4</v>
      </c>
      <c r="BI11" s="1" t="str">
        <f t="shared" ca="1" si="36"/>
        <v>BL</v>
      </c>
      <c r="BJ11" s="1" t="str">
        <f t="shared" ref="BJ11:BJ74" ca="1" si="134">IF(OR(AO11="S",AND(AU10="Y",AQ11="N",BJ10&lt;&gt;"B")),"B",IFERROR(VLOOKUP(BI11,BT:BU,2,FALSE),""))</f>
        <v>F2</v>
      </c>
      <c r="BK11" s="1" t="str">
        <f t="shared" ca="1" si="37"/>
        <v>BL</v>
      </c>
      <c r="BL11" s="1" t="str">
        <f t="shared" ref="BL11:BL74" ca="1" si="135">IF(OR(AO11="S",AND(AV10="Y",AR11="N",BL10&lt;&gt;"B")),"B",IFERROR(VLOOKUP(BK11,BT:BU,2,FALSE),""))</f>
        <v>F2</v>
      </c>
      <c r="BM11" s="1" t="str">
        <f t="shared" ref="BM11:BM74" ca="1" si="136">IF(BH11="","",IF(OR(BH11="B",BH11="XB"),1,RIGHT(BH11)))</f>
        <v>4</v>
      </c>
      <c r="BN11" s="1" t="str">
        <f t="shared" ref="BN11:BN74" ca="1" si="137">IF(BJ11="","",IF(OR(BJ11="B",BJ11="XB"),1,RIGHT(BJ11)))</f>
        <v>2</v>
      </c>
      <c r="BO11" s="1" t="str">
        <f t="shared" ref="BO11:BO74" ca="1" si="138">IF(BL11="","",IF(OR(BL11="B",BL11="XB"),1,RIGHT(BL11)))</f>
        <v>2</v>
      </c>
      <c r="BP11" s="1">
        <f>IFERROR(VLOOKUP(BI10,BT:BU,2,FALSE),"")</f>
        <v>0</v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>IF(Dashboard!U11="",1,0.5)</f>
        <v>1</v>
      </c>
      <c r="CB11" s="230" t="str">
        <f t="shared" si="38"/>
        <v>B</v>
      </c>
      <c r="CC11" s="231" t="str">
        <f t="shared" si="39"/>
        <v>Y</v>
      </c>
      <c r="CD11" s="229">
        <f t="shared" si="40"/>
        <v>4</v>
      </c>
      <c r="CE11" s="228" t="str">
        <f t="shared" si="41"/>
        <v>P</v>
      </c>
      <c r="CF11" s="231" t="str">
        <f t="shared" si="42"/>
        <v>N</v>
      </c>
      <c r="CG11" s="229">
        <f t="shared" si="43"/>
        <v>-4</v>
      </c>
      <c r="CH11" s="230" t="str">
        <f t="shared" si="44"/>
        <v>B</v>
      </c>
      <c r="CI11" s="231" t="str">
        <f t="shared" si="45"/>
        <v>Y</v>
      </c>
      <c r="CJ11" s="229">
        <f t="shared" si="46"/>
        <v>4</v>
      </c>
      <c r="CK11" s="230" t="str">
        <f t="shared" si="47"/>
        <v>P</v>
      </c>
      <c r="CL11" s="231" t="str">
        <f t="shared" si="48"/>
        <v>N</v>
      </c>
      <c r="CM11" s="229">
        <f t="shared" si="49"/>
        <v>-4</v>
      </c>
      <c r="CN11" s="230" t="str">
        <f t="shared" ref="CN11:CN42" si="139">IF(M10="","",IF(CN10="P","B","P"))</f>
        <v>B</v>
      </c>
      <c r="CO11" s="231" t="str">
        <f t="shared" si="50"/>
        <v>Y</v>
      </c>
      <c r="CP11" s="229">
        <f t="shared" si="51"/>
        <v>0</v>
      </c>
      <c r="CQ11" s="230" t="str">
        <f t="shared" si="52"/>
        <v>B</v>
      </c>
      <c r="CR11" s="231" t="str">
        <f t="shared" si="53"/>
        <v>Y</v>
      </c>
      <c r="CS11" s="229">
        <f t="shared" si="54"/>
        <v>0</v>
      </c>
      <c r="CT11" s="230" t="str">
        <f t="shared" si="55"/>
        <v>P</v>
      </c>
      <c r="CU11" s="231" t="str">
        <f t="shared" si="56"/>
        <v>N</v>
      </c>
      <c r="CV11" s="232">
        <f t="shared" si="57"/>
        <v>0</v>
      </c>
      <c r="CW11" s="230" t="str">
        <f t="shared" si="58"/>
        <v>P</v>
      </c>
      <c r="CX11" s="231" t="str">
        <f t="shared" si="59"/>
        <v>N</v>
      </c>
      <c r="CY11" s="232">
        <f t="shared" si="60"/>
        <v>0</v>
      </c>
      <c r="CZ11" s="230" t="str">
        <f t="shared" si="61"/>
        <v>P</v>
      </c>
      <c r="DA11" s="231" t="str">
        <f t="shared" si="62"/>
        <v>N</v>
      </c>
      <c r="DB11" s="229">
        <f t="shared" si="63"/>
        <v>-4</v>
      </c>
      <c r="DC11" s="228" t="str">
        <f t="shared" si="64"/>
        <v>B</v>
      </c>
      <c r="DD11" s="231" t="str">
        <f t="shared" si="65"/>
        <v>Y</v>
      </c>
      <c r="DE11" s="229">
        <f t="shared" si="66"/>
        <v>4</v>
      </c>
      <c r="DF11" s="230" t="str">
        <f t="shared" si="67"/>
        <v>P</v>
      </c>
      <c r="DG11" s="231" t="str">
        <f t="shared" si="68"/>
        <v>N</v>
      </c>
      <c r="DH11" s="229">
        <f t="shared" si="69"/>
        <v>-4</v>
      </c>
      <c r="DI11" s="230" t="str">
        <f t="shared" si="70"/>
        <v>P</v>
      </c>
      <c r="DJ11" s="231" t="str">
        <f t="shared" si="71"/>
        <v>N</v>
      </c>
      <c r="DK11" s="229">
        <f t="shared" si="72"/>
        <v>0</v>
      </c>
      <c r="DL11" s="230" t="str">
        <f t="shared" si="73"/>
        <v>B</v>
      </c>
      <c r="DM11" s="231" t="str">
        <f t="shared" si="74"/>
        <v>Y</v>
      </c>
      <c r="DN11" s="229">
        <f t="shared" si="75"/>
        <v>0</v>
      </c>
      <c r="DO11" s="230" t="str">
        <f t="shared" si="76"/>
        <v>B</v>
      </c>
      <c r="DP11" s="231" t="str">
        <f t="shared" si="77"/>
        <v>Y</v>
      </c>
      <c r="DQ11" s="229">
        <f t="shared" si="78"/>
        <v>4</v>
      </c>
      <c r="DR11" s="230" t="str">
        <f t="shared" si="79"/>
        <v>P</v>
      </c>
      <c r="DS11" s="231" t="str">
        <f t="shared" si="80"/>
        <v>N</v>
      </c>
      <c r="DT11" s="229">
        <f t="shared" si="81"/>
        <v>-4</v>
      </c>
      <c r="DU11" s="230" t="str">
        <f t="shared" si="82"/>
        <v>B</v>
      </c>
      <c r="DV11" s="231" t="str">
        <f t="shared" si="83"/>
        <v>Y</v>
      </c>
      <c r="DW11" s="229">
        <f t="shared" si="84"/>
        <v>0</v>
      </c>
      <c r="DX11" s="230" t="str">
        <f t="shared" si="85"/>
        <v>P</v>
      </c>
      <c r="DY11" s="231" t="str">
        <f t="shared" si="86"/>
        <v>N</v>
      </c>
      <c r="DZ11" s="232">
        <f t="shared" si="87"/>
        <v>0</v>
      </c>
      <c r="EA11" s="230" t="str">
        <f t="shared" si="88"/>
        <v>B</v>
      </c>
      <c r="EB11" s="231" t="str">
        <f t="shared" si="89"/>
        <v>Y</v>
      </c>
      <c r="EC11" s="229">
        <f t="shared" si="90"/>
        <v>4</v>
      </c>
      <c r="ED11" s="252">
        <f t="shared" ref="ED11:ED74" si="140">MAX(CD11,CG11,CJ11,CM11,CP11,CS11,CV11,CY11,DB11,DE11,DH11,DK11,DN11,DQ11,DT11,DW11,DZ11,EC11)</f>
        <v>4</v>
      </c>
      <c r="EE11" s="253">
        <f t="shared" ref="EE11:EE74" si="141">COUNTIF(EG11:EX11,ED11)</f>
        <v>0</v>
      </c>
      <c r="EF11" s="254" t="str">
        <f t="shared" ref="EF11:EF74" si="142">IF(BP11="","",IF(BX11="",EF10,IF(BX11&gt;=30,IF(OR(EF10="G",EF10="GG"),"GG",IF(OR(EF10="R",EF10="RR"),"GRR",IF(EF10="","G","GGRR"))),IF(BX11&lt;=-30,IF(OR(EF10="R",EF10="RR"),"RR",IF(OR(EF10="G",EF10="GG"),"GGR",IF(EF10="","R","GGRR"))),IF(OR(EF10="R",EF10="RR"),"RR",IF(OR(EF10="G",EF10="GG"),"GG",IF(EF10="","","GGRR")))))))</f>
        <v/>
      </c>
      <c r="EG11" s="255">
        <f t="shared" ref="EG11:EV26" si="143">AVERAGE(EY8:EY11)</f>
        <v>2.5</v>
      </c>
      <c r="EH11" s="255">
        <f t="shared" si="143"/>
        <v>-2.5</v>
      </c>
      <c r="EI11" s="255">
        <f t="shared" si="91"/>
        <v>2.5</v>
      </c>
      <c r="EJ11" s="255">
        <f t="shared" si="91"/>
        <v>-2.5</v>
      </c>
      <c r="EK11" s="255">
        <f t="shared" si="91"/>
        <v>-0.5</v>
      </c>
      <c r="EL11" s="255">
        <f t="shared" si="91"/>
        <v>-0.5</v>
      </c>
      <c r="EM11" s="255">
        <f t="shared" si="91"/>
        <v>0.5</v>
      </c>
      <c r="EN11" s="255">
        <f t="shared" si="91"/>
        <v>0.5</v>
      </c>
      <c r="EO11" s="255">
        <f t="shared" si="91"/>
        <v>-2.5</v>
      </c>
      <c r="EP11" s="255">
        <f t="shared" si="91"/>
        <v>2.5</v>
      </c>
      <c r="EQ11" s="255">
        <f t="shared" si="91"/>
        <v>-2.5</v>
      </c>
      <c r="ER11" s="255">
        <f t="shared" si="91"/>
        <v>0.5</v>
      </c>
      <c r="ES11" s="255">
        <f t="shared" si="91"/>
        <v>-0.5</v>
      </c>
      <c r="ET11" s="255">
        <f t="shared" si="91"/>
        <v>2.5</v>
      </c>
      <c r="EU11" s="255">
        <f t="shared" si="91"/>
        <v>-2.5</v>
      </c>
      <c r="EV11" s="255">
        <f t="shared" si="91"/>
        <v>-0.5</v>
      </c>
      <c r="EW11" s="255">
        <f t="shared" si="91"/>
        <v>0.5</v>
      </c>
      <c r="EX11" s="255">
        <f t="shared" si="91"/>
        <v>2.5</v>
      </c>
      <c r="EY11" s="256">
        <f t="shared" ref="EY11:EY74" si="144">CD11</f>
        <v>4</v>
      </c>
      <c r="EZ11" s="257">
        <f t="shared" ref="EZ11:EZ74" si="145">CG11</f>
        <v>-4</v>
      </c>
      <c r="FA11" s="257">
        <f t="shared" ref="FA11:FA74" si="146">CJ11</f>
        <v>4</v>
      </c>
      <c r="FB11" s="257">
        <f t="shared" ref="FB11:FB74" si="147">CM11</f>
        <v>-4</v>
      </c>
      <c r="FC11" s="257">
        <f t="shared" ref="FC11:FC74" si="148">CP11</f>
        <v>0</v>
      </c>
      <c r="FD11" s="257">
        <f t="shared" ref="FD11:FD74" si="149">CS11</f>
        <v>0</v>
      </c>
      <c r="FE11" s="257">
        <f t="shared" ref="FE11:FE74" si="150">CV11</f>
        <v>0</v>
      </c>
      <c r="FF11" s="257">
        <f t="shared" ref="FF11:FF74" si="151">CY11</f>
        <v>0</v>
      </c>
      <c r="FG11" s="257">
        <f t="shared" ref="FG11:FG74" si="152">DB11</f>
        <v>-4</v>
      </c>
      <c r="FH11" s="257">
        <f t="shared" ref="FH11:FH74" si="153">DE11</f>
        <v>4</v>
      </c>
      <c r="FI11" s="257">
        <f t="shared" ref="FI11:FI74" si="154">DH11</f>
        <v>-4</v>
      </c>
      <c r="FJ11" s="257">
        <f t="shared" ref="FJ11:FJ74" si="155">DK11</f>
        <v>0</v>
      </c>
      <c r="FK11" s="257">
        <f t="shared" ref="FK11:FK74" si="156">DN11</f>
        <v>0</v>
      </c>
      <c r="FL11" s="257">
        <f t="shared" ref="FL11:FL74" si="157">DQ11</f>
        <v>4</v>
      </c>
      <c r="FM11" s="257">
        <f t="shared" ref="FM11:FM74" si="158">DT11</f>
        <v>-4</v>
      </c>
      <c r="FN11" s="257">
        <f t="shared" ref="FN11:FN74" si="159">DW11</f>
        <v>0</v>
      </c>
      <c r="FO11" s="257">
        <f t="shared" ref="FO11:FO74" si="160">DZ11</f>
        <v>0</v>
      </c>
      <c r="FP11" s="258">
        <f t="shared" ref="FP11:FP74" si="161">EC11</f>
        <v>4</v>
      </c>
      <c r="FQ11" s="228">
        <v>11</v>
      </c>
      <c r="FR11" s="232">
        <f t="shared" ref="FR11:FR14" si="162">FQ11</f>
        <v>11</v>
      </c>
      <c r="FS11" s="230" t="str" cm="1">
        <f t="array" ref="FS11">IFERROR(INDEX($EG$4:$EX$4,_xlfn.AGGREGATE(15,6,COLUMN($EG$4:$EX$4)-COLUMN($EF$1)/($EG11:$EX11=LARGE($EG11:$EX11,1)),COLUMNS($EX$4:$EX$4))),"")</f>
        <v>CB</v>
      </c>
      <c r="FT11" s="230" t="str" cm="1">
        <f t="array" ref="FT11">IFERROR(INDEX($EG$4:$EX$4,_xlfn.AGGREGATE(15,6,COLUMN($EG$4:$EX$4)-COLUMN($EF$1)/($EG11:$EX11=LARGE($EG11:$EX11,2)),COLUMNS($EX$4:$EY$4))),"")</f>
        <v>CH</v>
      </c>
      <c r="FU11" s="230" t="str" cm="1">
        <f t="array" ref="FU11">IFERROR(INDEX($EG$4:$EX$4,_xlfn.AGGREGATE(15,6,COLUMN($EG$4:$EX$4)-COLUMN($EF$1)/($EG11:$EX11=LARGE($EG11:$EX11,3)),COLUMNS($EX$4:$EZ$4))),"")</f>
        <v>DC</v>
      </c>
      <c r="FV11" s="230" t="str" cm="1">
        <f t="array" ref="FV11">IFERROR(INDEX($EG$4:$EX$4,_xlfn.AGGREGATE(15,6,COLUMN($EG$4:$EX$4)-COLUMN($EF$1)/($EG11:$EX11=LARGE($EG11:$EX11,4)),COLUMNS($EX$4:$FA$4))),"")</f>
        <v>DO</v>
      </c>
      <c r="FW11" s="230" t="str" cm="1">
        <f t="array" ref="FW11">IFERROR(INDEX($EG$4:$EX$4,_xlfn.AGGREGATE(15,6,COLUMN($EG$4:$EX$4)-COLUMN($EF$1)/($EG11:$EX11=LARGE($EG11:$EX11,5)),COLUMNS($EX$4:$FB$4))),"")</f>
        <v>EA</v>
      </c>
      <c r="FX11" s="230" t="str" cm="1">
        <f t="array" ref="FX11">IFERROR(INDEX($EG$4:$EX$4,_xlfn.AGGREGATE(15,6,COLUMN($EG$4:$EX$4)-COLUMN($EF$1)/($EG11:$EX11=LARGE($EG11:$EX11,6)),COLUMNS($EX$4:$FC$4))),"")</f>
        <v/>
      </c>
      <c r="FY11" s="228" t="str">
        <f>IF(GP11="",GO11,GW11)</f>
        <v/>
      </c>
      <c r="FZ11" s="231" t="str">
        <f ca="1">IF(GU10&gt;1,"R","N")</f>
        <v>R</v>
      </c>
      <c r="GA11" s="231" t="str">
        <f t="shared" ref="GA11" si="163">FY10</f>
        <v/>
      </c>
      <c r="GB11" s="232">
        <f ca="1">IF(GB10=6,1,IF(GB10+1&gt;GU11,GU11,GB10+1))</f>
        <v>2</v>
      </c>
      <c r="GC11" s="230"/>
      <c r="GD11" s="231"/>
      <c r="GE11" s="231"/>
      <c r="GF11" s="231"/>
      <c r="GG11" s="231"/>
      <c r="GH11" s="229"/>
      <c r="GI11" s="259" t="e">
        <f ca="1">IF(FS11="",-1,COUNTIF(INDIRECT(GC11&amp;$DN$10):INDIRECT(GC11&amp;FQ11),"Y"))</f>
        <v>#REF!</v>
      </c>
      <c r="GJ11" s="262" t="e">
        <f ca="1">IF(FT11="",-1,COUNTIF(INDIRECT(GD11&amp;$DN$10):INDIRECT(GD11&amp;FQ11),"Y"))</f>
        <v>#REF!</v>
      </c>
      <c r="GK11" s="262" t="e">
        <f ca="1">IF(FU11="",-1,COUNTIF(INDIRECT(GE11&amp;$DN$10):INDIRECT(GE11&amp;FQ11),"Y"))</f>
        <v>#REF!</v>
      </c>
      <c r="GL11" s="260" t="e">
        <f ca="1">IF(FV11="",-1,COUNTIF(INDIRECT(GF11&amp;$DN$10):INDIRECT(GF11&amp;FQ11),"Y"))</f>
        <v>#REF!</v>
      </c>
      <c r="GM11" s="264" t="e">
        <f ca="1">IF(FW11="",-1,COUNTIF(INDIRECT(GG11&amp;$DN$10):INDIRECT(GG11&amp;FQ11),"Y"))</f>
        <v>#REF!</v>
      </c>
      <c r="GN11" s="264">
        <f ca="1">IF(FX11="",-1,COUNTIF(INDIRECT(GH11&amp;$DN$10):INDIRECT(GH11&amp;FQ11),"Y"))</f>
        <v>-1</v>
      </c>
      <c r="GO11" s="230" t="str" cm="1">
        <f t="array" ref="GO11">IFERROR(INDEX($DP$11:$DU$11,_xlfn.AGGREGATE(15,6,COLUMN($DP$11:$DU$11)-COLUMN($DO$11)/($EF$11:$EK$11=MAX($EF$11:$EK$11)),COLUMNS($DP$11:FS11))),"")</f>
        <v/>
      </c>
      <c r="GP11" s="231" t="str" cm="1">
        <f t="array" ref="GP11">IFERROR(INDEX($DP$11:$DU$11,_xlfn.AGGREGATE(15,6,COLUMN($DP$11:$DU$11)-COLUMN($DO$11)/($EF$11:$EK$11=MAX($EF$11:$EK$11)),COLUMNS($DP$11:FT11))),"")</f>
        <v/>
      </c>
      <c r="GQ11" s="231" t="str" cm="1">
        <f t="array" ref="GQ11">IFERROR(INDEX($DP$11:$DU$11,_xlfn.AGGREGATE(15,6,COLUMN($DP$11:$DU$11)-COLUMN($DO$11)/($EF$11:$EK$11=MAX($EF$11:$EK$11)),COLUMNS($DP$11:FU11))),"")</f>
        <v/>
      </c>
      <c r="GR11" s="231" t="str" cm="1">
        <f t="array" ref="GR11">IFERROR(INDEX($DP$11:$DU$11,_xlfn.AGGREGATE(15,6,COLUMN($DP$11:$DU$11)-COLUMN($DO$11)/($EF$11:$EK$11=MAX($EF$11:$EK$11)),COLUMNS($DP$11:FV11))),"")</f>
        <v/>
      </c>
      <c r="GS11" s="231" t="str" cm="1">
        <f t="array" ref="GS11">IFERROR(INDEX($DP$11:$DU$11,_xlfn.AGGREGATE(15,6,COLUMN($DP$11:$DU$11)-COLUMN($DO$11)/($EF$11:$EK$11=MAX($EF$11:$EK$11)),COLUMNS($DP$11:FW11))),"")</f>
        <v/>
      </c>
      <c r="GT11" s="229" t="str" cm="1">
        <f t="array" ref="GT11">IFERROR(INDEX($DP$11:$DU$11,_xlfn.AGGREGATE(15,6,COLUMN($DP$11:$DU$11)-COLUMN($DO$11)/($EF$11:$EK$11=MAX($EF$11:$EK$11)),COLUMNS($DP$11:FX11))),"")</f>
        <v/>
      </c>
      <c r="GU11" s="234">
        <f t="shared" ref="GU11:GU74" ca="1" si="164">COUNTIF(GI11:GN11,MAX(GI11:GN11))</f>
        <v>5</v>
      </c>
      <c r="GV11" s="232">
        <f ca="1">IF(GU11=1,1,GB11)</f>
        <v>2</v>
      </c>
      <c r="GW11" s="263" t="str" cm="1">
        <f t="array" aca="1" ref="GW11" ca="1">INDEX(GO11:GT11,1,GV11)</f>
        <v/>
      </c>
      <c r="GX11" s="230" t="str">
        <f t="shared" si="17"/>
        <v>B</v>
      </c>
      <c r="GY11" s="231" t="str">
        <f t="shared" si="18"/>
        <v>T</v>
      </c>
      <c r="GZ11" s="231" t="str">
        <f t="shared" si="19"/>
        <v>C</v>
      </c>
      <c r="HA11" s="231" t="str">
        <f t="shared" si="6"/>
        <v/>
      </c>
      <c r="HB11" s="231" t="str">
        <f t="shared" si="7"/>
        <v>RIGHT UNIT1</v>
      </c>
      <c r="HC11" s="231" t="str">
        <f t="shared" si="8"/>
        <v>BF2</v>
      </c>
      <c r="HD11" s="234" t="str">
        <f t="shared" si="92"/>
        <v/>
      </c>
      <c r="HE11" s="234" t="str">
        <f t="shared" si="93"/>
        <v/>
      </c>
      <c r="HF11" s="234" t="str">
        <f t="shared" si="94"/>
        <v/>
      </c>
      <c r="HG11" s="234" t="str">
        <f t="shared" si="95"/>
        <v/>
      </c>
      <c r="HH11" s="234" t="str">
        <f t="shared" si="96"/>
        <v/>
      </c>
      <c r="HI11" s="234" t="str">
        <f t="shared" si="97"/>
        <v/>
      </c>
      <c r="HJ11" s="234" t="e">
        <f t="shared" ca="1" si="98"/>
        <v>#VALUE!</v>
      </c>
      <c r="HK11" s="234" t="e">
        <f t="shared" ca="1" si="98"/>
        <v>#VALUE!</v>
      </c>
      <c r="HL11" s="230">
        <f t="shared" si="9"/>
        <v>4</v>
      </c>
      <c r="HM11" s="231">
        <f>IF(CC11="",0,IFERROR(VLOOKUP(CC6&amp;CC7&amp;CC8&amp;CC9&amp;CC10&amp;CC11,General!I:J,2,FALSE),0))</f>
        <v>3</v>
      </c>
      <c r="HN11" s="231">
        <f>IF(CF11="",0,IFERROR(VLOOKUP(CF6&amp;CF7&amp;CF8&amp;CF9&amp;CF10&amp;CF11,General!I:J,2,FALSE),0))</f>
        <v>-3</v>
      </c>
      <c r="HO11" s="231">
        <f>IF(CI11="",0,IFERROR(VLOOKUP(CI6&amp;CI7&amp;CI8&amp;CI9&amp;CI10&amp;CI11,General!I:J,2,FALSE),0))</f>
        <v>3</v>
      </c>
      <c r="HP11" s="231">
        <f>IF(CL11="",0,IFERROR(VLOOKUP(CL6&amp;CL7&amp;CL8&amp;CL9&amp;CL10&amp;CL11,General!I:J,2,FALSE),0))</f>
        <v>-3</v>
      </c>
      <c r="HQ11" s="231">
        <f>IF(CO11="",0,IFERROR(VLOOKUP(CO6&amp;CO7&amp;CO8&amp;CO9&amp;CO10&amp;CO11,General!I:J,2,FALSE),0))</f>
        <v>1</v>
      </c>
      <c r="HR11" s="231">
        <f>IF(CR11="",0,IFERROR(VLOOKUP(CR6&amp;CR7&amp;CR8&amp;CR9&amp;CR10&amp;CR11,General!I:J,2,FALSE),0))</f>
        <v>1</v>
      </c>
      <c r="HS11" s="231">
        <f>IF(CU11="",0,IFERROR(VLOOKUP(CU6&amp;CU7&amp;CU8&amp;CU9&amp;CU10&amp;CU11,General!I:J,2,FALSE),0))</f>
        <v>-1</v>
      </c>
      <c r="HT11" s="231">
        <f>IF(CX11="",0,IFERROR(VLOOKUP(CX6&amp;CX7&amp;CX8&amp;CX9&amp;CX10&amp;CX11,General!I:J,2,FALSE),0))</f>
        <v>-1</v>
      </c>
      <c r="HU11" s="231">
        <f>IF(DA11="",0,IFERROR(VLOOKUP(DA6&amp;DA7&amp;DA8&amp;DA9&amp;DA10&amp;DA11,General!I:J,2,FALSE),0))</f>
        <v>-3</v>
      </c>
      <c r="HV11" s="231">
        <f>IF(DD11="",0,IFERROR(VLOOKUP(DD6&amp;DD7&amp;DD8&amp;DD9&amp;DD10&amp;DD11,General!I:J,2,FALSE),0))</f>
        <v>3</v>
      </c>
      <c r="HW11" s="231">
        <f>IF(DG11="",0,IFERROR(VLOOKUP(DG6&amp;DG7&amp;DG8&amp;DG9&amp;DG10&amp;DG11,General!I:J,2,FALSE),0))</f>
        <v>-3</v>
      </c>
      <c r="HX11" s="231">
        <f>IF(DJ11="",0,IFERROR(VLOOKUP(DJ6&amp;DJ7&amp;DJ8&amp;DJ9&amp;DJ10&amp;DJ11,General!I:J,2,FALSE),0))</f>
        <v>-1</v>
      </c>
      <c r="HY11" s="231">
        <f>IF(DM11="",0,IFERROR(VLOOKUP(DM6&amp;DM7&amp;DM8&amp;DM9&amp;DM10&amp;DM11,General!I:J,2,FALSE),0))</f>
        <v>1</v>
      </c>
      <c r="HZ11" s="231">
        <f>IF(DP11="",0,IFERROR(VLOOKUP(DP6&amp;DP7&amp;DP8&amp;DP9&amp;DP10&amp;DP11,General!I:J,2,FALSE),0))</f>
        <v>3</v>
      </c>
      <c r="IA11" s="231">
        <f>IF(DS11="",0,IFERROR(VLOOKUP(DS6&amp;DS7&amp;DS8&amp;DS9&amp;DS10&amp;DS11,General!I:J,2,FALSE),0))</f>
        <v>-3</v>
      </c>
      <c r="IB11" s="231">
        <f>IF(DV11="",0,IFERROR(VLOOKUP(DV6&amp;DV7&amp;DV8&amp;DV9&amp;DV10&amp;DV11,General!I:J,2,FALSE),0))</f>
        <v>1</v>
      </c>
      <c r="IC11" s="229">
        <f>IF(DY11="",0,IFERROR(VLOOKUP(DY6&amp;DY7&amp;DY8&amp;DY9&amp;DY10&amp;DY11,General!I:J,2,FALSE),0))</f>
        <v>-1</v>
      </c>
      <c r="ID11" s="229">
        <f>IF(EB11="",0,IFERROR(VLOOKUP(EB6&amp;EB7&amp;EB8&amp;EB9&amp;EB10&amp;EB11,General!I:J,2,FALSE),0))</f>
        <v>3</v>
      </c>
      <c r="IE11" s="229">
        <v>0</v>
      </c>
      <c r="IF11" s="234" t="str">
        <f t="shared" ref="IF11:IF74" si="165">IF(BP10="","",IF(IN10="R","S",IF(IF10="S","C",IF(OR(AND(BV10&gt;=0,JH10="F"),AND(JH10="L",JH9="L",BU10="L")),"S","C"))))</f>
        <v/>
      </c>
      <c r="IG11" s="234" t="str">
        <f t="shared" si="99"/>
        <v>N</v>
      </c>
      <c r="IH11" s="234" t="str">
        <f t="shared" si="100"/>
        <v>N</v>
      </c>
      <c r="II11" s="234" t="str">
        <f t="shared" si="101"/>
        <v>N</v>
      </c>
      <c r="IJ11" s="234" t="str">
        <f t="shared" si="102"/>
        <v/>
      </c>
      <c r="IK11" s="276" t="str">
        <f t="shared" si="103"/>
        <v/>
      </c>
      <c r="IL11" s="234" t="str">
        <f t="shared" si="104"/>
        <v/>
      </c>
      <c r="IM11" s="234" t="str">
        <f t="shared" si="105"/>
        <v/>
      </c>
      <c r="IN11" s="234" t="str">
        <f t="shared" si="106"/>
        <v/>
      </c>
      <c r="IO11" s="234" t="str">
        <f t="shared" si="107"/>
        <v/>
      </c>
      <c r="IP11" s="234" t="str">
        <f t="shared" si="108"/>
        <v/>
      </c>
      <c r="IQ11" s="234" t="str">
        <f t="shared" si="10"/>
        <v/>
      </c>
      <c r="IR11" s="234">
        <f t="shared" si="11"/>
        <v>3</v>
      </c>
      <c r="IS11" s="234" t="str">
        <f t="shared" si="109"/>
        <v>00100</v>
      </c>
      <c r="IT11" s="234" t="str">
        <f t="shared" si="109"/>
        <v>12012</v>
      </c>
      <c r="IU11" s="234" t="str">
        <f t="shared" ref="IU11:IV45" si="166">IF(IQ5="",0,IQ5)&amp;IF(IQ6="",0,IQ6)&amp;IF(IQ7="",0,IQ7)&amp;IF(IQ8="",0,IQ8)&amp;IF(IQ9="",0,IQ9)&amp;IF(IQ10="",0,IQ10)</f>
        <v>100100</v>
      </c>
      <c r="IV11" s="234" t="str">
        <f t="shared" si="166"/>
        <v>012012</v>
      </c>
      <c r="IW11" s="234" t="str">
        <f t="shared" ref="IW11:IW45" si="167">IF(COUNTBLANK(IQ6:IQ10)&gt;2,"B","P")</f>
        <v>B</v>
      </c>
      <c r="IX11" s="234" t="str">
        <f t="shared" ref="IX11:IX74" si="168">IF(COUNTBLANK(IQ8:IQ10)&gt;1,"B","P")</f>
        <v>B</v>
      </c>
      <c r="IY11" s="234" t="str">
        <f t="shared" si="110"/>
        <v/>
      </c>
      <c r="IZ11" s="234" t="str">
        <f t="shared" si="111"/>
        <v/>
      </c>
      <c r="JA11" s="234" t="str">
        <f t="shared" si="112"/>
        <v>1</v>
      </c>
      <c r="JB11" s="234" t="str">
        <f t="shared" si="113"/>
        <v/>
      </c>
      <c r="JC11" s="234" t="str">
        <f t="shared" si="114"/>
        <v>F2</v>
      </c>
      <c r="JD11" s="234" t="str">
        <f t="shared" si="115"/>
        <v/>
      </c>
      <c r="JE11" s="234" t="str">
        <f t="shared" ref="JE11:JE74" si="169">IF(IZ11="","",IF(OR(IZ11="B",IZ11="XB"),1,RIGHT(IZ11)))</f>
        <v/>
      </c>
      <c r="JF11" s="234" t="str">
        <f t="shared" ref="JF11:JF74" si="170">IF(JB11="","",IF(OR(JB11="B",JB11="XB"),1,RIGHT(JB11)))</f>
        <v/>
      </c>
      <c r="JG11" s="234" t="str">
        <f t="shared" ref="JG11:JG74" si="171">IF(JD11="","",IF(OR(JD11="B",JD11="XB"),1,RIGHT(JD11)))</f>
        <v/>
      </c>
      <c r="JH11" s="234" t="str">
        <f t="shared" si="116"/>
        <v/>
      </c>
      <c r="JI11" s="234"/>
      <c r="JJ11" s="234"/>
      <c r="JK11" s="234"/>
      <c r="JL11" s="234"/>
      <c r="JM11" s="234"/>
      <c r="JN11" s="234">
        <v>2</v>
      </c>
      <c r="JO11" s="218"/>
      <c r="JP11" s="234"/>
      <c r="JQ11" s="234"/>
      <c r="JS11" s="281">
        <f t="shared" ref="JS11:JS23" si="172">LARGE(EG11:EX11,1)</f>
        <v>2.5</v>
      </c>
      <c r="JT11" s="1">
        <f t="shared" ref="JT11:JT23" si="173">LARGE(EG11:EX11,2)</f>
        <v>2.5</v>
      </c>
      <c r="JU11" s="1">
        <f t="shared" ref="JU11:JU74" si="174">LARGE(EG11:EX11,3)</f>
        <v>2.5</v>
      </c>
      <c r="JV11" s="1">
        <f t="shared" ref="JV11:JV74" si="175">LARGE(EG11:EX11,4)</f>
        <v>2.5</v>
      </c>
      <c r="JW11" s="1">
        <f t="shared" ref="JW11:JW74" si="176">LARGE(EG11:EX11,5)</f>
        <v>2.5</v>
      </c>
      <c r="JX11" s="1" t="str">
        <f t="shared" ref="JX11:JX74" si="177">IF(M10="","",INDEX($EG$4:$EX$4,MATCH(JS10,$EG10:$EX10,0)))</f>
        <v>CB</v>
      </c>
      <c r="JY11" s="1" t="str">
        <f t="shared" ref="JY11:JY74" si="178">IF(M10="","",INDEX($EG$4:$EX$4,MATCH(JT10,$EG10:$EX10,0)))</f>
        <v>CB</v>
      </c>
      <c r="JZ11" s="1" t="str">
        <f t="shared" ref="JZ11:JZ74" si="179">IF(M10="","",INDEX($EG$4:$EX$4,MATCH(JU10,$EG10:$EX10,0)))</f>
        <v>CB</v>
      </c>
      <c r="KA11" s="1" t="str">
        <f t="shared" ref="KA11:KA74" si="180">IF(M10="","",INDEX($EG$4:$EX$4,MATCH(JV10,$EG10:$EX10,0)))</f>
        <v>CB</v>
      </c>
      <c r="KB11" s="1" t="str">
        <f t="shared" ref="KB11:KB74" si="181">IF(M10="","",INDEX($EG$4:$EX$4,MATCH(JW10,$EG10:$EX10,0)))</f>
        <v>CB</v>
      </c>
      <c r="KC11" s="1" t="str" cm="1">
        <f t="array" aca="1" ref="KC11" ca="1">IF(INDIRECT(VLOOKUP(KC10,General!AC:AE,3,FALSE)&amp;FQ10)&gt;1,KC10,JX11)</f>
        <v>CB</v>
      </c>
      <c r="KD11" s="1" t="str" cm="1">
        <f t="array" aca="1" ref="KD11" ca="1">IF(AND(INDIRECT(VLOOKUP(KD10,General!AC:AE,3,FALSE)&amp;FQ10)&gt;1,KD10&lt;&gt;KC11),KD10,IF(JX11&lt;&gt;KC11,JX11,IF(AND(JX11=JY11,JX11=JZ11),KA11,IF(JX11=JY11,JZ11,JY11))))</f>
        <v>CB</v>
      </c>
      <c r="KE11" s="1" t="str" cm="1">
        <f t="array" aca="1" ref="KE11" ca="1">IF(AND(INDIRECT(VLOOKUP(KE10,General!AC:AE,3,FALSE)&amp;FQ10)&gt;1,KE10&lt;&gt;KC11,KE10&lt;&gt;KD11),KE10,IF(AND(JX11&lt;&gt;KC11,JX11&lt;&gt;KD11),JX11,IF(AND(JY11&lt;&gt;KC11,JY11&lt;&gt;KD11),JY11,IF(AND(JZ11&lt;&gt;KC11,JZ11&lt;&gt;KD11),JZ11,IF(AND(KA11&lt;&gt;KC11,KA11&lt;&gt;KD11),KA11,KB11)))))</f>
        <v>CB</v>
      </c>
      <c r="KF11" s="1" t="str" cm="1">
        <f t="array" aca="1" ref="KF11" ca="1">INDIRECT(KC11&amp;FQ11)</f>
        <v>B</v>
      </c>
      <c r="KG11" s="1" t="str" cm="1">
        <f t="array" aca="1" ref="KG11" ca="1">INDIRECT(KD11&amp;FQ11)</f>
        <v>B</v>
      </c>
      <c r="KH11" s="1" t="str" cm="1">
        <f t="array" aca="1" ref="KH11" ca="1">INDIRECT(KE11&amp;FQ11)</f>
        <v>B</v>
      </c>
      <c r="KI11" s="1" t="str">
        <f ca="1">VLOOKUP(KC11,General!AF:AG,2,FALSE)</f>
        <v xml:space="preserve">D5 </v>
      </c>
      <c r="KJ11" s="1" t="str">
        <f ca="1">VLOOKUP(KD11,General!AF:AG,2,FALSE)</f>
        <v xml:space="preserve">D5 </v>
      </c>
      <c r="KK11" s="1" t="str">
        <f ca="1">VLOOKUP(KE11,General!AF:AG,2,FALSE)</f>
        <v xml:space="preserve">D5 </v>
      </c>
      <c r="KL11" s="1" t="str">
        <f ca="1">IF(KI11=KI10,"Y","N")</f>
        <v>Y</v>
      </c>
      <c r="KM11" s="1" t="str">
        <f t="shared" ref="KM11:KN11" ca="1" si="182">IF(KJ11=KJ10,"Y","N")</f>
        <v>N</v>
      </c>
      <c r="KN11" s="1" t="str">
        <f t="shared" ca="1" si="182"/>
        <v>N</v>
      </c>
    </row>
    <row r="12" spans="1:300" ht="15.75" thickBot="1">
      <c r="A12" s="1">
        <v>8</v>
      </c>
      <c r="B12" s="9" t="str">
        <f t="shared" ca="1" si="20"/>
        <v>B3</v>
      </c>
      <c r="C12" s="91" t="str">
        <f t="shared" ref="C12:C75" ca="1" si="183">IF(M11="","",IF(KL12="N",KI12,""))</f>
        <v/>
      </c>
      <c r="D12" s="86" t="str">
        <f t="shared" ca="1" si="117"/>
        <v/>
      </c>
      <c r="E12" s="87" t="str">
        <f t="shared" ca="1" si="117"/>
        <v>B</v>
      </c>
      <c r="F12" s="8" t="str">
        <f t="shared" ca="1" si="21"/>
        <v>W</v>
      </c>
      <c r="H12" s="94" t="str">
        <f t="shared" ref="H12:H75" ca="1" si="184">IF(M11="","",IF(KM12="N",KJ12,""))</f>
        <v/>
      </c>
      <c r="I12" s="86" t="str">
        <f t="shared" ca="1" si="118"/>
        <v/>
      </c>
      <c r="J12" s="87" t="str">
        <f t="shared" ca="1" si="118"/>
        <v>B</v>
      </c>
      <c r="K12" s="8" t="str">
        <f t="shared" ca="1" si="119"/>
        <v>W</v>
      </c>
      <c r="L12" s="83"/>
      <c r="M12" s="16" t="str">
        <f>IF(Dashboard!AH12="","",Dashboard!AH12)</f>
        <v>B</v>
      </c>
      <c r="O12" s="9" t="str">
        <f t="shared" ref="O12:O75" ca="1" si="185">IF(M11="","",IF(KN12="N",KK12,""))</f>
        <v/>
      </c>
      <c r="P12" s="86" t="str">
        <f t="shared" ca="1" si="120"/>
        <v/>
      </c>
      <c r="Q12" s="87" t="str">
        <f t="shared" ca="1" si="120"/>
        <v>B</v>
      </c>
      <c r="R12" s="4" t="str">
        <f t="shared" ca="1" si="121"/>
        <v>W</v>
      </c>
      <c r="S12" s="4">
        <f t="shared" ca="1" si="122"/>
        <v>3</v>
      </c>
      <c r="T12" s="110" t="str">
        <f t="shared" ca="1" si="123"/>
        <v/>
      </c>
      <c r="U12" s="4">
        <f ca="1">IF(M12="","",IF(B12="NB",U11,IF(T12="",SUM($T$5:$T12)+S12,SUM($T$5:$T12))))</f>
        <v>10</v>
      </c>
      <c r="V12" s="98" t="str">
        <f t="shared" ca="1" si="0"/>
        <v/>
      </c>
      <c r="W12" s="72">
        <f t="shared" ca="1" si="22"/>
        <v>3</v>
      </c>
      <c r="X12" s="74" t="str">
        <f t="shared" ca="1" si="23"/>
        <v>W</v>
      </c>
      <c r="Y12" s="9" t="str">
        <f t="shared" ca="1" si="12"/>
        <v>B</v>
      </c>
      <c r="Z12" s="4" t="str">
        <f t="shared" ca="1" si="13"/>
        <v>C</v>
      </c>
      <c r="AA12" s="4" t="str">
        <f t="shared" ca="1" si="14"/>
        <v>B</v>
      </c>
      <c r="AB12" s="4" t="str">
        <f t="shared" ref="AB12:AB75" ca="1" si="186">F11</f>
        <v>W</v>
      </c>
      <c r="AC12" s="4" t="str">
        <f t="shared" ref="AC12:AC75" ca="1" si="187">K11</f>
        <v>W</v>
      </c>
      <c r="AD12" s="4" t="str">
        <f t="shared" ref="AD12:AD75" ca="1" si="188">R11</f>
        <v>W</v>
      </c>
      <c r="AE12" s="1" t="str">
        <f t="shared" ca="1" si="124"/>
        <v/>
      </c>
      <c r="AF12" s="1" t="str">
        <f t="shared" ca="1" si="125"/>
        <v>B</v>
      </c>
      <c r="AG12" s="1" t="str">
        <f t="shared" ref="AG12:AG74" ca="1" si="189">IF(M11="","",IF(KG12="p",BJ12,""))</f>
        <v/>
      </c>
      <c r="AH12" s="1" t="str">
        <f t="shared" ca="1" si="126"/>
        <v>B</v>
      </c>
      <c r="AI12" s="1" t="str">
        <f t="shared" ca="1" si="127"/>
        <v/>
      </c>
      <c r="AJ12" s="1" t="str">
        <f t="shared" ca="1" si="128"/>
        <v>B</v>
      </c>
      <c r="AK12" s="1">
        <f t="shared" ca="1" si="129"/>
        <v>0</v>
      </c>
      <c r="AL12" s="1">
        <f t="shared" ca="1" si="129"/>
        <v>3</v>
      </c>
      <c r="AM12" s="1">
        <f t="shared" ca="1" si="5"/>
        <v>3</v>
      </c>
      <c r="AN12" s="1">
        <f t="shared" ca="1" si="24"/>
        <v>3</v>
      </c>
      <c r="AO12" s="1" t="str">
        <f t="shared" ref="AO12:AO75" ca="1" si="190">IF(M11="","",IF(AW11="R","S",IF(AO11="S","C",IF(S11&gt;=0,"S","C"))))</f>
        <v>S</v>
      </c>
      <c r="AP12" s="1" t="str">
        <f t="shared" ca="1" si="25"/>
        <v>N</v>
      </c>
      <c r="AQ12" s="1" t="str">
        <f t="shared" ca="1" si="26"/>
        <v>N</v>
      </c>
      <c r="AR12" s="1" t="str">
        <f t="shared" ca="1" si="27"/>
        <v>N</v>
      </c>
      <c r="AS12" s="1">
        <f t="shared" ca="1" si="28"/>
        <v>1</v>
      </c>
      <c r="AT12" s="15" t="str">
        <f t="shared" ca="1" si="130"/>
        <v>N</v>
      </c>
      <c r="AU12" s="1" t="str">
        <f t="shared" ca="1" si="29"/>
        <v>N</v>
      </c>
      <c r="AV12" s="1" t="str">
        <f t="shared" ca="1" si="30"/>
        <v>N</v>
      </c>
      <c r="AW12" s="1" t="str">
        <f t="shared" ca="1" si="31"/>
        <v>N</v>
      </c>
      <c r="AX12" s="1" t="str">
        <f t="shared" ca="1" si="32"/>
        <v/>
      </c>
      <c r="AY12" s="1" t="str">
        <f t="shared" ca="1" si="33"/>
        <v>B</v>
      </c>
      <c r="AZ12" s="1" t="str">
        <f>IF(Dashboard!AH12="P",IF(AZ11="",1,AZ11+1),"")</f>
        <v/>
      </c>
      <c r="BA12" s="1">
        <f>IF(Dashboard!AH12="B",IF(BA11="",1,BA11+1),"")</f>
        <v>4</v>
      </c>
      <c r="BB12" s="1" t="str">
        <f t="shared" si="34"/>
        <v>01000</v>
      </c>
      <c r="BC12" s="1" t="str">
        <f t="shared" si="34"/>
        <v>20123</v>
      </c>
      <c r="BD12" s="1" t="str">
        <f t="shared" si="131"/>
        <v>001000</v>
      </c>
      <c r="BE12" s="1" t="str">
        <f t="shared" si="131"/>
        <v>120123</v>
      </c>
      <c r="BF12" s="1" t="str">
        <f t="shared" si="132"/>
        <v>B</v>
      </c>
      <c r="BG12" s="1" t="str">
        <f t="shared" ca="1" si="35"/>
        <v>L4W</v>
      </c>
      <c r="BH12" s="1" t="str">
        <f t="shared" ca="1" si="133"/>
        <v>B</v>
      </c>
      <c r="BI12" s="1" t="str">
        <f t="shared" ca="1" si="36"/>
        <v>F2W</v>
      </c>
      <c r="BJ12" s="1" t="str">
        <f t="shared" ca="1" si="134"/>
        <v>B</v>
      </c>
      <c r="BK12" s="1" t="str">
        <f t="shared" ca="1" si="37"/>
        <v>F2W</v>
      </c>
      <c r="BL12" s="1" t="str">
        <f t="shared" ca="1" si="135"/>
        <v>B</v>
      </c>
      <c r="BM12" s="1">
        <f t="shared" ca="1" si="136"/>
        <v>1</v>
      </c>
      <c r="BN12" s="1">
        <f t="shared" ca="1" si="137"/>
        <v>1</v>
      </c>
      <c r="BO12" s="1">
        <f t="shared" ca="1" si="138"/>
        <v>1</v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3</v>
      </c>
      <c r="BZ12" s="1">
        <f>IF(Dashboard!U12="",1,0.5)</f>
        <v>1</v>
      </c>
      <c r="CB12" s="230" t="str">
        <f t="shared" si="38"/>
        <v>B</v>
      </c>
      <c r="CC12" s="231" t="str">
        <f t="shared" si="39"/>
        <v>Y</v>
      </c>
      <c r="CD12" s="229">
        <f t="shared" si="40"/>
        <v>10</v>
      </c>
      <c r="CE12" s="228" t="str">
        <f t="shared" si="41"/>
        <v>P</v>
      </c>
      <c r="CF12" s="231" t="str">
        <f t="shared" si="42"/>
        <v>N</v>
      </c>
      <c r="CG12" s="229">
        <f t="shared" si="43"/>
        <v>-10</v>
      </c>
      <c r="CH12" s="230" t="str">
        <f t="shared" si="44"/>
        <v>B</v>
      </c>
      <c r="CI12" s="231" t="str">
        <f t="shared" si="45"/>
        <v>Y</v>
      </c>
      <c r="CJ12" s="229">
        <f t="shared" si="46"/>
        <v>10</v>
      </c>
      <c r="CK12" s="230" t="str">
        <f t="shared" si="47"/>
        <v>P</v>
      </c>
      <c r="CL12" s="231" t="str">
        <f t="shared" si="48"/>
        <v>N</v>
      </c>
      <c r="CM12" s="229">
        <f t="shared" si="49"/>
        <v>-10</v>
      </c>
      <c r="CN12" s="230" t="str">
        <f t="shared" si="139"/>
        <v>P</v>
      </c>
      <c r="CO12" s="231" t="str">
        <f t="shared" si="50"/>
        <v>N</v>
      </c>
      <c r="CP12" s="229">
        <f t="shared" si="51"/>
        <v>-1</v>
      </c>
      <c r="CQ12" s="230" t="str">
        <f t="shared" si="52"/>
        <v>B</v>
      </c>
      <c r="CR12" s="231" t="str">
        <f t="shared" si="53"/>
        <v>Y</v>
      </c>
      <c r="CS12" s="229">
        <f t="shared" si="54"/>
        <v>3</v>
      </c>
      <c r="CT12" s="230" t="str">
        <f t="shared" si="55"/>
        <v>P</v>
      </c>
      <c r="CU12" s="231" t="str">
        <f t="shared" si="56"/>
        <v>N</v>
      </c>
      <c r="CV12" s="232">
        <f t="shared" si="57"/>
        <v>-3</v>
      </c>
      <c r="CW12" s="230" t="str">
        <f t="shared" si="58"/>
        <v>B</v>
      </c>
      <c r="CX12" s="231" t="str">
        <f t="shared" si="59"/>
        <v>Y</v>
      </c>
      <c r="CY12" s="232">
        <f t="shared" si="60"/>
        <v>1</v>
      </c>
      <c r="CZ12" s="230" t="str">
        <f t="shared" si="61"/>
        <v>P</v>
      </c>
      <c r="DA12" s="231" t="str">
        <f t="shared" si="62"/>
        <v>N</v>
      </c>
      <c r="DB12" s="229">
        <f t="shared" si="63"/>
        <v>-10</v>
      </c>
      <c r="DC12" s="228" t="str">
        <f t="shared" si="64"/>
        <v>B</v>
      </c>
      <c r="DD12" s="231" t="str">
        <f t="shared" si="65"/>
        <v>Y</v>
      </c>
      <c r="DE12" s="229">
        <f t="shared" si="66"/>
        <v>10</v>
      </c>
      <c r="DF12" s="230" t="str">
        <f t="shared" si="67"/>
        <v>P</v>
      </c>
      <c r="DG12" s="231" t="str">
        <f t="shared" si="68"/>
        <v>N</v>
      </c>
      <c r="DH12" s="229">
        <f t="shared" si="69"/>
        <v>-10</v>
      </c>
      <c r="DI12" s="230" t="str">
        <f t="shared" si="70"/>
        <v>B</v>
      </c>
      <c r="DJ12" s="231" t="str">
        <f t="shared" si="71"/>
        <v>Y</v>
      </c>
      <c r="DK12" s="229">
        <f t="shared" si="72"/>
        <v>1</v>
      </c>
      <c r="DL12" s="230" t="str">
        <f t="shared" si="73"/>
        <v>P</v>
      </c>
      <c r="DM12" s="231" t="str">
        <f t="shared" si="74"/>
        <v>N</v>
      </c>
      <c r="DN12" s="229">
        <f t="shared" si="75"/>
        <v>-1</v>
      </c>
      <c r="DO12" s="230" t="str">
        <f t="shared" si="76"/>
        <v>P</v>
      </c>
      <c r="DP12" s="231" t="str">
        <f t="shared" si="77"/>
        <v>N</v>
      </c>
      <c r="DQ12" s="229">
        <f t="shared" si="78"/>
        <v>3</v>
      </c>
      <c r="DR12" s="230" t="str">
        <f t="shared" si="79"/>
        <v>B</v>
      </c>
      <c r="DS12" s="231" t="str">
        <f t="shared" si="80"/>
        <v>Y</v>
      </c>
      <c r="DT12" s="229">
        <f t="shared" si="81"/>
        <v>-3</v>
      </c>
      <c r="DU12" s="230" t="str">
        <f t="shared" si="82"/>
        <v>B</v>
      </c>
      <c r="DV12" s="231" t="str">
        <f t="shared" si="83"/>
        <v>Y</v>
      </c>
      <c r="DW12" s="229">
        <f t="shared" si="84"/>
        <v>3</v>
      </c>
      <c r="DX12" s="230" t="str">
        <f t="shared" si="85"/>
        <v>P</v>
      </c>
      <c r="DY12" s="231" t="str">
        <f t="shared" si="86"/>
        <v>N</v>
      </c>
      <c r="DZ12" s="232">
        <f t="shared" si="87"/>
        <v>-3</v>
      </c>
      <c r="EA12" s="230" t="str">
        <f t="shared" si="88"/>
        <v>B</v>
      </c>
      <c r="EB12" s="231" t="str">
        <f t="shared" si="89"/>
        <v>Y</v>
      </c>
      <c r="EC12" s="229">
        <f t="shared" si="90"/>
        <v>10</v>
      </c>
      <c r="ED12" s="252">
        <f t="shared" si="140"/>
        <v>10</v>
      </c>
      <c r="EE12" s="253">
        <f t="shared" si="141"/>
        <v>0</v>
      </c>
      <c r="EF12" s="254" t="str">
        <f t="shared" si="142"/>
        <v/>
      </c>
      <c r="EG12" s="255">
        <f t="shared" si="143"/>
        <v>5</v>
      </c>
      <c r="EH12" s="255">
        <f t="shared" si="143"/>
        <v>-5</v>
      </c>
      <c r="EI12" s="255">
        <f t="shared" si="91"/>
        <v>5</v>
      </c>
      <c r="EJ12" s="255">
        <f t="shared" si="91"/>
        <v>-5</v>
      </c>
      <c r="EK12" s="255">
        <f t="shared" si="91"/>
        <v>-0.66666666666666663</v>
      </c>
      <c r="EL12" s="255">
        <f t="shared" si="91"/>
        <v>0.66666666666666663</v>
      </c>
      <c r="EM12" s="255">
        <f t="shared" si="91"/>
        <v>-0.66666666666666663</v>
      </c>
      <c r="EN12" s="255">
        <f t="shared" si="91"/>
        <v>0.66666666666666663</v>
      </c>
      <c r="EO12" s="255">
        <f t="shared" si="91"/>
        <v>-5</v>
      </c>
      <c r="EP12" s="255">
        <f t="shared" si="91"/>
        <v>5</v>
      </c>
      <c r="EQ12" s="255">
        <f t="shared" si="91"/>
        <v>-5</v>
      </c>
      <c r="ER12" s="255">
        <f t="shared" si="91"/>
        <v>0.66666666666666663</v>
      </c>
      <c r="ES12" s="255">
        <f t="shared" si="91"/>
        <v>-0.66666666666666663</v>
      </c>
      <c r="ET12" s="255">
        <f t="shared" si="91"/>
        <v>2.6666666666666665</v>
      </c>
      <c r="EU12" s="255">
        <f t="shared" si="91"/>
        <v>-2.6666666666666665</v>
      </c>
      <c r="EV12" s="255">
        <f t="shared" si="91"/>
        <v>0.66666666666666663</v>
      </c>
      <c r="EW12" s="255">
        <f t="shared" si="91"/>
        <v>-0.66666666666666663</v>
      </c>
      <c r="EX12" s="255">
        <f t="shared" si="91"/>
        <v>5</v>
      </c>
      <c r="EY12" s="256">
        <f t="shared" si="144"/>
        <v>10</v>
      </c>
      <c r="EZ12" s="257">
        <f t="shared" si="145"/>
        <v>-10</v>
      </c>
      <c r="FA12" s="257">
        <f t="shared" si="146"/>
        <v>10</v>
      </c>
      <c r="FB12" s="257">
        <f t="shared" si="147"/>
        <v>-10</v>
      </c>
      <c r="FC12" s="257">
        <f t="shared" si="148"/>
        <v>-1</v>
      </c>
      <c r="FD12" s="257">
        <f t="shared" si="149"/>
        <v>3</v>
      </c>
      <c r="FE12" s="257">
        <f t="shared" si="150"/>
        <v>-3</v>
      </c>
      <c r="FF12" s="257">
        <f t="shared" si="151"/>
        <v>1</v>
      </c>
      <c r="FG12" s="257">
        <f t="shared" si="152"/>
        <v>-10</v>
      </c>
      <c r="FH12" s="257">
        <f t="shared" si="153"/>
        <v>10</v>
      </c>
      <c r="FI12" s="257">
        <f t="shared" si="154"/>
        <v>-10</v>
      </c>
      <c r="FJ12" s="257">
        <f t="shared" si="155"/>
        <v>1</v>
      </c>
      <c r="FK12" s="257">
        <f t="shared" si="156"/>
        <v>-1</v>
      </c>
      <c r="FL12" s="257">
        <f t="shared" si="157"/>
        <v>3</v>
      </c>
      <c r="FM12" s="257">
        <f t="shared" si="158"/>
        <v>-3</v>
      </c>
      <c r="FN12" s="257">
        <f t="shared" si="159"/>
        <v>3</v>
      </c>
      <c r="FO12" s="257">
        <f t="shared" si="160"/>
        <v>-3</v>
      </c>
      <c r="FP12" s="258">
        <f t="shared" si="161"/>
        <v>10</v>
      </c>
      <c r="FQ12" s="228">
        <v>12</v>
      </c>
      <c r="FR12" s="232">
        <f t="shared" si="162"/>
        <v>12</v>
      </c>
      <c r="FS12" s="230" t="str" cm="1">
        <f t="array" ref="FS12">IFERROR(INDEX($EG$4:$EX$4,_xlfn.AGGREGATE(15,6,COLUMN($EG$4:$EX$4)-COLUMN($EF$1)/($EG12:$EX12=LARGE($EG12:$EX12,1)),COLUMNS($EX$4:$EX$4))),"")</f>
        <v>CB</v>
      </c>
      <c r="FT12" s="230" t="str" cm="1">
        <f t="array" ref="FT12">IFERROR(INDEX($EG$4:$EX$4,_xlfn.AGGREGATE(15,6,COLUMN($EG$4:$EX$4)-COLUMN($EF$1)/($EG12:$EX12=LARGE($EG12:$EX12,2)),COLUMNS($EX$4:$EY$4))),"")</f>
        <v>CH</v>
      </c>
      <c r="FU12" s="230" t="str" cm="1">
        <f t="array" ref="FU12">IFERROR(INDEX($EG$4:$EX$4,_xlfn.AGGREGATE(15,6,COLUMN($EG$4:$EX$4)-COLUMN($EF$1)/($EG12:$EX12=LARGE($EG12:$EX12,3)),COLUMNS($EX$4:$EZ$4))),"")</f>
        <v>DC</v>
      </c>
      <c r="FV12" s="230" t="str" cm="1">
        <f t="array" ref="FV12">IFERROR(INDEX($EG$4:$EX$4,_xlfn.AGGREGATE(15,6,COLUMN($EG$4:$EX$4)-COLUMN($EF$1)/($EG12:$EX12=LARGE($EG12:$EX12,4)),COLUMNS($EX$4:$FA$4))),"")</f>
        <v>EA</v>
      </c>
      <c r="FW12" s="230" t="str" cm="1">
        <f t="array" ref="FW12">IFERROR(INDEX($EG$4:$EX$4,_xlfn.AGGREGATE(15,6,COLUMN($EG$4:$EX$4)-COLUMN($EF$1)/($EG12:$EX12=LARGE($EG12:$EX12,5)),COLUMNS($EX$4:$FB$4))),"")</f>
        <v/>
      </c>
      <c r="FX12" s="230" t="str" cm="1">
        <f t="array" ref="FX12">IFERROR(INDEX($EG$4:$EX$4,_xlfn.AGGREGATE(15,6,COLUMN($EG$4:$EX$4)-COLUMN($EF$1)/($EG12:$EX12=LARGE($EG12:$EX12,6)),COLUMNS($EX$4:$FC$4))),"")</f>
        <v/>
      </c>
      <c r="FY12" s="228" t="str">
        <f t="shared" ref="FY12:FY75" si="191">IF(GP12="",GO12,GW12)</f>
        <v/>
      </c>
      <c r="FZ12" s="231" t="str">
        <f t="shared" ref="FZ12:FZ75" ca="1" si="192">IF(GU11&gt;1,"R","N")</f>
        <v>R</v>
      </c>
      <c r="GA12" s="231" t="e" cm="1">
        <f t="array" aca="1" ref="GA12" ca="1">IF(INDIRECT(VLOOKUP(GA11,General!AC:AE,3,FALSE)&amp;FQ11)&gt;0,GA11,FY11)</f>
        <v>#N/A</v>
      </c>
      <c r="GB12" s="232">
        <f t="shared" ref="GB12:GB75" ca="1" si="193">IF(GB11=6,1,IF(GB11+1&gt;GU12,GU12,GB11+1))</f>
        <v>3</v>
      </c>
      <c r="GC12" s="230"/>
      <c r="GD12" s="231"/>
      <c r="GE12" s="231"/>
      <c r="GF12" s="231"/>
      <c r="GG12" s="231"/>
      <c r="GH12" s="229"/>
      <c r="GI12" s="259" t="e">
        <f ca="1">IF(FS12="",-1,COUNTIF(INDIRECT(GC12&amp;$DN$10):INDIRECT(GC12&amp;FQ12),"Y"))</f>
        <v>#REF!</v>
      </c>
      <c r="GJ12" s="262" t="e">
        <f ca="1">IF(FT12="",-1,COUNTIF(INDIRECT(GD12&amp;$DN$10):INDIRECT(GD12&amp;FQ12),"Y"))</f>
        <v>#REF!</v>
      </c>
      <c r="GK12" s="262" t="e">
        <f ca="1">IF(FU12="",-1,COUNTIF(INDIRECT(GE12&amp;$DN$10):INDIRECT(GE12&amp;FQ12),"Y"))</f>
        <v>#REF!</v>
      </c>
      <c r="GL12" s="260" t="e">
        <f ca="1">IF(FV12="",-1,COUNTIF(INDIRECT(GF12&amp;$DN$10):INDIRECT(GF12&amp;FQ12),"Y"))</f>
        <v>#REF!</v>
      </c>
      <c r="GM12" s="264">
        <f ca="1">IF(FW12="",-1,COUNTIF(INDIRECT(GG12&amp;$DN$10):INDIRECT(GG12&amp;FQ12),"Y"))</f>
        <v>-1</v>
      </c>
      <c r="GN12" s="264">
        <f ca="1">IF(FX12="",-1,COUNTIF(INDIRECT(GH12&amp;$DN$10):INDIRECT(GH12&amp;FQ12),"Y"))</f>
        <v>-1</v>
      </c>
      <c r="GO12" s="230" t="str" cm="1">
        <f t="array" ref="GO12">IFERROR(INDEX($DP$12:$DU$12,_xlfn.AGGREGATE(15,6,COLUMN($DP$12:$DU$12)-COLUMN($DO$12)/($EF$12:$EK$12=MAX($EF$12:$EK$12)),COLUMNS($DP$12:FS12))),"")</f>
        <v/>
      </c>
      <c r="GP12" s="231" t="str" cm="1">
        <f t="array" ref="GP12">IFERROR(INDEX($DP$12:$DU$12,_xlfn.AGGREGATE(15,6,COLUMN($DP$12:$DU$12)-COLUMN($DO$12)/($EF$12:$EK$12=MAX($EF$12:$EK$12)),COLUMNS($DP$12:FT12))),"")</f>
        <v/>
      </c>
      <c r="GQ12" s="231" t="str" cm="1">
        <f t="array" ref="GQ12">IFERROR(INDEX($DP$12:$DU$12,_xlfn.AGGREGATE(15,6,COLUMN($DP$12:$DU$12)-COLUMN($DO$12)/($EF$12:$EK$12=MAX($EF$12:$EK$12)),COLUMNS($DP$12:FU12))),"")</f>
        <v/>
      </c>
      <c r="GR12" s="231" t="str" cm="1">
        <f t="array" ref="GR12">IFERROR(INDEX($DP$12:$DU$12,_xlfn.AGGREGATE(15,6,COLUMN($DP$12:$DU$12)-COLUMN($DO$12)/($EF$12:$EK$12=MAX($EF$12:$EK$12)),COLUMNS($DP$12:FV12))),"")</f>
        <v/>
      </c>
      <c r="GS12" s="231" t="str" cm="1">
        <f t="array" ref="GS12">IFERROR(INDEX($DP$12:$DU$12,_xlfn.AGGREGATE(15,6,COLUMN($DP$12:$DU$12)-COLUMN($DO$12)/($EF$12:$EK$12=MAX($EF$12:$EK$12)),COLUMNS($DP$12:FW12))),"")</f>
        <v/>
      </c>
      <c r="GT12" s="229" t="str" cm="1">
        <f t="array" ref="GT12">IFERROR(INDEX($DP$12:$DU$12,_xlfn.AGGREGATE(15,6,COLUMN($DP$12:$DU$12)-COLUMN($DO$12)/($EF$12:$EK$12=MAX($EF$12:$EK$12)),COLUMNS($DP$12:FX12))),"")</f>
        <v/>
      </c>
      <c r="GU12" s="234">
        <f t="shared" ca="1" si="164"/>
        <v>4</v>
      </c>
      <c r="GV12" s="232">
        <f t="shared" ref="GV12:GV75" ca="1" si="194">IF(GU12=1,1,GB12)</f>
        <v>3</v>
      </c>
      <c r="GW12" s="263" t="str" cm="1">
        <f t="array" aca="1" ref="GW12" ca="1">INDEX(GO12:GT12,1,GV12)</f>
        <v/>
      </c>
      <c r="GX12" s="230" t="str">
        <f t="shared" ca="1" si="17"/>
        <v>B</v>
      </c>
      <c r="GY12" s="231" t="str">
        <f t="shared" ca="1" si="18"/>
        <v>T</v>
      </c>
      <c r="GZ12" s="231" t="str">
        <f t="shared" si="19"/>
        <v>C</v>
      </c>
      <c r="HA12" s="231" t="str">
        <f t="shared" ca="1" si="6"/>
        <v>BL</v>
      </c>
      <c r="HB12" s="231" t="str">
        <f t="shared" ca="1" si="7"/>
        <v>12</v>
      </c>
      <c r="HC12" s="231" t="str">
        <f t="shared" si="8"/>
        <v>F2F3</v>
      </c>
      <c r="HD12" s="234" t="str">
        <f t="shared" ca="1" si="92"/>
        <v/>
      </c>
      <c r="HE12" s="234" t="str">
        <f t="shared" ca="1" si="93"/>
        <v/>
      </c>
      <c r="HF12" s="234" t="str">
        <f t="shared" ca="1" si="94"/>
        <v/>
      </c>
      <c r="HG12" s="234" t="str">
        <f t="shared" ca="1" si="95"/>
        <v/>
      </c>
      <c r="HH12" s="234" t="str">
        <f t="shared" ca="1" si="96"/>
        <v/>
      </c>
      <c r="HI12" s="234" t="str">
        <f t="shared" ca="1" si="97"/>
        <v/>
      </c>
      <c r="HJ12" s="234" t="e">
        <f t="shared" ca="1" si="98"/>
        <v>#VALUE!</v>
      </c>
      <c r="HK12" s="234" t="e">
        <f t="shared" ca="1" si="98"/>
        <v>#VALUE!</v>
      </c>
      <c r="HL12" s="230">
        <f t="shared" si="9"/>
        <v>10</v>
      </c>
      <c r="HM12" s="231">
        <f>IF(CC12="",0,IFERROR(VLOOKUP(CC7&amp;CC8&amp;CC9&amp;CC10&amp;CC11&amp;CC12,General!I:J,2,FALSE),0))</f>
        <v>6</v>
      </c>
      <c r="HN12" s="231">
        <f>IF(CF12="",0,IFERROR(VLOOKUP(CF7&amp;CF8&amp;CF9&amp;CF10&amp;CF11&amp;CF12,General!I:J,2,FALSE),0))</f>
        <v>-6</v>
      </c>
      <c r="HO12" s="231">
        <f>IF(CI12="",0,IFERROR(VLOOKUP(CI7&amp;CI8&amp;CI9&amp;CI10&amp;CI11&amp;CI12,General!I:J,2,FALSE),0))</f>
        <v>6</v>
      </c>
      <c r="HP12" s="231">
        <f>IF(CL12="",0,IFERROR(VLOOKUP(CL7&amp;CL8&amp;CL9&amp;CL10&amp;CL11&amp;CL12,General!I:J,2,FALSE),0))</f>
        <v>-6</v>
      </c>
      <c r="HQ12" s="231">
        <f>IF(CO12="",0,IFERROR(VLOOKUP(CO7&amp;CO8&amp;CO9&amp;CO10&amp;CO11&amp;CO12,General!I:J,2,FALSE),0))</f>
        <v>-1</v>
      </c>
      <c r="HR12" s="231">
        <f>IF(CR12="",0,IFERROR(VLOOKUP(CR7&amp;CR8&amp;CR9&amp;CR10&amp;CR11&amp;CR12,General!I:J,2,FALSE),0))</f>
        <v>3</v>
      </c>
      <c r="HS12" s="231">
        <f>IF(CU12="",0,IFERROR(VLOOKUP(CU7&amp;CU8&amp;CU9&amp;CU10&amp;CU11&amp;CU12,General!I:J,2,FALSE),0))</f>
        <v>-3</v>
      </c>
      <c r="HT12" s="231">
        <f>IF(CX12="",0,IFERROR(VLOOKUP(CX7&amp;CX8&amp;CX9&amp;CX10&amp;CX11&amp;CX12,General!I:J,2,FALSE),0))</f>
        <v>1</v>
      </c>
      <c r="HU12" s="231">
        <f>IF(DA12="",0,IFERROR(VLOOKUP(DA7&amp;DA8&amp;DA9&amp;DA10&amp;DA11&amp;DA12,General!I:J,2,FALSE),0))</f>
        <v>-6</v>
      </c>
      <c r="HV12" s="231">
        <f>IF(DD12="",0,IFERROR(VLOOKUP(DD7&amp;DD8&amp;DD9&amp;DD10&amp;DD11&amp;DD12,General!I:J,2,FALSE),0))</f>
        <v>6</v>
      </c>
      <c r="HW12" s="231">
        <f>IF(DG12="",0,IFERROR(VLOOKUP(DG7&amp;DG8&amp;DG9&amp;DG10&amp;DG11&amp;DG12,General!I:J,2,FALSE),0))</f>
        <v>-6</v>
      </c>
      <c r="HX12" s="231">
        <f>IF(DJ12="",0,IFERROR(VLOOKUP(DJ7&amp;DJ8&amp;DJ9&amp;DJ10&amp;DJ11&amp;DJ12,General!I:J,2,FALSE),0))</f>
        <v>1</v>
      </c>
      <c r="HY12" s="231">
        <f>IF(DM12="",0,IFERROR(VLOOKUP(DM7&amp;DM8&amp;DM9&amp;DM10&amp;DM11&amp;DM12,General!I:J,2,FALSE),0))</f>
        <v>-1</v>
      </c>
      <c r="HZ12" s="231">
        <f>IF(DP12="",0,IFERROR(VLOOKUP(DP7&amp;DP8&amp;DP9&amp;DP10&amp;DP11&amp;DP12,General!I:J,2,FALSE),0))</f>
        <v>-1</v>
      </c>
      <c r="IA12" s="231">
        <f>IF(DS12="",0,IFERROR(VLOOKUP(DS7&amp;DS8&amp;DS9&amp;DS10&amp;DS11&amp;DS12,General!I:J,2,FALSE),0))</f>
        <v>1</v>
      </c>
      <c r="IB12" s="231">
        <f>IF(DV12="",0,IFERROR(VLOOKUP(DV7&amp;DV8&amp;DV9&amp;DV10&amp;DV11&amp;DV12,General!I:J,2,FALSE),0))</f>
        <v>3</v>
      </c>
      <c r="IC12" s="229">
        <f>IF(DY12="",0,IFERROR(VLOOKUP(DY7&amp;DY8&amp;DY9&amp;DY10&amp;DY11&amp;DY12,General!I:J,2,FALSE),0))</f>
        <v>-3</v>
      </c>
      <c r="ID12" s="229">
        <f>IF(EB12="",0,IFERROR(VLOOKUP(EB7&amp;EB8&amp;EB9&amp;EB10&amp;EB11&amp;EB12,General!I:J,2,FALSE),0))</f>
        <v>6</v>
      </c>
      <c r="IE12" s="229">
        <v>0</v>
      </c>
      <c r="IF12" s="234" t="str">
        <f t="shared" si="165"/>
        <v>C</v>
      </c>
      <c r="IG12" s="234" t="str">
        <f t="shared" si="99"/>
        <v>N</v>
      </c>
      <c r="IH12" s="234" t="str">
        <f t="shared" si="100"/>
        <v>N</v>
      </c>
      <c r="II12" s="234" t="str">
        <f t="shared" si="101"/>
        <v>N</v>
      </c>
      <c r="IJ12" s="234" t="e">
        <f t="shared" si="102"/>
        <v>#VALUE!</v>
      </c>
      <c r="IK12" s="276" t="str">
        <f t="shared" ca="1" si="103"/>
        <v>N</v>
      </c>
      <c r="IL12" s="234" t="str">
        <f t="shared" ca="1" si="104"/>
        <v>N</v>
      </c>
      <c r="IM12" s="234" t="str">
        <f t="shared" si="105"/>
        <v>N</v>
      </c>
      <c r="IN12" s="234" t="e">
        <f t="shared" si="106"/>
        <v>#VALUE!</v>
      </c>
      <c r="IO12" s="234" t="str">
        <f t="shared" si="107"/>
        <v/>
      </c>
      <c r="IP12" s="234" t="str">
        <f t="shared" si="108"/>
        <v/>
      </c>
      <c r="IQ12" s="234" t="str">
        <f t="shared" si="10"/>
        <v/>
      </c>
      <c r="IR12" s="234">
        <f t="shared" si="11"/>
        <v>4</v>
      </c>
      <c r="IS12" s="234" t="str">
        <f t="shared" si="109"/>
        <v>01000</v>
      </c>
      <c r="IT12" s="234" t="str">
        <f t="shared" si="109"/>
        <v>20123</v>
      </c>
      <c r="IU12" s="234" t="str">
        <f t="shared" si="166"/>
        <v>001000</v>
      </c>
      <c r="IV12" s="234" t="str">
        <f t="shared" si="166"/>
        <v>120123</v>
      </c>
      <c r="IW12" s="234" t="str">
        <f t="shared" si="167"/>
        <v>B</v>
      </c>
      <c r="IX12" s="234" t="str">
        <f t="shared" si="168"/>
        <v>B</v>
      </c>
      <c r="IY12" s="234" t="str">
        <f t="shared" ca="1" si="110"/>
        <v>BL</v>
      </c>
      <c r="IZ12" s="234" t="str">
        <f t="shared" ca="1" si="111"/>
        <v/>
      </c>
      <c r="JA12" s="234" t="str">
        <f t="shared" ca="1" si="112"/>
        <v>2</v>
      </c>
      <c r="JB12" s="234" t="str">
        <f t="shared" ca="1" si="113"/>
        <v/>
      </c>
      <c r="JC12" s="234" t="str">
        <f t="shared" si="114"/>
        <v>F3</v>
      </c>
      <c r="JD12" s="234" t="str">
        <f t="shared" si="115"/>
        <v/>
      </c>
      <c r="JE12" s="234" t="str">
        <f t="shared" ca="1" si="169"/>
        <v/>
      </c>
      <c r="JF12" s="234" t="str">
        <f t="shared" ca="1" si="170"/>
        <v/>
      </c>
      <c r="JG12" s="234" t="str">
        <f t="shared" si="171"/>
        <v/>
      </c>
      <c r="JH12" s="234" t="str">
        <f t="shared" si="116"/>
        <v/>
      </c>
      <c r="JI12" s="234"/>
      <c r="JJ12" s="234"/>
      <c r="JK12" s="234"/>
      <c r="JL12" s="234"/>
      <c r="JM12" s="234"/>
      <c r="JN12" s="234">
        <v>2</v>
      </c>
      <c r="JO12" s="218"/>
      <c r="JP12" s="234"/>
      <c r="JQ12" s="234"/>
      <c r="JS12" s="281">
        <f t="shared" si="172"/>
        <v>5</v>
      </c>
      <c r="JT12" s="1">
        <f t="shared" si="173"/>
        <v>5</v>
      </c>
      <c r="JU12" s="1">
        <f t="shared" si="174"/>
        <v>5</v>
      </c>
      <c r="JV12" s="1">
        <f t="shared" si="175"/>
        <v>5</v>
      </c>
      <c r="JW12" s="1">
        <f t="shared" si="176"/>
        <v>2.6666666666666665</v>
      </c>
      <c r="JX12" s="1" t="str">
        <f t="shared" si="177"/>
        <v>CB</v>
      </c>
      <c r="JY12" s="1" t="str">
        <f t="shared" si="178"/>
        <v>CB</v>
      </c>
      <c r="JZ12" s="1" t="str">
        <f t="shared" si="179"/>
        <v>CB</v>
      </c>
      <c r="KA12" s="1" t="str">
        <f t="shared" si="180"/>
        <v>CB</v>
      </c>
      <c r="KB12" s="1" t="str">
        <f t="shared" si="181"/>
        <v>CB</v>
      </c>
      <c r="KC12" s="1" t="str" cm="1">
        <f t="array" aca="1" ref="KC12" ca="1">IF(INDIRECT(VLOOKUP(KC11,General!AC:AE,3,FALSE)&amp;FQ11)&gt;1,KC11,JX12)</f>
        <v>CB</v>
      </c>
      <c r="KD12" s="1" t="str" cm="1">
        <f t="array" aca="1" ref="KD12" ca="1">IF(AND(INDIRECT(VLOOKUP(KD11,General!AC:AE,3,FALSE)&amp;FQ11)&gt;4,KD11&lt;&gt;KC12),KD11,IF(JX12&lt;&gt;KC12,JX12,IF(AND(JX12=JY12,JX12=JZ12),KA12,IF(JX12=JY12,JZ12,JY12))))</f>
        <v>CB</v>
      </c>
      <c r="KE12" s="1" t="str" cm="1">
        <f t="array" aca="1" ref="KE12" ca="1">IF(AND(INDIRECT(VLOOKUP(KE11,General!AC:AE,3,FALSE)&amp;FQ11)&gt;4,KE11&lt;&gt;KC12,KE11&lt;&gt;KD12),KE11,IF(AND(JX12&lt;&gt;KC12,JX12&lt;&gt;KD12),JX12,IF(AND(JY12&lt;&gt;KC12,JY12&lt;&gt;KD12),JY12,IF(AND(JZ12&lt;&gt;KC12,JZ12&lt;&gt;KD12),JZ12,IF(AND(KA12&lt;&gt;KC12,KA12&lt;&gt;KD12),KA12,KB12)))))</f>
        <v>CB</v>
      </c>
      <c r="KF12" s="1" t="str" cm="1">
        <f t="array" aca="1" ref="KF12" ca="1">INDIRECT(KC12&amp;FQ12)</f>
        <v>B</v>
      </c>
      <c r="KG12" s="1" t="str" cm="1">
        <f t="array" aca="1" ref="KG12" ca="1">INDIRECT(KD12&amp;FQ12)</f>
        <v>B</v>
      </c>
      <c r="KH12" s="1" t="str" cm="1">
        <f t="array" aca="1" ref="KH12" ca="1">INDIRECT(KE12&amp;FQ12)</f>
        <v>B</v>
      </c>
      <c r="KI12" s="1" t="str">
        <f ca="1">VLOOKUP(KC12,General!AF:AG,2,FALSE)</f>
        <v xml:space="preserve">D5 </v>
      </c>
      <c r="KJ12" s="1" t="str">
        <f ca="1">VLOOKUP(KD12,General!AF:AG,2,FALSE)</f>
        <v xml:space="preserve">D5 </v>
      </c>
      <c r="KK12" s="1" t="str">
        <f ca="1">VLOOKUP(KE12,General!AF:AG,2,FALSE)</f>
        <v xml:space="preserve">D5 </v>
      </c>
      <c r="KL12" s="1" t="str">
        <f t="shared" ref="KL12:KL75" ca="1" si="195">IF(KI12=KI11,"Y","N")</f>
        <v>Y</v>
      </c>
      <c r="KM12" s="1" t="str">
        <f t="shared" ref="KM12:KM75" ca="1" si="196">IF(KJ12=KJ11,"Y","N")</f>
        <v>Y</v>
      </c>
      <c r="KN12" s="1" t="str">
        <f t="shared" ref="KN12:KN75" ca="1" si="197">IF(KK12=KK11,"Y","N")</f>
        <v>Y</v>
      </c>
    </row>
    <row r="13" spans="1:300" ht="15.75" thickBot="1">
      <c r="A13" s="1">
        <v>9</v>
      </c>
      <c r="B13" s="9" t="str">
        <f t="shared" ca="1" si="20"/>
        <v>B12</v>
      </c>
      <c r="C13" s="91" t="str">
        <f t="shared" ca="1" si="183"/>
        <v/>
      </c>
      <c r="D13" s="86" t="str">
        <f t="shared" ca="1" si="117"/>
        <v/>
      </c>
      <c r="E13" s="87" t="str">
        <f t="shared" ca="1" si="117"/>
        <v>L4</v>
      </c>
      <c r="F13" s="8" t="str">
        <f t="shared" ca="1" si="21"/>
        <v>L</v>
      </c>
      <c r="H13" s="94" t="str">
        <f t="shared" ca="1" si="184"/>
        <v/>
      </c>
      <c r="I13" s="86" t="str">
        <f t="shared" ca="1" si="118"/>
        <v/>
      </c>
      <c r="J13" s="87" t="str">
        <f t="shared" ca="1" si="118"/>
        <v>L4</v>
      </c>
      <c r="K13" s="8" t="str">
        <f t="shared" ca="1" si="119"/>
        <v>L</v>
      </c>
      <c r="L13" s="83"/>
      <c r="M13" s="16" t="str">
        <f>IF(Dashboard!AH13="","",Dashboard!AH13)</f>
        <v>P</v>
      </c>
      <c r="O13" s="9" t="str">
        <f t="shared" ca="1" si="185"/>
        <v xml:space="preserve">L4S </v>
      </c>
      <c r="P13" s="86" t="str">
        <f t="shared" ca="1" si="120"/>
        <v/>
      </c>
      <c r="Q13" s="87" t="str">
        <f t="shared" ca="1" si="120"/>
        <v>L4</v>
      </c>
      <c r="R13" s="4" t="str">
        <f t="shared" ca="1" si="121"/>
        <v>L</v>
      </c>
      <c r="S13" s="4">
        <f t="shared" ca="1" si="122"/>
        <v>-9</v>
      </c>
      <c r="T13" s="110" t="str">
        <f t="shared" ca="1" si="123"/>
        <v/>
      </c>
      <c r="U13" s="4">
        <f ca="1">IF(M13="","",IF(B13="NB",U12,IF(T13="",SUM($T$5:$T13)+S13,SUM($T$5:$T13))))</f>
        <v>-2</v>
      </c>
      <c r="V13" s="98" t="str">
        <f t="shared" ca="1" si="0"/>
        <v/>
      </c>
      <c r="W13" s="72">
        <f t="shared" ca="1" si="22"/>
        <v>-12</v>
      </c>
      <c r="X13" s="74" t="str">
        <f t="shared" ca="1" si="23"/>
        <v>L</v>
      </c>
      <c r="Y13" s="9" t="str">
        <f t="shared" ca="1" si="12"/>
        <v>B</v>
      </c>
      <c r="Z13" s="4" t="str">
        <f t="shared" ca="1" si="13"/>
        <v>C</v>
      </c>
      <c r="AA13" s="4" t="str">
        <f t="shared" ca="1" si="14"/>
        <v>B</v>
      </c>
      <c r="AB13" s="4" t="str">
        <f t="shared" ca="1" si="186"/>
        <v>W</v>
      </c>
      <c r="AC13" s="4" t="str">
        <f t="shared" ca="1" si="187"/>
        <v>W</v>
      </c>
      <c r="AD13" s="4" t="str">
        <f t="shared" ca="1" si="188"/>
        <v>W</v>
      </c>
      <c r="AE13" s="1" t="str">
        <f t="shared" ca="1" si="124"/>
        <v/>
      </c>
      <c r="AF13" s="1" t="str">
        <f t="shared" ca="1" si="125"/>
        <v>L4</v>
      </c>
      <c r="AG13" s="1" t="str">
        <f t="shared" ca="1" si="189"/>
        <v/>
      </c>
      <c r="AH13" s="1" t="str">
        <f t="shared" ca="1" si="126"/>
        <v>L4</v>
      </c>
      <c r="AI13" s="1" t="str">
        <f t="shared" ca="1" si="127"/>
        <v/>
      </c>
      <c r="AJ13" s="1" t="str">
        <f t="shared" ca="1" si="128"/>
        <v>L4</v>
      </c>
      <c r="AK13" s="1">
        <f t="shared" ca="1" si="129"/>
        <v>0</v>
      </c>
      <c r="AL13" s="1">
        <f t="shared" ca="1" si="129"/>
        <v>12</v>
      </c>
      <c r="AM13" s="1">
        <f t="shared" ca="1" si="5"/>
        <v>2</v>
      </c>
      <c r="AN13" s="1">
        <f t="shared" ca="1" si="24"/>
        <v>-1</v>
      </c>
      <c r="AO13" s="1" t="str">
        <f t="shared" ca="1" si="190"/>
        <v>C</v>
      </c>
      <c r="AP13" s="1" t="str">
        <f t="shared" ca="1" si="25"/>
        <v>Y</v>
      </c>
      <c r="AQ13" s="1" t="str">
        <f t="shared" ca="1" si="26"/>
        <v>N</v>
      </c>
      <c r="AR13" s="1" t="str">
        <f t="shared" ca="1" si="27"/>
        <v>N</v>
      </c>
      <c r="AS13" s="1">
        <f t="shared" ca="1" si="28"/>
        <v>2</v>
      </c>
      <c r="AT13" s="15" t="str">
        <f t="shared" ca="1" si="130"/>
        <v>N</v>
      </c>
      <c r="AU13" s="1" t="str">
        <f t="shared" ca="1" si="29"/>
        <v>N</v>
      </c>
      <c r="AV13" s="1" t="str">
        <f t="shared" ca="1" si="30"/>
        <v>N</v>
      </c>
      <c r="AW13" s="1" t="str">
        <f t="shared" ca="1" si="31"/>
        <v>N</v>
      </c>
      <c r="AX13" s="1" t="str">
        <f t="shared" ca="1" si="32"/>
        <v/>
      </c>
      <c r="AY13" s="1" t="str">
        <f t="shared" ca="1" si="33"/>
        <v>L4</v>
      </c>
      <c r="AZ13" s="1">
        <f>IF(Dashboard!AH13="P",IF(AZ12="",1,AZ12+1),"")</f>
        <v>1</v>
      </c>
      <c r="BA13" s="1" t="str">
        <f>IF(Dashboard!AH13="B",IF(BA12="",1,BA12+1),"")</f>
        <v/>
      </c>
      <c r="BB13" s="1" t="str">
        <f t="shared" si="34"/>
        <v>10000</v>
      </c>
      <c r="BC13" s="1" t="str">
        <f t="shared" si="34"/>
        <v>01234</v>
      </c>
      <c r="BD13" s="1" t="str">
        <f t="shared" si="131"/>
        <v>010000</v>
      </c>
      <c r="BE13" s="1" t="str">
        <f t="shared" si="131"/>
        <v>201234</v>
      </c>
      <c r="BF13" s="1" t="str">
        <f t="shared" si="132"/>
        <v>B</v>
      </c>
      <c r="BG13" s="1" t="str">
        <f t="shared" ca="1" si="35"/>
        <v>BW</v>
      </c>
      <c r="BH13" s="1" t="str">
        <f t="shared" ca="1" si="133"/>
        <v>L4</v>
      </c>
      <c r="BI13" s="1" t="str">
        <f t="shared" ca="1" si="36"/>
        <v>BW</v>
      </c>
      <c r="BJ13" s="1" t="str">
        <f t="shared" ca="1" si="134"/>
        <v>L4</v>
      </c>
      <c r="BK13" s="1" t="str">
        <f t="shared" ca="1" si="37"/>
        <v>BW</v>
      </c>
      <c r="BL13" s="1" t="str">
        <f t="shared" ca="1" si="135"/>
        <v>L4</v>
      </c>
      <c r="BM13" s="1" t="str">
        <f t="shared" ca="1" si="136"/>
        <v>4</v>
      </c>
      <c r="BN13" s="1" t="str">
        <f t="shared" ca="1" si="137"/>
        <v>4</v>
      </c>
      <c r="BO13" s="1" t="str">
        <f t="shared" ca="1" si="138"/>
        <v>4</v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-3</v>
      </c>
      <c r="BZ13" s="1">
        <f>IF(Dashboard!U13="",1,0.5)</f>
        <v>1</v>
      </c>
      <c r="CB13" s="230" t="str">
        <f t="shared" si="38"/>
        <v>B</v>
      </c>
      <c r="CC13" s="231" t="str">
        <f t="shared" si="39"/>
        <v>N</v>
      </c>
      <c r="CD13" s="229">
        <f t="shared" si="40"/>
        <v>9</v>
      </c>
      <c r="CE13" s="228" t="str">
        <f t="shared" si="41"/>
        <v>P</v>
      </c>
      <c r="CF13" s="231" t="str">
        <f t="shared" si="42"/>
        <v>Y</v>
      </c>
      <c r="CG13" s="229">
        <f t="shared" si="43"/>
        <v>-9</v>
      </c>
      <c r="CH13" s="230" t="str">
        <f t="shared" si="44"/>
        <v>B</v>
      </c>
      <c r="CI13" s="231" t="str">
        <f t="shared" si="45"/>
        <v>N</v>
      </c>
      <c r="CJ13" s="229">
        <f t="shared" si="46"/>
        <v>9</v>
      </c>
      <c r="CK13" s="230" t="str">
        <f t="shared" si="47"/>
        <v>P</v>
      </c>
      <c r="CL13" s="231" t="str">
        <f t="shared" si="48"/>
        <v>Y</v>
      </c>
      <c r="CM13" s="229">
        <f t="shared" si="49"/>
        <v>-9</v>
      </c>
      <c r="CN13" s="230" t="str">
        <f t="shared" si="139"/>
        <v>B</v>
      </c>
      <c r="CO13" s="231" t="str">
        <f t="shared" si="50"/>
        <v>N</v>
      </c>
      <c r="CP13" s="229">
        <f t="shared" si="51"/>
        <v>-4</v>
      </c>
      <c r="CQ13" s="230" t="str">
        <f t="shared" si="52"/>
        <v>B</v>
      </c>
      <c r="CR13" s="231" t="str">
        <f t="shared" si="53"/>
        <v>N</v>
      </c>
      <c r="CS13" s="229">
        <f t="shared" si="54"/>
        <v>2</v>
      </c>
      <c r="CT13" s="230" t="str">
        <f t="shared" si="55"/>
        <v>P</v>
      </c>
      <c r="CU13" s="231" t="str">
        <f t="shared" si="56"/>
        <v>Y</v>
      </c>
      <c r="CV13" s="232">
        <f t="shared" si="57"/>
        <v>-2</v>
      </c>
      <c r="CW13" s="230" t="str">
        <f t="shared" si="58"/>
        <v>P</v>
      </c>
      <c r="CX13" s="231" t="str">
        <f t="shared" si="59"/>
        <v>Y</v>
      </c>
      <c r="CY13" s="232">
        <f t="shared" si="60"/>
        <v>4</v>
      </c>
      <c r="CZ13" s="230" t="str">
        <f t="shared" si="61"/>
        <v>P</v>
      </c>
      <c r="DA13" s="231" t="str">
        <f t="shared" si="62"/>
        <v>Y</v>
      </c>
      <c r="DB13" s="229">
        <f t="shared" si="63"/>
        <v>-9</v>
      </c>
      <c r="DC13" s="228" t="str">
        <f t="shared" si="64"/>
        <v>B</v>
      </c>
      <c r="DD13" s="231" t="str">
        <f t="shared" si="65"/>
        <v>N</v>
      </c>
      <c r="DE13" s="229">
        <f t="shared" si="66"/>
        <v>9</v>
      </c>
      <c r="DF13" s="230" t="str">
        <f t="shared" si="67"/>
        <v>P</v>
      </c>
      <c r="DG13" s="231" t="str">
        <f t="shared" si="68"/>
        <v>Y</v>
      </c>
      <c r="DH13" s="229">
        <f t="shared" si="69"/>
        <v>-9</v>
      </c>
      <c r="DI13" s="230" t="str">
        <f t="shared" si="70"/>
        <v>B</v>
      </c>
      <c r="DJ13" s="231" t="str">
        <f t="shared" si="71"/>
        <v>N</v>
      </c>
      <c r="DK13" s="229">
        <f t="shared" si="72"/>
        <v>0</v>
      </c>
      <c r="DL13" s="230" t="str">
        <f t="shared" si="73"/>
        <v>P</v>
      </c>
      <c r="DM13" s="231" t="str">
        <f t="shared" si="74"/>
        <v>Y</v>
      </c>
      <c r="DN13" s="229">
        <f t="shared" si="75"/>
        <v>0</v>
      </c>
      <c r="DO13" s="230" t="str">
        <f t="shared" si="76"/>
        <v>B</v>
      </c>
      <c r="DP13" s="231" t="str">
        <f t="shared" si="77"/>
        <v>N</v>
      </c>
      <c r="DQ13" s="229">
        <f t="shared" si="78"/>
        <v>0</v>
      </c>
      <c r="DR13" s="230" t="str">
        <f t="shared" si="79"/>
        <v>P</v>
      </c>
      <c r="DS13" s="231" t="str">
        <f t="shared" si="80"/>
        <v>Y</v>
      </c>
      <c r="DT13" s="229">
        <f t="shared" si="81"/>
        <v>0</v>
      </c>
      <c r="DU13" s="230" t="str">
        <f t="shared" si="82"/>
        <v>P</v>
      </c>
      <c r="DV13" s="231" t="str">
        <f t="shared" si="83"/>
        <v>Y</v>
      </c>
      <c r="DW13" s="229">
        <f t="shared" si="84"/>
        <v>9</v>
      </c>
      <c r="DX13" s="230" t="str">
        <f t="shared" si="85"/>
        <v>B</v>
      </c>
      <c r="DY13" s="231" t="str">
        <f t="shared" si="86"/>
        <v>N</v>
      </c>
      <c r="DZ13" s="232">
        <f t="shared" si="87"/>
        <v>-9</v>
      </c>
      <c r="EA13" s="230" t="str">
        <f t="shared" si="88"/>
        <v>B</v>
      </c>
      <c r="EB13" s="231" t="str">
        <f t="shared" si="89"/>
        <v>N</v>
      </c>
      <c r="EC13" s="229">
        <f t="shared" si="90"/>
        <v>9</v>
      </c>
      <c r="ED13" s="252">
        <f t="shared" si="140"/>
        <v>9</v>
      </c>
      <c r="EE13" s="253">
        <f t="shared" si="141"/>
        <v>0</v>
      </c>
      <c r="EF13" s="254" t="str">
        <f t="shared" si="142"/>
        <v/>
      </c>
      <c r="EG13" s="255">
        <f t="shared" si="143"/>
        <v>6</v>
      </c>
      <c r="EH13" s="255">
        <f t="shared" si="143"/>
        <v>-6</v>
      </c>
      <c r="EI13" s="255">
        <f t="shared" si="91"/>
        <v>6</v>
      </c>
      <c r="EJ13" s="255">
        <f t="shared" si="91"/>
        <v>-6</v>
      </c>
      <c r="EK13" s="255">
        <f t="shared" si="91"/>
        <v>-1.5</v>
      </c>
      <c r="EL13" s="255">
        <f t="shared" si="91"/>
        <v>1</v>
      </c>
      <c r="EM13" s="255">
        <f t="shared" si="91"/>
        <v>-1</v>
      </c>
      <c r="EN13" s="255">
        <f t="shared" si="91"/>
        <v>1.5</v>
      </c>
      <c r="EO13" s="255">
        <f t="shared" si="91"/>
        <v>-6</v>
      </c>
      <c r="EP13" s="255">
        <f t="shared" si="91"/>
        <v>6</v>
      </c>
      <c r="EQ13" s="255">
        <f t="shared" si="91"/>
        <v>-6</v>
      </c>
      <c r="ER13" s="255">
        <f t="shared" si="91"/>
        <v>0.5</v>
      </c>
      <c r="ES13" s="255">
        <f t="shared" si="91"/>
        <v>-0.5</v>
      </c>
      <c r="ET13" s="255">
        <f t="shared" si="91"/>
        <v>2</v>
      </c>
      <c r="EU13" s="255">
        <f t="shared" si="91"/>
        <v>-2</v>
      </c>
      <c r="EV13" s="255">
        <f t="shared" si="91"/>
        <v>2.75</v>
      </c>
      <c r="EW13" s="255">
        <f t="shared" si="91"/>
        <v>-2.75</v>
      </c>
      <c r="EX13" s="255">
        <f t="shared" si="91"/>
        <v>6</v>
      </c>
      <c r="EY13" s="256">
        <f t="shared" si="144"/>
        <v>9</v>
      </c>
      <c r="EZ13" s="257">
        <f t="shared" si="145"/>
        <v>-9</v>
      </c>
      <c r="FA13" s="257">
        <f t="shared" si="146"/>
        <v>9</v>
      </c>
      <c r="FB13" s="257">
        <f t="shared" si="147"/>
        <v>-9</v>
      </c>
      <c r="FC13" s="257">
        <f t="shared" si="148"/>
        <v>-4</v>
      </c>
      <c r="FD13" s="257">
        <f t="shared" si="149"/>
        <v>2</v>
      </c>
      <c r="FE13" s="257">
        <f t="shared" si="150"/>
        <v>-2</v>
      </c>
      <c r="FF13" s="257">
        <f t="shared" si="151"/>
        <v>4</v>
      </c>
      <c r="FG13" s="257">
        <f t="shared" si="152"/>
        <v>-9</v>
      </c>
      <c r="FH13" s="257">
        <f t="shared" si="153"/>
        <v>9</v>
      </c>
      <c r="FI13" s="257">
        <f t="shared" si="154"/>
        <v>-9</v>
      </c>
      <c r="FJ13" s="257">
        <f t="shared" si="155"/>
        <v>0</v>
      </c>
      <c r="FK13" s="257">
        <f t="shared" si="156"/>
        <v>0</v>
      </c>
      <c r="FL13" s="257">
        <f t="shared" si="157"/>
        <v>0</v>
      </c>
      <c r="FM13" s="257">
        <f t="shared" si="158"/>
        <v>0</v>
      </c>
      <c r="FN13" s="257">
        <f t="shared" si="159"/>
        <v>9</v>
      </c>
      <c r="FO13" s="257">
        <f t="shared" si="160"/>
        <v>-9</v>
      </c>
      <c r="FP13" s="258">
        <f t="shared" si="161"/>
        <v>9</v>
      </c>
      <c r="FQ13" s="228">
        <v>13</v>
      </c>
      <c r="FR13" s="232">
        <f t="shared" si="162"/>
        <v>13</v>
      </c>
      <c r="FS13" s="230" t="str" cm="1">
        <f t="array" ref="FS13">IFERROR(INDEX($EG$4:$EX$4,_xlfn.AGGREGATE(15,6,COLUMN($EG$4:$EX$4)-COLUMN($EF$1)/($EG13:$EX13=LARGE($EG13:$EX13,1)),COLUMNS($EX$4:$EX$4))),"")</f>
        <v>CB</v>
      </c>
      <c r="FT13" s="230" t="str" cm="1">
        <f t="array" ref="FT13">IFERROR(INDEX($EG$4:$EX$4,_xlfn.AGGREGATE(15,6,COLUMN($EG$4:$EX$4)-COLUMN($EF$1)/($EG13:$EX13=LARGE($EG13:$EX13,2)),COLUMNS($EX$4:$EY$4))),"")</f>
        <v>CH</v>
      </c>
      <c r="FU13" s="230" t="str" cm="1">
        <f t="array" ref="FU13">IFERROR(INDEX($EG$4:$EX$4,_xlfn.AGGREGATE(15,6,COLUMN($EG$4:$EX$4)-COLUMN($EF$1)/($EG13:$EX13=LARGE($EG13:$EX13,3)),COLUMNS($EX$4:$EZ$4))),"")</f>
        <v>DC</v>
      </c>
      <c r="FV13" s="230" t="str" cm="1">
        <f t="array" ref="FV13">IFERROR(INDEX($EG$4:$EX$4,_xlfn.AGGREGATE(15,6,COLUMN($EG$4:$EX$4)-COLUMN($EF$1)/($EG13:$EX13=LARGE($EG13:$EX13,4)),COLUMNS($EX$4:$FA$4))),"")</f>
        <v>EA</v>
      </c>
      <c r="FW13" s="230" t="str" cm="1">
        <f t="array" ref="FW13">IFERROR(INDEX($EG$4:$EX$4,_xlfn.AGGREGATE(15,6,COLUMN($EG$4:$EX$4)-COLUMN($EF$1)/($EG13:$EX13=LARGE($EG13:$EX13,5)),COLUMNS($EX$4:$FB$4))),"")</f>
        <v/>
      </c>
      <c r="FX13" s="230" t="str" cm="1">
        <f t="array" ref="FX13">IFERROR(INDEX($EG$4:$EX$4,_xlfn.AGGREGATE(15,6,COLUMN($EG$4:$EX$4)-COLUMN($EF$1)/($EG13:$EX13=LARGE($EG13:$EX13,6)),COLUMNS($EX$4:$FC$4))),"")</f>
        <v/>
      </c>
      <c r="FY13" s="228" t="str">
        <f t="shared" si="191"/>
        <v/>
      </c>
      <c r="FZ13" s="231" t="str">
        <f t="shared" ca="1" si="192"/>
        <v>R</v>
      </c>
      <c r="GA13" s="231" t="e" cm="1">
        <f t="array" aca="1" ref="GA13" ca="1">IF(INDIRECT(VLOOKUP(GA12,General!AC:AE,3,FALSE)&amp;FQ12)&gt;0,GA12,FY12)</f>
        <v>#N/A</v>
      </c>
      <c r="GB13" s="232">
        <f t="shared" ca="1" si="193"/>
        <v>4</v>
      </c>
      <c r="GC13" s="230"/>
      <c r="GD13" s="231"/>
      <c r="GE13" s="231"/>
      <c r="GF13" s="231"/>
      <c r="GG13" s="231"/>
      <c r="GH13" s="229"/>
      <c r="GI13" s="259" t="e">
        <f ca="1">IF(FS13="",-1,COUNTIF(INDIRECT(GC13&amp;$DN$10):INDIRECT(GC13&amp;FQ13),"Y"))</f>
        <v>#REF!</v>
      </c>
      <c r="GJ13" s="262" t="e">
        <f ca="1">IF(FT13="",-1,COUNTIF(INDIRECT(GD13&amp;$DN$10):INDIRECT(GD13&amp;FQ13),"Y"))</f>
        <v>#REF!</v>
      </c>
      <c r="GK13" s="262" t="e">
        <f ca="1">IF(FU13="",-1,COUNTIF(INDIRECT(GE13&amp;$DN$10):INDIRECT(GE13&amp;FQ13),"Y"))</f>
        <v>#REF!</v>
      </c>
      <c r="GL13" s="260" t="e">
        <f ca="1">IF(FV13="",-1,COUNTIF(INDIRECT(GF13&amp;$DN$10):INDIRECT(GF13&amp;FQ13),"Y"))</f>
        <v>#REF!</v>
      </c>
      <c r="GM13" s="264">
        <f ca="1">IF(FW13="",-1,COUNTIF(INDIRECT(GG13&amp;$DN$10):INDIRECT(GG13&amp;FQ13),"Y"))</f>
        <v>-1</v>
      </c>
      <c r="GN13" s="264">
        <f ca="1">IF(FX13="",-1,COUNTIF(INDIRECT(GH13&amp;$DN$10):INDIRECT(GH13&amp;FQ13),"Y"))</f>
        <v>-1</v>
      </c>
      <c r="GO13" s="230" t="str" cm="1">
        <f t="array" ref="GO13">IFERROR(INDEX($DP$13:$DU$13,_xlfn.AGGREGATE(15,6,COLUMN($DP$13:$DU$13)-COLUMN($DO$13)/($EF$13:$EK$13=MAX($EF$13:$EK$13)),COLUMNS($DP$13:FS13))),"")</f>
        <v/>
      </c>
      <c r="GP13" s="231" t="str" cm="1">
        <f t="array" ref="GP13">IFERROR(INDEX($DP$13:$DU$13,_xlfn.AGGREGATE(15,6,COLUMN($DP$13:$DU$13)-COLUMN($DO$13)/($EF$13:$EK$13=MAX($EF$13:$EK$13)),COLUMNS($DP$13:FT13))),"")</f>
        <v/>
      </c>
      <c r="GQ13" s="231" t="str" cm="1">
        <f t="array" ref="GQ13">IFERROR(INDEX($DP$13:$DU$13,_xlfn.AGGREGATE(15,6,COLUMN($DP$13:$DU$13)-COLUMN($DO$13)/($EF$13:$EK$13=MAX($EF$13:$EK$13)),COLUMNS($DP$13:FU13))),"")</f>
        <v/>
      </c>
      <c r="GR13" s="231" t="str" cm="1">
        <f t="array" ref="GR13">IFERROR(INDEX($DP$13:$DU$13,_xlfn.AGGREGATE(15,6,COLUMN($DP$13:$DU$13)-COLUMN($DO$13)/($EF$13:$EK$13=MAX($EF$13:$EK$13)),COLUMNS($DP$13:FV13))),"")</f>
        <v/>
      </c>
      <c r="GS13" s="231" t="str" cm="1">
        <f t="array" ref="GS13">IFERROR(INDEX($DP$13:$DU$13,_xlfn.AGGREGATE(15,6,COLUMN($DP$13:$DU$13)-COLUMN($DO$13)/($EF$13:$EK$13=MAX($EF$13:$EK$13)),COLUMNS($DP$13:FW13))),"")</f>
        <v/>
      </c>
      <c r="GT13" s="229" t="str" cm="1">
        <f t="array" ref="GT13">IFERROR(INDEX($DP$13:$DU$13,_xlfn.AGGREGATE(15,6,COLUMN($DP$13:$DU$13)-COLUMN($DO$13)/($EF$13:$EK$13=MAX($EF$13:$EK$13)),COLUMNS($DP$13:FX13))),"")</f>
        <v/>
      </c>
      <c r="GU13" s="234">
        <f t="shared" ca="1" si="164"/>
        <v>4</v>
      </c>
      <c r="GV13" s="232">
        <f t="shared" ca="1" si="194"/>
        <v>4</v>
      </c>
      <c r="GW13" s="263" t="str" cm="1">
        <f t="array" aca="1" ref="GW13" ca="1">INDEX(GO13:GT13,1,GV13)</f>
        <v/>
      </c>
      <c r="GX13" s="230" t="str">
        <f t="shared" ca="1" si="17"/>
        <v>B</v>
      </c>
      <c r="GY13" s="231" t="str">
        <f t="shared" ca="1" si="18"/>
        <v>T</v>
      </c>
      <c r="GZ13" s="231" t="str">
        <f t="shared" si="19"/>
        <v>C</v>
      </c>
      <c r="HA13" s="231" t="str">
        <f t="shared" ca="1" si="6"/>
        <v>BLF2W</v>
      </c>
      <c r="HB13" s="231" t="str">
        <f t="shared" ca="1" si="7"/>
        <v>21</v>
      </c>
      <c r="HC13" s="231" t="str">
        <f t="shared" si="8"/>
        <v>F3XF2</v>
      </c>
      <c r="HD13" s="234" t="str">
        <f t="shared" si="92"/>
        <v/>
      </c>
      <c r="HE13" s="234" t="str">
        <f t="shared" si="93"/>
        <v/>
      </c>
      <c r="HF13" s="234" t="str">
        <f t="shared" si="94"/>
        <v/>
      </c>
      <c r="HG13" s="234" t="str">
        <f t="shared" si="95"/>
        <v/>
      </c>
      <c r="HH13" s="234" t="str">
        <f t="shared" si="96"/>
        <v/>
      </c>
      <c r="HI13" s="234" t="str">
        <f t="shared" si="97"/>
        <v/>
      </c>
      <c r="HJ13" s="234" t="e">
        <f t="shared" ca="1" si="98"/>
        <v>#VALUE!</v>
      </c>
      <c r="HK13" s="234" t="e">
        <f t="shared" ca="1" si="98"/>
        <v>#VALUE!</v>
      </c>
      <c r="HL13" s="230">
        <f t="shared" si="9"/>
        <v>9</v>
      </c>
      <c r="HM13" s="231">
        <f>IF(CC13="",0,IFERROR(VLOOKUP(CC8&amp;CC9&amp;CC10&amp;CC11&amp;CC12&amp;CC13,General!I:J,2,FALSE),0))</f>
        <v>-1</v>
      </c>
      <c r="HN13" s="231">
        <f>IF(CF13="",0,IFERROR(VLOOKUP(CF8&amp;CF9&amp;CF10&amp;CF11&amp;CF12&amp;CF13,General!I:J,2,FALSE),0))</f>
        <v>1</v>
      </c>
      <c r="HO13" s="231">
        <f>IF(CI13="",0,IFERROR(VLOOKUP(CI8&amp;CI9&amp;CI10&amp;CI11&amp;CI12&amp;CI13,General!I:J,2,FALSE),0))</f>
        <v>-1</v>
      </c>
      <c r="HP13" s="231">
        <f>IF(CL13="",0,IFERROR(VLOOKUP(CL8&amp;CL9&amp;CL10&amp;CL11&amp;CL12&amp;CL13,General!I:J,2,FALSE),0))</f>
        <v>1</v>
      </c>
      <c r="HQ13" s="231">
        <f>IF(CO13="",0,IFERROR(VLOOKUP(CO8&amp;CO9&amp;CO10&amp;CO11&amp;CO12&amp;CO13,General!I:J,2,FALSE),0))</f>
        <v>-3</v>
      </c>
      <c r="HR13" s="231">
        <f>IF(CR13="",0,IFERROR(VLOOKUP(CR8&amp;CR9&amp;CR10&amp;CR11&amp;CR12&amp;CR13,General!I:J,2,FALSE),0))</f>
        <v>-1</v>
      </c>
      <c r="HS13" s="231">
        <f>IF(CU13="",0,IFERROR(VLOOKUP(CU8&amp;CU9&amp;CU10&amp;CU11&amp;CU12&amp;CU13,General!I:J,2,FALSE),0))</f>
        <v>1</v>
      </c>
      <c r="HT13" s="231">
        <f>IF(CX13="",0,IFERROR(VLOOKUP(CX8&amp;CX9&amp;CX10&amp;CX11&amp;CX12&amp;CX13,General!I:J,2,FALSE),0))</f>
        <v>3</v>
      </c>
      <c r="HU13" s="231">
        <f>IF(DA13="",0,IFERROR(VLOOKUP(DA8&amp;DA9&amp;DA10&amp;DA11&amp;DA12&amp;DA13,General!I:J,2,FALSE),0))</f>
        <v>1</v>
      </c>
      <c r="HV13" s="231">
        <f>IF(DD13="",0,IFERROR(VLOOKUP(DD8&amp;DD9&amp;DD10&amp;DD11&amp;DD12&amp;DD13,General!I:J,2,FALSE),0))</f>
        <v>-1</v>
      </c>
      <c r="HW13" s="231">
        <f>IF(DG13="",0,IFERROR(VLOOKUP(DG8&amp;DG9&amp;DG10&amp;DG11&amp;DG12&amp;DG13,General!I:J,2,FALSE),0))</f>
        <v>1</v>
      </c>
      <c r="HX13" s="231">
        <f>IF(DJ13="",0,IFERROR(VLOOKUP(DJ8&amp;DJ9&amp;DJ10&amp;DJ11&amp;DJ12&amp;DJ13,General!I:J,2,FALSE),0))</f>
        <v>-1</v>
      </c>
      <c r="HY13" s="231">
        <f>IF(DM13="",0,IFERROR(VLOOKUP(DM8&amp;DM9&amp;DM10&amp;DM11&amp;DM12&amp;DM13,General!I:J,2,FALSE),0))</f>
        <v>1</v>
      </c>
      <c r="HZ13" s="231">
        <f>IF(DP13="",0,IFERROR(VLOOKUP(DP8&amp;DP9&amp;DP10&amp;DP11&amp;DP12&amp;DP13,General!I:J,2,FALSE),0))</f>
        <v>-3</v>
      </c>
      <c r="IA13" s="231">
        <f>IF(DS13="",0,IFERROR(VLOOKUP(DS8&amp;DS9&amp;DS10&amp;DS11&amp;DS12&amp;DS13,General!I:J,2,FALSE),0))</f>
        <v>3</v>
      </c>
      <c r="IB13" s="231">
        <f>IF(DV13="",0,IFERROR(VLOOKUP(DV8&amp;DV9&amp;DV10&amp;DV11&amp;DV12&amp;DV13,General!I:J,2,FALSE),0))</f>
        <v>6</v>
      </c>
      <c r="IC13" s="229">
        <f>IF(DY13="",0,IFERROR(VLOOKUP(DY8&amp;DY9&amp;DY10&amp;DY11&amp;DY12&amp;DY13,General!I:J,2,FALSE),0))</f>
        <v>-6</v>
      </c>
      <c r="ID13" s="229">
        <f>IF(EB13="",0,IFERROR(VLOOKUP(EB8&amp;EB9&amp;EB10&amp;EB11&amp;EB12&amp;EB13,General!I:J,2,FALSE),0))</f>
        <v>-1</v>
      </c>
      <c r="IE13" s="229">
        <v>0</v>
      </c>
      <c r="IF13" s="234" t="str">
        <f t="shared" si="165"/>
        <v/>
      </c>
      <c r="IG13" s="234" t="str">
        <f t="shared" ca="1" si="99"/>
        <v>N</v>
      </c>
      <c r="IH13" s="234" t="str">
        <f t="shared" ca="1" si="100"/>
        <v>N</v>
      </c>
      <c r="II13" s="234" t="str">
        <f t="shared" si="101"/>
        <v>N</v>
      </c>
      <c r="IJ13" s="234" t="str">
        <f t="shared" si="102"/>
        <v/>
      </c>
      <c r="IK13" s="276" t="str">
        <f t="shared" ca="1" si="103"/>
        <v/>
      </c>
      <c r="IL13" s="234" t="str">
        <f t="shared" ca="1" si="104"/>
        <v/>
      </c>
      <c r="IM13" s="234" t="str">
        <f t="shared" si="105"/>
        <v/>
      </c>
      <c r="IN13" s="234" t="str">
        <f t="shared" si="106"/>
        <v/>
      </c>
      <c r="IO13" s="234" t="str">
        <f t="shared" si="107"/>
        <v/>
      </c>
      <c r="IP13" s="234" t="str">
        <f t="shared" si="108"/>
        <v/>
      </c>
      <c r="IQ13" s="234">
        <f t="shared" si="10"/>
        <v>1</v>
      </c>
      <c r="IR13" s="234" t="str">
        <f t="shared" si="11"/>
        <v/>
      </c>
      <c r="IS13" s="234" t="str">
        <f t="shared" si="109"/>
        <v>10000</v>
      </c>
      <c r="IT13" s="234" t="str">
        <f t="shared" si="109"/>
        <v>01234</v>
      </c>
      <c r="IU13" s="234" t="str">
        <f t="shared" si="166"/>
        <v>010000</v>
      </c>
      <c r="IV13" s="234" t="str">
        <f t="shared" si="166"/>
        <v>201234</v>
      </c>
      <c r="IW13" s="234" t="str">
        <f t="shared" si="167"/>
        <v>B</v>
      </c>
      <c r="IX13" s="234" t="str">
        <f t="shared" si="168"/>
        <v>B</v>
      </c>
      <c r="IY13" s="234" t="str">
        <f t="shared" ca="1" si="110"/>
        <v>F2W</v>
      </c>
      <c r="IZ13" s="234" t="str">
        <f t="shared" ca="1" si="111"/>
        <v/>
      </c>
      <c r="JA13" s="234" t="str">
        <f t="shared" ca="1" si="112"/>
        <v>1</v>
      </c>
      <c r="JB13" s="234" t="str">
        <f t="shared" ca="1" si="113"/>
        <v/>
      </c>
      <c r="JC13" s="234" t="str">
        <f t="shared" ca="1" si="114"/>
        <v>XF2</v>
      </c>
      <c r="JD13" s="234" t="str">
        <f t="shared" ca="1" si="115"/>
        <v/>
      </c>
      <c r="JE13" s="234" t="str">
        <f t="shared" ca="1" si="169"/>
        <v/>
      </c>
      <c r="JF13" s="234" t="str">
        <f t="shared" ca="1" si="170"/>
        <v/>
      </c>
      <c r="JG13" s="234" t="str">
        <f t="shared" ca="1" si="171"/>
        <v/>
      </c>
      <c r="JH13" s="234" t="str">
        <f t="shared" si="116"/>
        <v/>
      </c>
      <c r="JI13" s="234"/>
      <c r="JJ13" s="234"/>
      <c r="JK13" s="234"/>
      <c r="JL13" s="234"/>
      <c r="JM13" s="234"/>
      <c r="JN13" s="234">
        <v>2</v>
      </c>
      <c r="JO13" s="218"/>
      <c r="JP13" s="234"/>
      <c r="JQ13" s="234"/>
      <c r="JS13" s="281">
        <f t="shared" si="172"/>
        <v>6</v>
      </c>
      <c r="JT13" s="1">
        <f t="shared" si="173"/>
        <v>6</v>
      </c>
      <c r="JU13" s="1">
        <f t="shared" si="174"/>
        <v>6</v>
      </c>
      <c r="JV13" s="1">
        <f t="shared" si="175"/>
        <v>6</v>
      </c>
      <c r="JW13" s="1">
        <f t="shared" si="176"/>
        <v>2.75</v>
      </c>
      <c r="JX13" s="1" t="str">
        <f t="shared" si="177"/>
        <v>CB</v>
      </c>
      <c r="JY13" s="1" t="str">
        <f t="shared" si="178"/>
        <v>CB</v>
      </c>
      <c r="JZ13" s="1" t="str">
        <f t="shared" si="179"/>
        <v>CB</v>
      </c>
      <c r="KA13" s="1" t="str">
        <f t="shared" si="180"/>
        <v>CB</v>
      </c>
      <c r="KB13" s="1" t="str">
        <f t="shared" si="181"/>
        <v>DO</v>
      </c>
      <c r="KC13" s="1" t="str" cm="1">
        <f t="array" aca="1" ref="KC13" ca="1">IF(INDIRECT(VLOOKUP(KC12,General!AC:AE,3,FALSE)&amp;FQ12)&gt;1,KC12,JX13)</f>
        <v>CB</v>
      </c>
      <c r="KD13" s="1" t="str" cm="1">
        <f t="array" aca="1" ref="KD13" ca="1">IF(AND(INDIRECT(VLOOKUP(KD12,General!AC:AE,3,FALSE)&amp;FQ12)&gt;4,KD12&lt;&gt;KC13),KD12,IF(JX13&lt;&gt;KC13,JX13,IF(AND(JX13=JY13,JX13=JZ13),KA13,IF(JX13=JY13,JZ13,JY13))))</f>
        <v>CB</v>
      </c>
      <c r="KE13" s="1" t="str" cm="1">
        <f t="array" aca="1" ref="KE13" ca="1">IF(AND(INDIRECT(VLOOKUP(KE12,General!AC:AE,3,FALSE)&amp;FQ12)&gt;4,KE12&lt;&gt;KC13,KE12&lt;&gt;KD13),KE12,IF(AND(JX13&lt;&gt;KC13,JX13&lt;&gt;KD13),JX13,IF(AND(JY13&lt;&gt;KC13,JY13&lt;&gt;KD13),JY13,IF(AND(JZ13&lt;&gt;KC13,JZ13&lt;&gt;KD13),JZ13,IF(AND(KA13&lt;&gt;KC13,KA13&lt;&gt;KD13),KA13,KB13)))))</f>
        <v>DO</v>
      </c>
      <c r="KF13" s="1" t="str" cm="1">
        <f t="array" aca="1" ref="KF13" ca="1">INDIRECT(KC13&amp;FQ13)</f>
        <v>B</v>
      </c>
      <c r="KG13" s="1" t="str" cm="1">
        <f t="array" aca="1" ref="KG13" ca="1">INDIRECT(KD13&amp;FQ13)</f>
        <v>B</v>
      </c>
      <c r="KH13" s="1" t="str" cm="1">
        <f t="array" aca="1" ref="KH13" ca="1">INDIRECT(KE13&amp;FQ13)</f>
        <v>B</v>
      </c>
      <c r="KI13" s="1" t="str">
        <f ca="1">VLOOKUP(KC13,General!AF:AG,2,FALSE)</f>
        <v xml:space="preserve">D5 </v>
      </c>
      <c r="KJ13" s="1" t="str">
        <f ca="1">VLOOKUP(KD13,General!AF:AG,2,FALSE)</f>
        <v xml:space="preserve">D5 </v>
      </c>
      <c r="KK13" s="1" t="str">
        <f ca="1">VLOOKUP(KE13,General!AF:AG,2,FALSE)</f>
        <v xml:space="preserve">L4S </v>
      </c>
      <c r="KL13" s="1" t="str">
        <f t="shared" ca="1" si="195"/>
        <v>Y</v>
      </c>
      <c r="KM13" s="1" t="str">
        <f t="shared" ca="1" si="196"/>
        <v>Y</v>
      </c>
      <c r="KN13" s="1" t="str">
        <f t="shared" ca="1" si="197"/>
        <v>N</v>
      </c>
    </row>
    <row r="14" spans="1:300" ht="15.75" thickBot="1">
      <c r="A14" s="1">
        <v>10</v>
      </c>
      <c r="B14" s="75" t="str">
        <f t="shared" ca="1" si="20"/>
        <v>B6</v>
      </c>
      <c r="C14" s="92" t="str">
        <f t="shared" ca="1" si="183"/>
        <v/>
      </c>
      <c r="D14" s="88" t="str">
        <f t="shared" ca="1" si="117"/>
        <v/>
      </c>
      <c r="E14" s="89" t="str">
        <f t="shared" ca="1" si="117"/>
        <v>F2</v>
      </c>
      <c r="F14" s="10" t="str">
        <f t="shared" ca="1" si="21"/>
        <v>L</v>
      </c>
      <c r="H14" s="95" t="str">
        <f t="shared" ca="1" si="184"/>
        <v/>
      </c>
      <c r="I14" s="88" t="str">
        <f t="shared" ca="1" si="118"/>
        <v/>
      </c>
      <c r="J14" s="89" t="str">
        <f t="shared" ca="1" si="118"/>
        <v>F2</v>
      </c>
      <c r="K14" s="10" t="str">
        <f t="shared" ca="1" si="119"/>
        <v>L</v>
      </c>
      <c r="L14" s="83"/>
      <c r="M14" s="16" t="str">
        <f>IF(Dashboard!AH14="","",Dashboard!AH14)</f>
        <v>P</v>
      </c>
      <c r="O14" s="75" t="str">
        <f t="shared" ca="1" si="185"/>
        <v xml:space="preserve">L5S </v>
      </c>
      <c r="P14" s="88" t="str">
        <f t="shared" ca="1" si="120"/>
        <v/>
      </c>
      <c r="Q14" s="89" t="str">
        <f t="shared" ca="1" si="120"/>
        <v>F2</v>
      </c>
      <c r="R14" s="5" t="str">
        <f t="shared" ca="1" si="121"/>
        <v>L</v>
      </c>
      <c r="S14" s="5">
        <f t="shared" ca="1" si="122"/>
        <v>-15</v>
      </c>
      <c r="T14" s="111" t="str">
        <f t="shared" ca="1" si="123"/>
        <v/>
      </c>
      <c r="U14" s="5">
        <f ca="1">IF(M14="","",IF(B14="NB",U13,IF(T14="",SUM($T$5:$T14)+S14,SUM($T$5:$T14))))</f>
        <v>-8</v>
      </c>
      <c r="V14" s="99" t="str">
        <f t="shared" ca="1" si="0"/>
        <v/>
      </c>
      <c r="W14" s="72">
        <f t="shared" ca="1" si="22"/>
        <v>-6</v>
      </c>
      <c r="X14" s="74" t="str">
        <f t="shared" ca="1" si="23"/>
        <v>L</v>
      </c>
      <c r="Y14" s="9" t="str">
        <f t="shared" ca="1" si="12"/>
        <v>D</v>
      </c>
      <c r="Z14" s="4" t="str">
        <f t="shared" ca="1" si="13"/>
        <v>D</v>
      </c>
      <c r="AA14" s="4" t="str">
        <f t="shared" ca="1" si="14"/>
        <v>C</v>
      </c>
      <c r="AB14" s="4" t="str">
        <f t="shared" ca="1" si="186"/>
        <v>L</v>
      </c>
      <c r="AC14" s="4" t="str">
        <f t="shared" ca="1" si="187"/>
        <v>L</v>
      </c>
      <c r="AD14" s="4" t="str">
        <f t="shared" ca="1" si="188"/>
        <v>L</v>
      </c>
      <c r="AE14" s="1" t="str">
        <f t="shared" ca="1" si="124"/>
        <v/>
      </c>
      <c r="AF14" s="1" t="str">
        <f t="shared" ca="1" si="125"/>
        <v>F2</v>
      </c>
      <c r="AG14" s="1" t="str">
        <f t="shared" ca="1" si="189"/>
        <v/>
      </c>
      <c r="AH14" s="1" t="str">
        <f t="shared" ca="1" si="126"/>
        <v>F2</v>
      </c>
      <c r="AI14" s="1" t="str">
        <f t="shared" ca="1" si="127"/>
        <v/>
      </c>
      <c r="AJ14" s="1" t="str">
        <f t="shared" ca="1" si="128"/>
        <v>F2</v>
      </c>
      <c r="AK14" s="1">
        <f t="shared" ca="1" si="129"/>
        <v>0</v>
      </c>
      <c r="AL14" s="1">
        <f t="shared" ca="1" si="129"/>
        <v>6</v>
      </c>
      <c r="AM14" s="1">
        <f t="shared" ca="1" si="5"/>
        <v>-1</v>
      </c>
      <c r="AN14" s="1">
        <f t="shared" ca="1" si="24"/>
        <v>-3</v>
      </c>
      <c r="AO14" s="1" t="str">
        <f t="shared" ca="1" si="190"/>
        <v>C</v>
      </c>
      <c r="AP14" s="1" t="str">
        <f t="shared" ca="1" si="25"/>
        <v>Y</v>
      </c>
      <c r="AQ14" s="1" t="str">
        <f t="shared" ca="1" si="26"/>
        <v>Y</v>
      </c>
      <c r="AR14" s="1" t="str">
        <f t="shared" ca="1" si="27"/>
        <v>Y</v>
      </c>
      <c r="AS14" s="1">
        <f t="shared" ca="1" si="28"/>
        <v>3</v>
      </c>
      <c r="AT14" s="15" t="str">
        <f t="shared" ca="1" si="130"/>
        <v>N</v>
      </c>
      <c r="AU14" s="1" t="str">
        <f t="shared" ca="1" si="29"/>
        <v>N</v>
      </c>
      <c r="AV14" s="1" t="str">
        <f t="shared" ca="1" si="30"/>
        <v>N</v>
      </c>
      <c r="AW14" s="1" t="str">
        <f t="shared" ca="1" si="31"/>
        <v>N</v>
      </c>
      <c r="AX14" s="1" t="str">
        <f t="shared" ca="1" si="32"/>
        <v/>
      </c>
      <c r="AY14" s="1" t="str">
        <f t="shared" ca="1" si="33"/>
        <v>F2</v>
      </c>
      <c r="AZ14" s="1">
        <f>IF(Dashboard!AH14="P",IF(AZ13="",1,AZ13+1),"")</f>
        <v>2</v>
      </c>
      <c r="BA14" s="1" t="str">
        <f>IF(Dashboard!AH14="B",IF(BA13="",1,BA13+1),"")</f>
        <v/>
      </c>
      <c r="BB14" s="1" t="str">
        <f t="shared" si="34"/>
        <v>00001</v>
      </c>
      <c r="BC14" s="1" t="str">
        <f t="shared" si="34"/>
        <v>12340</v>
      </c>
      <c r="BD14" s="1" t="str">
        <f t="shared" si="131"/>
        <v>100001</v>
      </c>
      <c r="BE14" s="1" t="str">
        <f t="shared" si="131"/>
        <v>012340</v>
      </c>
      <c r="BF14" s="1" t="str">
        <f t="shared" si="132"/>
        <v>B</v>
      </c>
      <c r="BG14" s="1" t="str">
        <f t="shared" ca="1" si="35"/>
        <v>L4L</v>
      </c>
      <c r="BH14" s="1" t="str">
        <f t="shared" ca="1" si="133"/>
        <v>F2</v>
      </c>
      <c r="BI14" s="1" t="str">
        <f t="shared" ca="1" si="36"/>
        <v>L4L</v>
      </c>
      <c r="BJ14" s="1" t="str">
        <f t="shared" ca="1" si="134"/>
        <v>F2</v>
      </c>
      <c r="BK14" s="1" t="str">
        <f t="shared" ca="1" si="37"/>
        <v>L4L</v>
      </c>
      <c r="BL14" s="1" t="str">
        <f t="shared" ca="1" si="135"/>
        <v>F2</v>
      </c>
      <c r="BM14" s="1" t="str">
        <f t="shared" ca="1" si="136"/>
        <v>2</v>
      </c>
      <c r="BN14" s="1" t="str">
        <f t="shared" ca="1" si="137"/>
        <v>2</v>
      </c>
      <c r="BO14" s="1" t="str">
        <f t="shared" ca="1" si="138"/>
        <v>2</v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>IF(Dashboard!U14="",1,0.5)</f>
        <v>1</v>
      </c>
      <c r="CB14" s="245" t="str">
        <f t="shared" si="38"/>
        <v>B</v>
      </c>
      <c r="CC14" s="246" t="str">
        <f t="shared" si="39"/>
        <v>N</v>
      </c>
      <c r="CD14" s="244">
        <f t="shared" si="40"/>
        <v>6</v>
      </c>
      <c r="CE14" s="243" t="str">
        <f t="shared" si="41"/>
        <v>P</v>
      </c>
      <c r="CF14" s="246" t="str">
        <f t="shared" si="42"/>
        <v>Y</v>
      </c>
      <c r="CG14" s="244">
        <f t="shared" si="43"/>
        <v>-6</v>
      </c>
      <c r="CH14" s="245" t="str">
        <f t="shared" si="44"/>
        <v>B</v>
      </c>
      <c r="CI14" s="246" t="str">
        <f t="shared" si="45"/>
        <v>N</v>
      </c>
      <c r="CJ14" s="244">
        <f t="shared" si="46"/>
        <v>6</v>
      </c>
      <c r="CK14" s="245" t="str">
        <f t="shared" si="47"/>
        <v>P</v>
      </c>
      <c r="CL14" s="246" t="str">
        <f t="shared" si="48"/>
        <v>Y</v>
      </c>
      <c r="CM14" s="244">
        <f t="shared" si="49"/>
        <v>-6</v>
      </c>
      <c r="CN14" s="245" t="str">
        <f t="shared" si="139"/>
        <v>P</v>
      </c>
      <c r="CO14" s="246" t="str">
        <f t="shared" si="50"/>
        <v>Y</v>
      </c>
      <c r="CP14" s="244">
        <f t="shared" si="51"/>
        <v>-3</v>
      </c>
      <c r="CQ14" s="245" t="str">
        <f t="shared" si="52"/>
        <v>B</v>
      </c>
      <c r="CR14" s="246" t="str">
        <f t="shared" si="53"/>
        <v>N</v>
      </c>
      <c r="CS14" s="244">
        <f t="shared" si="54"/>
        <v>-1</v>
      </c>
      <c r="CT14" s="245" t="str">
        <f t="shared" si="55"/>
        <v>P</v>
      </c>
      <c r="CU14" s="246" t="str">
        <f t="shared" si="56"/>
        <v>Y</v>
      </c>
      <c r="CV14" s="247">
        <f t="shared" si="57"/>
        <v>1</v>
      </c>
      <c r="CW14" s="245" t="str">
        <f t="shared" si="58"/>
        <v>B</v>
      </c>
      <c r="CX14" s="246" t="str">
        <f t="shared" si="59"/>
        <v>N</v>
      </c>
      <c r="CY14" s="247">
        <f t="shared" si="60"/>
        <v>3</v>
      </c>
      <c r="CZ14" s="245" t="str">
        <f t="shared" si="61"/>
        <v>B</v>
      </c>
      <c r="DA14" s="246" t="str">
        <f t="shared" si="62"/>
        <v>N</v>
      </c>
      <c r="DB14" s="244">
        <f t="shared" si="63"/>
        <v>-10</v>
      </c>
      <c r="DC14" s="243" t="str">
        <f t="shared" si="64"/>
        <v>P</v>
      </c>
      <c r="DD14" s="246" t="str">
        <f t="shared" si="65"/>
        <v>Y</v>
      </c>
      <c r="DE14" s="244">
        <f t="shared" si="66"/>
        <v>10</v>
      </c>
      <c r="DF14" s="245" t="str">
        <f t="shared" si="67"/>
        <v>B</v>
      </c>
      <c r="DG14" s="246" t="str">
        <f t="shared" si="68"/>
        <v>N</v>
      </c>
      <c r="DH14" s="244">
        <f t="shared" si="69"/>
        <v>-10</v>
      </c>
      <c r="DI14" s="245" t="str">
        <f t="shared" si="70"/>
        <v>B</v>
      </c>
      <c r="DJ14" s="246" t="str">
        <f t="shared" si="71"/>
        <v>N</v>
      </c>
      <c r="DK14" s="244">
        <f t="shared" si="72"/>
        <v>-3</v>
      </c>
      <c r="DL14" s="245" t="str">
        <f t="shared" si="73"/>
        <v>P</v>
      </c>
      <c r="DM14" s="246" t="str">
        <f t="shared" si="74"/>
        <v>Y</v>
      </c>
      <c r="DN14" s="244">
        <f t="shared" si="75"/>
        <v>3</v>
      </c>
      <c r="DO14" s="245" t="str">
        <f t="shared" si="76"/>
        <v>B</v>
      </c>
      <c r="DP14" s="246" t="str">
        <f t="shared" si="77"/>
        <v>N</v>
      </c>
      <c r="DQ14" s="244">
        <f t="shared" si="78"/>
        <v>-6</v>
      </c>
      <c r="DR14" s="245" t="str">
        <f t="shared" si="79"/>
        <v>P</v>
      </c>
      <c r="DS14" s="246" t="str">
        <f t="shared" si="80"/>
        <v>Y</v>
      </c>
      <c r="DT14" s="244">
        <f t="shared" si="81"/>
        <v>6</v>
      </c>
      <c r="DU14" s="245" t="str">
        <f t="shared" si="82"/>
        <v>B</v>
      </c>
      <c r="DV14" s="246" t="str">
        <f t="shared" si="83"/>
        <v>N</v>
      </c>
      <c r="DW14" s="244">
        <f t="shared" si="84"/>
        <v>8</v>
      </c>
      <c r="DX14" s="245" t="str">
        <f t="shared" si="85"/>
        <v>P</v>
      </c>
      <c r="DY14" s="246" t="str">
        <f t="shared" si="86"/>
        <v>Y</v>
      </c>
      <c r="DZ14" s="247">
        <f t="shared" si="87"/>
        <v>-8</v>
      </c>
      <c r="EA14" s="245" t="str">
        <f t="shared" si="88"/>
        <v>P</v>
      </c>
      <c r="EB14" s="246" t="str">
        <f t="shared" si="89"/>
        <v>Y</v>
      </c>
      <c r="EC14" s="244">
        <f t="shared" si="90"/>
        <v>10</v>
      </c>
      <c r="ED14" s="252">
        <f t="shared" si="140"/>
        <v>10</v>
      </c>
      <c r="EE14" s="253">
        <f t="shared" si="141"/>
        <v>0</v>
      </c>
      <c r="EF14" s="254" t="str">
        <f t="shared" si="142"/>
        <v/>
      </c>
      <c r="EG14" s="255">
        <f t="shared" si="143"/>
        <v>7.25</v>
      </c>
      <c r="EH14" s="255">
        <f t="shared" si="143"/>
        <v>-7.25</v>
      </c>
      <c r="EI14" s="255">
        <f t="shared" si="91"/>
        <v>7.25</v>
      </c>
      <c r="EJ14" s="255">
        <f t="shared" si="91"/>
        <v>-7.25</v>
      </c>
      <c r="EK14" s="255">
        <f t="shared" si="91"/>
        <v>-2</v>
      </c>
      <c r="EL14" s="255">
        <f t="shared" si="91"/>
        <v>1</v>
      </c>
      <c r="EM14" s="255">
        <f t="shared" si="91"/>
        <v>-1</v>
      </c>
      <c r="EN14" s="255">
        <f t="shared" si="91"/>
        <v>2</v>
      </c>
      <c r="EO14" s="255">
        <f t="shared" si="91"/>
        <v>-8.25</v>
      </c>
      <c r="EP14" s="255">
        <f t="shared" si="91"/>
        <v>8.25</v>
      </c>
      <c r="EQ14" s="255">
        <f t="shared" si="91"/>
        <v>-8.25</v>
      </c>
      <c r="ER14" s="255">
        <f t="shared" si="91"/>
        <v>-0.5</v>
      </c>
      <c r="ES14" s="255">
        <f t="shared" si="91"/>
        <v>0.5</v>
      </c>
      <c r="ET14" s="255">
        <f t="shared" si="91"/>
        <v>0.25</v>
      </c>
      <c r="EU14" s="255">
        <f t="shared" si="91"/>
        <v>-0.25</v>
      </c>
      <c r="EV14" s="255">
        <f t="shared" si="91"/>
        <v>5</v>
      </c>
      <c r="EW14" s="255">
        <f t="shared" si="91"/>
        <v>-5</v>
      </c>
      <c r="EX14" s="255">
        <f t="shared" si="91"/>
        <v>8.25</v>
      </c>
      <c r="EY14" s="256">
        <f t="shared" si="144"/>
        <v>6</v>
      </c>
      <c r="EZ14" s="257">
        <f t="shared" si="145"/>
        <v>-6</v>
      </c>
      <c r="FA14" s="257">
        <f t="shared" si="146"/>
        <v>6</v>
      </c>
      <c r="FB14" s="257">
        <f t="shared" si="147"/>
        <v>-6</v>
      </c>
      <c r="FC14" s="257">
        <f t="shared" si="148"/>
        <v>-3</v>
      </c>
      <c r="FD14" s="257">
        <f t="shared" si="149"/>
        <v>-1</v>
      </c>
      <c r="FE14" s="257">
        <f t="shared" si="150"/>
        <v>1</v>
      </c>
      <c r="FF14" s="257">
        <f t="shared" si="151"/>
        <v>3</v>
      </c>
      <c r="FG14" s="257">
        <f t="shared" si="152"/>
        <v>-10</v>
      </c>
      <c r="FH14" s="257">
        <f t="shared" si="153"/>
        <v>10</v>
      </c>
      <c r="FI14" s="257">
        <f t="shared" si="154"/>
        <v>-10</v>
      </c>
      <c r="FJ14" s="257">
        <f t="shared" si="155"/>
        <v>-3</v>
      </c>
      <c r="FK14" s="257">
        <f t="shared" si="156"/>
        <v>3</v>
      </c>
      <c r="FL14" s="257">
        <f t="shared" si="157"/>
        <v>-6</v>
      </c>
      <c r="FM14" s="257">
        <f t="shared" si="158"/>
        <v>6</v>
      </c>
      <c r="FN14" s="257">
        <f t="shared" si="159"/>
        <v>8</v>
      </c>
      <c r="FO14" s="257">
        <f t="shared" si="160"/>
        <v>-8</v>
      </c>
      <c r="FP14" s="258">
        <f t="shared" si="161"/>
        <v>10</v>
      </c>
      <c r="FQ14" s="228">
        <v>14</v>
      </c>
      <c r="FR14" s="232">
        <f t="shared" si="162"/>
        <v>14</v>
      </c>
      <c r="FS14" s="230" t="str" cm="1">
        <f t="array" ref="FS14">IFERROR(INDEX($EG$4:$EX$4,_xlfn.AGGREGATE(15,6,COLUMN($EG$4:$EX$4)-COLUMN($EF$1)/($EG14:$EX14=LARGE($EG14:$EX14,1)),COLUMNS($EX$4:$EX$4))),"")</f>
        <v>DC</v>
      </c>
      <c r="FT14" s="230" t="str" cm="1">
        <f t="array" ref="FT14">IFERROR(INDEX($EG$4:$EX$4,_xlfn.AGGREGATE(15,6,COLUMN($EG$4:$EX$4)-COLUMN($EF$1)/($EG14:$EX14=LARGE($EG14:$EX14,2)),COLUMNS($EX$4:$EY$4))),"")</f>
        <v>EA</v>
      </c>
      <c r="FU14" s="230" t="str" cm="1">
        <f t="array" ref="FU14">IFERROR(INDEX($EG$4:$EX$4,_xlfn.AGGREGATE(15,6,COLUMN($EG$4:$EX$4)-COLUMN($EF$1)/($EG14:$EX14=LARGE($EG14:$EX14,3)),COLUMNS($EX$4:$EZ$4))),"")</f>
        <v/>
      </c>
      <c r="FV14" s="230" t="str" cm="1">
        <f t="array" ref="FV14">IFERROR(INDEX($EG$4:$EX$4,_xlfn.AGGREGATE(15,6,COLUMN($EG$4:$EX$4)-COLUMN($EF$1)/($EG14:$EX14=LARGE($EG14:$EX14,4)),COLUMNS($EX$4:$FA$4))),"")</f>
        <v/>
      </c>
      <c r="FW14" s="230" t="str" cm="1">
        <f t="array" ref="FW14">IFERROR(INDEX($EG$4:$EX$4,_xlfn.AGGREGATE(15,6,COLUMN($EG$4:$EX$4)-COLUMN($EF$1)/($EG14:$EX14=LARGE($EG14:$EX14,5)),COLUMNS($EX$4:$FB$4))),"")</f>
        <v/>
      </c>
      <c r="FX14" s="230" t="str" cm="1">
        <f t="array" ref="FX14">IFERROR(INDEX($EG$4:$EX$4,_xlfn.AGGREGATE(15,6,COLUMN($EG$4:$EX$4)-COLUMN($EF$1)/($EG14:$EX14=LARGE($EG14:$EX14,6)),COLUMNS($EX$4:$FC$4))),"")</f>
        <v/>
      </c>
      <c r="FY14" s="228" t="str">
        <f t="shared" si="191"/>
        <v/>
      </c>
      <c r="FZ14" s="231" t="str">
        <f t="shared" ca="1" si="192"/>
        <v>R</v>
      </c>
      <c r="GA14" s="231" t="e" cm="1">
        <f t="array" aca="1" ref="GA14" ca="1">IF(INDIRECT(VLOOKUP(GA13,General!AC:AE,3,FALSE)&amp;FQ13)&gt;0,GA13,FY13)</f>
        <v>#N/A</v>
      </c>
      <c r="GB14" s="232">
        <f t="shared" ca="1" si="193"/>
        <v>2</v>
      </c>
      <c r="GC14" s="230"/>
      <c r="GD14" s="231"/>
      <c r="GE14" s="231"/>
      <c r="GF14" s="231"/>
      <c r="GG14" s="231"/>
      <c r="GH14" s="229"/>
      <c r="GI14" s="259" t="e">
        <f ca="1">IF(FS14="",-1,COUNTIF(INDIRECT(GC14&amp;$DN$10):INDIRECT(GC14&amp;FQ14),"Y"))</f>
        <v>#REF!</v>
      </c>
      <c r="GJ14" s="262" t="e">
        <f ca="1">IF(FT14="",-1,COUNTIF(INDIRECT(GD14&amp;$DN$10):INDIRECT(GD14&amp;FQ14),"Y"))</f>
        <v>#REF!</v>
      </c>
      <c r="GK14" s="262">
        <f ca="1">IF(FU14="",-1,COUNTIF(INDIRECT(GE14&amp;$DN$10):INDIRECT(GE14&amp;FQ14),"Y"))</f>
        <v>-1</v>
      </c>
      <c r="GL14" s="260">
        <f ca="1">IF(FV14="",-1,COUNTIF(INDIRECT(GF14&amp;$DN$10):INDIRECT(GF14&amp;FQ14),"Y"))</f>
        <v>-1</v>
      </c>
      <c r="GM14" s="264">
        <f ca="1">IF(FW14="",-1,COUNTIF(INDIRECT(GG14&amp;$DN$10):INDIRECT(GG14&amp;FQ14),"Y"))</f>
        <v>-1</v>
      </c>
      <c r="GN14" s="264">
        <f ca="1">IF(FX14="",-1,COUNTIF(INDIRECT(GH14&amp;$DN$10):INDIRECT(GH14&amp;FQ14),"Y"))</f>
        <v>-1</v>
      </c>
      <c r="GO14" s="230" t="str" cm="1">
        <f t="array" ref="GO14">IFERROR(INDEX($DP$14:$DU$14,_xlfn.AGGREGATE(15,6,COLUMN($DP$14:$DU$14)-COLUMN($DO$14)/($EF$14:$EK$14=MAX($EF$14:$EK$14)),COLUMNS($DP$14:FS14))),"")</f>
        <v/>
      </c>
      <c r="GP14" s="231" t="str" cm="1">
        <f t="array" ref="GP14">IFERROR(INDEX($DP$14:$DU$14,_xlfn.AGGREGATE(15,6,COLUMN($DP$14:$DU$14)-COLUMN($DO$14)/($EF$14:$EK$14=MAX($EF$14:$EK$14)),COLUMNS($DP$14:FT14))),"")</f>
        <v/>
      </c>
      <c r="GQ14" s="231" t="str" cm="1">
        <f t="array" ref="GQ14">IFERROR(INDEX($DP$14:$DU$14,_xlfn.AGGREGATE(15,6,COLUMN($DP$14:$DU$14)-COLUMN($DO$14)/($EF$14:$EK$14=MAX($EF$14:$EK$14)),COLUMNS($DP$14:FU14))),"")</f>
        <v/>
      </c>
      <c r="GR14" s="231" t="str" cm="1">
        <f t="array" ref="GR14">IFERROR(INDEX($DP$14:$DU$14,_xlfn.AGGREGATE(15,6,COLUMN($DP$14:$DU$14)-COLUMN($DO$14)/($EF$14:$EK$14=MAX($EF$14:$EK$14)),COLUMNS($DP$14:FV14))),"")</f>
        <v/>
      </c>
      <c r="GS14" s="231" t="str" cm="1">
        <f t="array" ref="GS14">IFERROR(INDEX($DP$14:$DU$14,_xlfn.AGGREGATE(15,6,COLUMN($DP$14:$DU$14)-COLUMN($DO$14)/($EF$14:$EK$14=MAX($EF$14:$EK$14)),COLUMNS($DP$14:FW14))),"")</f>
        <v/>
      </c>
      <c r="GT14" s="229" t="str" cm="1">
        <f t="array" ref="GT14">IFERROR(INDEX($DP$14:$DU$14,_xlfn.AGGREGATE(15,6,COLUMN($DP$14:$DU$14)-COLUMN($DO$14)/($EF$14:$EK$14=MAX($EF$14:$EK$14)),COLUMNS($DP$14:FX14))),"")</f>
        <v/>
      </c>
      <c r="GU14" s="234">
        <f t="shared" ca="1" si="164"/>
        <v>2</v>
      </c>
      <c r="GV14" s="232">
        <f t="shared" ca="1" si="194"/>
        <v>2</v>
      </c>
      <c r="GW14" s="263" t="str" cm="1">
        <f t="array" aca="1" ref="GW14" ca="1">INDEX(GO14:GT14,1,GV14)</f>
        <v/>
      </c>
      <c r="GX14" s="230" t="str">
        <f t="shared" ca="1" si="17"/>
        <v>B</v>
      </c>
      <c r="GY14" s="231" t="str">
        <f t="shared" ca="1" si="18"/>
        <v>T</v>
      </c>
      <c r="GZ14" s="231" t="str">
        <f t="shared" si="19"/>
        <v>C</v>
      </c>
      <c r="HA14" s="231" t="str">
        <f t="shared" ca="1" si="6"/>
        <v>F2WBW</v>
      </c>
      <c r="HB14" s="231" t="str">
        <f t="shared" ca="1" si="7"/>
        <v>14</v>
      </c>
      <c r="HC14" s="231" t="str">
        <f t="shared" si="8"/>
        <v>XF2L4</v>
      </c>
      <c r="HD14" s="234" t="str">
        <f t="shared" si="92"/>
        <v/>
      </c>
      <c r="HE14" s="234" t="str">
        <f t="shared" si="93"/>
        <v/>
      </c>
      <c r="HF14" s="234" t="str">
        <f t="shared" si="94"/>
        <v/>
      </c>
      <c r="HG14" s="234" t="str">
        <f t="shared" si="95"/>
        <v/>
      </c>
      <c r="HH14" s="234" t="str">
        <f t="shared" si="96"/>
        <v/>
      </c>
      <c r="HI14" s="234" t="str">
        <f t="shared" si="97"/>
        <v/>
      </c>
      <c r="HJ14" s="234" t="e">
        <f t="shared" ca="1" si="98"/>
        <v>#VALUE!</v>
      </c>
      <c r="HK14" s="234" t="e">
        <f t="shared" ca="1" si="98"/>
        <v>#VALUE!</v>
      </c>
      <c r="HL14" s="230">
        <f t="shared" si="9"/>
        <v>6</v>
      </c>
      <c r="HM14" s="231">
        <f>IF(CC14="",0,IFERROR(VLOOKUP(CC9&amp;CC10&amp;CC11&amp;CC12&amp;CC13&amp;CC14,General!I:J,2,FALSE),0))</f>
        <v>-3</v>
      </c>
      <c r="HN14" s="231">
        <f>IF(CF14="",0,IFERROR(VLOOKUP(CF9&amp;CF10&amp;CF11&amp;CF12&amp;CF13&amp;CF14,General!I:J,2,FALSE),0))</f>
        <v>3</v>
      </c>
      <c r="HO14" s="231">
        <f>IF(CI14="",0,IFERROR(VLOOKUP(CI9&amp;CI10&amp;CI11&amp;CI12&amp;CI13&amp;CI14,General!I:J,2,FALSE),0))</f>
        <v>-3</v>
      </c>
      <c r="HP14" s="231">
        <f>IF(CL14="",0,IFERROR(VLOOKUP(CL9&amp;CL10&amp;CL11&amp;CL12&amp;CL13&amp;CL14,General!I:J,2,FALSE),0))</f>
        <v>3</v>
      </c>
      <c r="HQ14" s="231">
        <f>IF(CO14="",0,IFERROR(VLOOKUP(CO9&amp;CO10&amp;CO11&amp;CO12&amp;CO13&amp;CO14,General!I:J,2,FALSE),0))</f>
        <v>1</v>
      </c>
      <c r="HR14" s="231">
        <f>IF(CR14="",0,IFERROR(VLOOKUP(CR9&amp;CR10&amp;CR11&amp;CR12&amp;CR13&amp;CR14,General!I:J,2,FALSE),0))</f>
        <v>-3</v>
      </c>
      <c r="HS14" s="231">
        <f>IF(CU14="",0,IFERROR(VLOOKUP(CU9&amp;CU10&amp;CU11&amp;CU12&amp;CU13&amp;CU14,General!I:J,2,FALSE),0))</f>
        <v>3</v>
      </c>
      <c r="HT14" s="231">
        <f>IF(CX14="",0,IFERROR(VLOOKUP(CX9&amp;CX10&amp;CX11&amp;CX12&amp;CX13&amp;CX14,General!I:J,2,FALSE),0))</f>
        <v>-1</v>
      </c>
      <c r="HU14" s="231">
        <f>IF(DA14="",0,IFERROR(VLOOKUP(DA9&amp;DA10&amp;DA11&amp;DA12&amp;DA13&amp;DA14,General!I:J,2,FALSE),0))</f>
        <v>-1</v>
      </c>
      <c r="HV14" s="231">
        <f>IF(DD14="",0,IFERROR(VLOOKUP(DD9&amp;DD10&amp;DD11&amp;DD12&amp;DD13&amp;DD14,General!I:J,2,FALSE),0))</f>
        <v>1</v>
      </c>
      <c r="HW14" s="231">
        <f>IF(DG14="",0,IFERROR(VLOOKUP(DG9&amp;DG10&amp;DG11&amp;DG12&amp;DG13&amp;DG14,General!I:J,2,FALSE),0))</f>
        <v>-1</v>
      </c>
      <c r="HX14" s="231">
        <f>IF(DJ14="",0,IFERROR(VLOOKUP(DJ9&amp;DJ10&amp;DJ11&amp;DJ12&amp;DJ13&amp;DJ14,General!I:J,2,FALSE),0))</f>
        <v>-3</v>
      </c>
      <c r="HY14" s="231">
        <f>IF(DM14="",0,IFERROR(VLOOKUP(DM9&amp;DM10&amp;DM11&amp;DM12&amp;DM13&amp;DM14,General!I:J,2,FALSE),0))</f>
        <v>3</v>
      </c>
      <c r="HZ14" s="231">
        <f>IF(DP14="",0,IFERROR(VLOOKUP(DP9&amp;DP10&amp;DP11&amp;DP12&amp;DP13&amp;DP14,General!I:J,2,FALSE),0))</f>
        <v>-6</v>
      </c>
      <c r="IA14" s="231">
        <f>IF(DS14="",0,IFERROR(VLOOKUP(DS9&amp;DS10&amp;DS11&amp;DS12&amp;DS13&amp;DS14,General!I:J,2,FALSE),0))</f>
        <v>6</v>
      </c>
      <c r="IB14" s="231">
        <f>IF(DV14="",0,IFERROR(VLOOKUP(DV9&amp;DV10&amp;DV11&amp;DV12&amp;DV13&amp;DV14,General!I:J,2,FALSE),0))</f>
        <v>-1</v>
      </c>
      <c r="IC14" s="229">
        <f>IF(DY14="",0,IFERROR(VLOOKUP(DY9&amp;DY10&amp;DY11&amp;DY12&amp;DY13&amp;DY14,General!I:J,2,FALSE),0))</f>
        <v>1</v>
      </c>
      <c r="ID14" s="229">
        <f>IF(EB14="",0,IFERROR(VLOOKUP(EB9&amp;EB10&amp;EB11&amp;EB12&amp;EB13&amp;EB14,General!I:J,2,FALSE),0))</f>
        <v>1</v>
      </c>
      <c r="IE14" s="229">
        <v>0</v>
      </c>
      <c r="IF14" s="234" t="str">
        <f t="shared" si="165"/>
        <v/>
      </c>
      <c r="IG14" s="234" t="str">
        <f t="shared" ca="1" si="99"/>
        <v>N</v>
      </c>
      <c r="IH14" s="234" t="str">
        <f t="shared" ca="1" si="100"/>
        <v>N</v>
      </c>
      <c r="II14" s="234" t="str">
        <f t="shared" si="101"/>
        <v>N</v>
      </c>
      <c r="IJ14" s="234" t="str">
        <f t="shared" si="102"/>
        <v/>
      </c>
      <c r="IK14" s="276" t="str">
        <f t="shared" ca="1" si="103"/>
        <v/>
      </c>
      <c r="IL14" s="234" t="str">
        <f t="shared" ca="1" si="104"/>
        <v/>
      </c>
      <c r="IM14" s="234" t="str">
        <f t="shared" si="105"/>
        <v/>
      </c>
      <c r="IN14" s="234" t="str">
        <f t="shared" si="106"/>
        <v/>
      </c>
      <c r="IO14" s="234" t="str">
        <f t="shared" si="107"/>
        <v/>
      </c>
      <c r="IP14" s="234" t="str">
        <f t="shared" si="108"/>
        <v/>
      </c>
      <c r="IQ14" s="234">
        <f t="shared" si="10"/>
        <v>2</v>
      </c>
      <c r="IR14" s="234" t="str">
        <f t="shared" si="11"/>
        <v/>
      </c>
      <c r="IS14" s="234" t="str">
        <f t="shared" si="109"/>
        <v>00001</v>
      </c>
      <c r="IT14" s="234" t="str">
        <f t="shared" si="109"/>
        <v>12340</v>
      </c>
      <c r="IU14" s="234" t="str">
        <f t="shared" si="166"/>
        <v>100001</v>
      </c>
      <c r="IV14" s="234" t="str">
        <f t="shared" si="166"/>
        <v>012340</v>
      </c>
      <c r="IW14" s="234" t="str">
        <f t="shared" si="167"/>
        <v>B</v>
      </c>
      <c r="IX14" s="234" t="str">
        <f t="shared" si="168"/>
        <v>B</v>
      </c>
      <c r="IY14" s="234" t="str">
        <f t="shared" ca="1" si="110"/>
        <v>BW</v>
      </c>
      <c r="IZ14" s="234" t="str">
        <f t="shared" ca="1" si="111"/>
        <v/>
      </c>
      <c r="JA14" s="234" t="str">
        <f t="shared" ca="1" si="112"/>
        <v>4</v>
      </c>
      <c r="JB14" s="234" t="str">
        <f t="shared" ca="1" si="113"/>
        <v/>
      </c>
      <c r="JC14" s="234" t="str">
        <f t="shared" si="114"/>
        <v>L4</v>
      </c>
      <c r="JD14" s="234" t="str">
        <f t="shared" ca="1" si="115"/>
        <v/>
      </c>
      <c r="JE14" s="234" t="str">
        <f t="shared" ca="1" si="169"/>
        <v/>
      </c>
      <c r="JF14" s="234" t="str">
        <f t="shared" ca="1" si="170"/>
        <v/>
      </c>
      <c r="JG14" s="234" t="str">
        <f t="shared" ca="1" si="171"/>
        <v/>
      </c>
      <c r="JH14" s="234" t="str">
        <f t="shared" si="116"/>
        <v/>
      </c>
      <c r="JI14" s="234"/>
      <c r="JJ14" s="234"/>
      <c r="JK14" s="234"/>
      <c r="JL14" s="234"/>
      <c r="JM14" s="234"/>
      <c r="JN14" s="234">
        <v>1</v>
      </c>
      <c r="JO14" s="218"/>
      <c r="JP14" s="234"/>
      <c r="JQ14" s="234"/>
      <c r="JS14" s="281">
        <f t="shared" si="172"/>
        <v>8.25</v>
      </c>
      <c r="JT14" s="1">
        <f t="shared" si="173"/>
        <v>8.25</v>
      </c>
      <c r="JU14" s="1">
        <f t="shared" si="174"/>
        <v>7.25</v>
      </c>
      <c r="JV14" s="1">
        <f t="shared" si="175"/>
        <v>7.25</v>
      </c>
      <c r="JW14" s="1">
        <f t="shared" si="176"/>
        <v>5</v>
      </c>
      <c r="JX14" s="1" t="str">
        <f t="shared" si="177"/>
        <v>CB</v>
      </c>
      <c r="JY14" s="1" t="str">
        <f t="shared" si="178"/>
        <v>CB</v>
      </c>
      <c r="JZ14" s="1" t="str">
        <f t="shared" si="179"/>
        <v>CB</v>
      </c>
      <c r="KA14" s="1" t="str">
        <f t="shared" si="180"/>
        <v>CB</v>
      </c>
      <c r="KB14" s="1" t="str">
        <f t="shared" si="181"/>
        <v>DU</v>
      </c>
      <c r="KC14" s="1" t="str" cm="1">
        <f t="array" aca="1" ref="KC14" ca="1">IF(INDIRECT(VLOOKUP(KC13,General!AC:AE,3,FALSE)&amp;FQ13)&gt;1,KC13,JX14)</f>
        <v>CB</v>
      </c>
      <c r="KD14" s="1" t="str" cm="1">
        <f t="array" aca="1" ref="KD14" ca="1">IF(AND(INDIRECT(VLOOKUP(KD13,General!AC:AE,3,FALSE)&amp;FQ13)&gt;4,KD13&lt;&gt;KC14),KD13,IF(JX14&lt;&gt;KC14,JX14,IF(AND(JX14=JY14,JX14=JZ14),KA14,IF(JX14=JY14,JZ14,JY14))))</f>
        <v>CB</v>
      </c>
      <c r="KE14" s="1" t="str" cm="1">
        <f t="array" aca="1" ref="KE14" ca="1">IF(AND(INDIRECT(VLOOKUP(KE13,General!AC:AE,3,FALSE)&amp;FQ13)&gt;4,KE13&lt;&gt;KC14,KE13&lt;&gt;KD14),KE13,IF(AND(JX14&lt;&gt;KC14,JX14&lt;&gt;KD14),JX14,IF(AND(JY14&lt;&gt;KC14,JY14&lt;&gt;KD14),JY14,IF(AND(JZ14&lt;&gt;KC14,JZ14&lt;&gt;KD14),JZ14,IF(AND(KA14&lt;&gt;KC14,KA14&lt;&gt;KD14),KA14,KB14)))))</f>
        <v>DU</v>
      </c>
      <c r="KF14" s="1" t="str" cm="1">
        <f t="array" aca="1" ref="KF14" ca="1">INDIRECT(KC14&amp;FQ14)</f>
        <v>B</v>
      </c>
      <c r="KG14" s="1" t="str" cm="1">
        <f t="array" aca="1" ref="KG14" ca="1">INDIRECT(KD14&amp;FQ14)</f>
        <v>B</v>
      </c>
      <c r="KH14" s="1" t="str" cm="1">
        <f t="array" aca="1" ref="KH14" ca="1">INDIRECT(KE14&amp;FQ14)</f>
        <v>B</v>
      </c>
      <c r="KI14" s="1" t="str">
        <f ca="1">VLOOKUP(KC14,General!AF:AG,2,FALSE)</f>
        <v xml:space="preserve">D5 </v>
      </c>
      <c r="KJ14" s="1" t="str">
        <f ca="1">VLOOKUP(KD14,General!AF:AG,2,FALSE)</f>
        <v xml:space="preserve">D5 </v>
      </c>
      <c r="KK14" s="1" t="str">
        <f ca="1">VLOOKUP(KE14,General!AF:AG,2,FALSE)</f>
        <v xml:space="preserve">L5S </v>
      </c>
      <c r="KL14" s="1" t="str">
        <f t="shared" ca="1" si="195"/>
        <v>Y</v>
      </c>
      <c r="KM14" s="1" t="str">
        <f t="shared" ca="1" si="196"/>
        <v>Y</v>
      </c>
      <c r="KN14" s="1" t="str">
        <f t="shared" ca="1" si="197"/>
        <v>N</v>
      </c>
    </row>
    <row r="15" spans="1:300" ht="15.75" thickBot="1">
      <c r="A15" s="1">
        <v>11</v>
      </c>
      <c r="B15" s="12" t="str">
        <f t="shared" ca="1" si="20"/>
        <v>B3</v>
      </c>
      <c r="C15" s="90" t="str">
        <f t="shared" ca="1" si="183"/>
        <v/>
      </c>
      <c r="D15" s="13" t="str">
        <f t="shared" ca="1" si="117"/>
        <v/>
      </c>
      <c r="E15" s="43" t="str">
        <f t="shared" ca="1" si="117"/>
        <v>F3</v>
      </c>
      <c r="F15" s="14" t="str">
        <f t="shared" ca="1" si="21"/>
        <v>L</v>
      </c>
      <c r="H15" s="93" t="str">
        <f t="shared" ca="1" si="184"/>
        <v>B</v>
      </c>
      <c r="I15" s="13" t="str">
        <f t="shared" ca="1" si="118"/>
        <v>F3</v>
      </c>
      <c r="J15" s="43" t="str">
        <f t="shared" ca="1" si="118"/>
        <v/>
      </c>
      <c r="K15" s="14" t="str">
        <f t="shared" ca="1" si="119"/>
        <v>W</v>
      </c>
      <c r="L15" s="52"/>
      <c r="M15" s="16" t="str">
        <f>IF(Dashboard!AH15="","",Dashboard!AH15)</f>
        <v>P</v>
      </c>
      <c r="O15" s="12" t="str">
        <f t="shared" ca="1" si="185"/>
        <v/>
      </c>
      <c r="P15" s="13" t="str">
        <f t="shared" ca="1" si="120"/>
        <v/>
      </c>
      <c r="Q15" s="43" t="str">
        <f t="shared" ca="1" si="120"/>
        <v>F3</v>
      </c>
      <c r="R15" s="85" t="str">
        <f t="shared" ca="1" si="121"/>
        <v>L</v>
      </c>
      <c r="S15" s="85">
        <f t="shared" ca="1" si="122"/>
        <v>-18</v>
      </c>
      <c r="T15" s="96" t="str">
        <f t="shared" ca="1" si="123"/>
        <v/>
      </c>
      <c r="U15" s="85">
        <f ca="1">IF(M15="","",IF(B15="NB",U14,IF(T15="",SUM($T$5:$T15)+S15,SUM($T$5:$T15))))</f>
        <v>-11</v>
      </c>
      <c r="V15" s="97" t="str">
        <f t="shared" ca="1" si="0"/>
        <v/>
      </c>
      <c r="W15" s="72">
        <f t="shared" ca="1" si="22"/>
        <v>-3</v>
      </c>
      <c r="X15" s="74" t="str">
        <f t="shared" ca="1" si="23"/>
        <v>L</v>
      </c>
      <c r="Y15" s="9" t="str">
        <f t="shared" ca="1" si="12"/>
        <v>D</v>
      </c>
      <c r="Z15" s="4" t="str">
        <f t="shared" ca="1" si="13"/>
        <v>D</v>
      </c>
      <c r="AA15" s="4" t="str">
        <f t="shared" ca="1" si="14"/>
        <v>C</v>
      </c>
      <c r="AB15" s="4" t="str">
        <f t="shared" ca="1" si="186"/>
        <v>L</v>
      </c>
      <c r="AC15" s="4" t="str">
        <f t="shared" ca="1" si="187"/>
        <v>L</v>
      </c>
      <c r="AD15" s="4" t="str">
        <f t="shared" ca="1" si="188"/>
        <v>L</v>
      </c>
      <c r="AE15" s="1" t="str">
        <f t="shared" ca="1" si="124"/>
        <v/>
      </c>
      <c r="AF15" s="1" t="str">
        <f t="shared" ca="1" si="125"/>
        <v>F3</v>
      </c>
      <c r="AG15" s="1" t="str">
        <f t="shared" ca="1" si="189"/>
        <v>F3</v>
      </c>
      <c r="AH15" s="1" t="str">
        <f t="shared" ca="1" si="126"/>
        <v/>
      </c>
      <c r="AI15" s="1" t="str">
        <f t="shared" ca="1" si="127"/>
        <v/>
      </c>
      <c r="AJ15" s="1" t="str">
        <f t="shared" ca="1" si="128"/>
        <v>F3</v>
      </c>
      <c r="AK15" s="1">
        <f t="shared" ca="1" si="129"/>
        <v>3</v>
      </c>
      <c r="AL15" s="1">
        <f t="shared" ca="1" si="129"/>
        <v>6</v>
      </c>
      <c r="AM15" s="1">
        <f t="shared" ca="1" si="5"/>
        <v>-7</v>
      </c>
      <c r="AN15" s="1">
        <f t="shared" ca="1" si="24"/>
        <v>-6</v>
      </c>
      <c r="AO15" s="1" t="str">
        <f t="shared" ca="1" si="190"/>
        <v>C</v>
      </c>
      <c r="AP15" s="1" t="str">
        <f t="shared" ca="1" si="25"/>
        <v>N</v>
      </c>
      <c r="AQ15" s="1" t="str">
        <f t="shared" ca="1" si="26"/>
        <v>N</v>
      </c>
      <c r="AR15" s="1" t="str">
        <f t="shared" ca="1" si="27"/>
        <v>N</v>
      </c>
      <c r="AS15" s="1">
        <f t="shared" ca="1" si="28"/>
        <v>4</v>
      </c>
      <c r="AT15" s="15" t="str">
        <f t="shared" ca="1" si="130"/>
        <v>N</v>
      </c>
      <c r="AU15" s="1" t="str">
        <f t="shared" ca="1" si="29"/>
        <v>N</v>
      </c>
      <c r="AV15" s="1" t="str">
        <f t="shared" ca="1" si="30"/>
        <v>N</v>
      </c>
      <c r="AW15" s="1" t="str">
        <f t="shared" ca="1" si="31"/>
        <v>N</v>
      </c>
      <c r="AX15" s="1" t="str">
        <f t="shared" ca="1" si="32"/>
        <v/>
      </c>
      <c r="AY15" s="1" t="str">
        <f t="shared" ca="1" si="33"/>
        <v>F3</v>
      </c>
      <c r="AZ15" s="1">
        <f>IF(Dashboard!AH15="P",IF(AZ14="",1,AZ14+1),"")</f>
        <v>3</v>
      </c>
      <c r="BA15" s="1" t="str">
        <f>IF(Dashboard!AH15="B",IF(BA14="",1,BA14+1),"")</f>
        <v/>
      </c>
      <c r="BB15" s="1" t="str">
        <f t="shared" si="34"/>
        <v>00012</v>
      </c>
      <c r="BC15" s="1" t="str">
        <f t="shared" si="34"/>
        <v>23400</v>
      </c>
      <c r="BD15" s="1" t="str">
        <f t="shared" si="131"/>
        <v>000012</v>
      </c>
      <c r="BE15" s="1" t="str">
        <f t="shared" si="131"/>
        <v>123400</v>
      </c>
      <c r="BF15" s="1" t="str">
        <f t="shared" si="132"/>
        <v>B</v>
      </c>
      <c r="BG15" s="1" t="str">
        <f t="shared" ca="1" si="35"/>
        <v>F2L</v>
      </c>
      <c r="BH15" s="1" t="str">
        <f t="shared" ca="1" si="133"/>
        <v>F3</v>
      </c>
      <c r="BI15" s="1" t="str">
        <f t="shared" ca="1" si="36"/>
        <v>F2L</v>
      </c>
      <c r="BJ15" s="1" t="str">
        <f t="shared" ca="1" si="134"/>
        <v>F3</v>
      </c>
      <c r="BK15" s="1" t="str">
        <f t="shared" ca="1" si="37"/>
        <v>F2L</v>
      </c>
      <c r="BL15" s="1" t="str">
        <f t="shared" ca="1" si="135"/>
        <v>F3</v>
      </c>
      <c r="BM15" s="1" t="str">
        <f t="shared" ca="1" si="136"/>
        <v>3</v>
      </c>
      <c r="BN15" s="1" t="str">
        <f t="shared" ca="1" si="137"/>
        <v>3</v>
      </c>
      <c r="BO15" s="1" t="str">
        <f t="shared" ca="1" si="138"/>
        <v>3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>IF(Dashboard!U15="",1,0.5)</f>
        <v>1</v>
      </c>
      <c r="CB15" s="218" t="str">
        <f t="shared" si="38"/>
        <v>B</v>
      </c>
      <c r="CC15" s="219" t="str">
        <f t="shared" si="39"/>
        <v>N</v>
      </c>
      <c r="CD15" s="217">
        <f t="shared" si="40"/>
        <v>0</v>
      </c>
      <c r="CE15" s="218" t="str">
        <f t="shared" si="41"/>
        <v>P</v>
      </c>
      <c r="CF15" s="219" t="str">
        <f t="shared" si="42"/>
        <v>Y</v>
      </c>
      <c r="CG15" s="217">
        <f t="shared" si="43"/>
        <v>0</v>
      </c>
      <c r="CH15" s="218" t="str">
        <f t="shared" si="44"/>
        <v>P</v>
      </c>
      <c r="CI15" s="219" t="str">
        <f t="shared" si="45"/>
        <v>Y</v>
      </c>
      <c r="CJ15" s="217">
        <f t="shared" si="46"/>
        <v>7</v>
      </c>
      <c r="CK15" s="218" t="str">
        <f t="shared" si="47"/>
        <v>B</v>
      </c>
      <c r="CL15" s="219" t="str">
        <f t="shared" si="48"/>
        <v>N</v>
      </c>
      <c r="CM15" s="217">
        <f t="shared" si="49"/>
        <v>-7</v>
      </c>
      <c r="CN15" s="218" t="str">
        <f t="shared" si="139"/>
        <v>B</v>
      </c>
      <c r="CO15" s="219" t="str">
        <f t="shared" si="50"/>
        <v>N</v>
      </c>
      <c r="CP15" s="217">
        <f t="shared" si="51"/>
        <v>-4</v>
      </c>
      <c r="CQ15" s="218" t="str">
        <f t="shared" si="52"/>
        <v>P</v>
      </c>
      <c r="CR15" s="219" t="str">
        <f t="shared" si="53"/>
        <v>Y</v>
      </c>
      <c r="CS15" s="217">
        <f t="shared" si="54"/>
        <v>0</v>
      </c>
      <c r="CT15" s="218" t="str">
        <f t="shared" si="55"/>
        <v>B</v>
      </c>
      <c r="CU15" s="219" t="str">
        <f t="shared" si="56"/>
        <v>N</v>
      </c>
      <c r="CV15" s="217">
        <f t="shared" si="57"/>
        <v>0</v>
      </c>
      <c r="CW15" s="218" t="str">
        <f t="shared" si="58"/>
        <v>P</v>
      </c>
      <c r="CX15" s="219" t="str">
        <f t="shared" si="59"/>
        <v>Y</v>
      </c>
      <c r="CY15" s="220">
        <f t="shared" si="60"/>
        <v>4</v>
      </c>
      <c r="CZ15" s="218" t="str">
        <f t="shared" si="61"/>
        <v>P</v>
      </c>
      <c r="DA15" s="219" t="str">
        <f t="shared" si="62"/>
        <v>Y</v>
      </c>
      <c r="DB15" s="217">
        <f t="shared" si="63"/>
        <v>-9</v>
      </c>
      <c r="DC15" s="218" t="str">
        <f t="shared" si="64"/>
        <v>P</v>
      </c>
      <c r="DD15" s="219" t="str">
        <f t="shared" si="65"/>
        <v>Y</v>
      </c>
      <c r="DE15" s="217">
        <f t="shared" si="66"/>
        <v>10</v>
      </c>
      <c r="DF15" s="218" t="str">
        <f t="shared" si="67"/>
        <v>B</v>
      </c>
      <c r="DG15" s="219" t="str">
        <f t="shared" si="68"/>
        <v>N</v>
      </c>
      <c r="DH15" s="217">
        <f t="shared" si="69"/>
        <v>-10</v>
      </c>
      <c r="DI15" s="218" t="str">
        <f t="shared" si="70"/>
        <v>B</v>
      </c>
      <c r="DJ15" s="219" t="str">
        <f t="shared" si="71"/>
        <v>N</v>
      </c>
      <c r="DK15" s="217">
        <f t="shared" si="72"/>
        <v>-9</v>
      </c>
      <c r="DL15" s="218" t="str">
        <f t="shared" si="73"/>
        <v>P</v>
      </c>
      <c r="DM15" s="219" t="str">
        <f t="shared" si="74"/>
        <v>Y</v>
      </c>
      <c r="DN15" s="217">
        <f t="shared" si="75"/>
        <v>9</v>
      </c>
      <c r="DO15" s="218" t="str">
        <f t="shared" si="76"/>
        <v>B</v>
      </c>
      <c r="DP15" s="219" t="str">
        <f t="shared" si="77"/>
        <v>N</v>
      </c>
      <c r="DQ15" s="217">
        <f t="shared" si="78"/>
        <v>-10</v>
      </c>
      <c r="DR15" s="218" t="str">
        <f t="shared" si="79"/>
        <v>P</v>
      </c>
      <c r="DS15" s="219" t="str">
        <f t="shared" si="80"/>
        <v>Y</v>
      </c>
      <c r="DT15" s="217">
        <f t="shared" si="81"/>
        <v>10</v>
      </c>
      <c r="DU15" s="218" t="str">
        <f t="shared" si="82"/>
        <v>B</v>
      </c>
      <c r="DV15" s="219" t="str">
        <f t="shared" si="83"/>
        <v>N</v>
      </c>
      <c r="DW15" s="217">
        <f t="shared" si="84"/>
        <v>5</v>
      </c>
      <c r="DX15" s="218" t="str">
        <f t="shared" si="85"/>
        <v>P</v>
      </c>
      <c r="DY15" s="219" t="str">
        <f t="shared" si="86"/>
        <v>Y</v>
      </c>
      <c r="DZ15" s="217">
        <f t="shared" si="87"/>
        <v>-5</v>
      </c>
      <c r="EA15" s="218" t="str">
        <f t="shared" si="88"/>
        <v>B</v>
      </c>
      <c r="EB15" s="219" t="str">
        <f t="shared" si="89"/>
        <v>N</v>
      </c>
      <c r="EC15" s="217">
        <f t="shared" si="90"/>
        <v>9</v>
      </c>
      <c r="ED15" s="252">
        <f t="shared" si="140"/>
        <v>10</v>
      </c>
      <c r="EE15" s="253">
        <f t="shared" si="141"/>
        <v>0</v>
      </c>
      <c r="EF15" s="254" t="str">
        <f t="shared" si="142"/>
        <v/>
      </c>
      <c r="EG15" s="255">
        <f t="shared" si="143"/>
        <v>6.25</v>
      </c>
      <c r="EH15" s="255">
        <f t="shared" si="143"/>
        <v>-6.25</v>
      </c>
      <c r="EI15" s="255">
        <f t="shared" si="91"/>
        <v>8</v>
      </c>
      <c r="EJ15" s="255">
        <f t="shared" si="91"/>
        <v>-8</v>
      </c>
      <c r="EK15" s="255">
        <f t="shared" si="91"/>
        <v>-3</v>
      </c>
      <c r="EL15" s="255">
        <f t="shared" si="91"/>
        <v>1</v>
      </c>
      <c r="EM15" s="255">
        <f t="shared" si="91"/>
        <v>-1</v>
      </c>
      <c r="EN15" s="255">
        <f t="shared" si="91"/>
        <v>3</v>
      </c>
      <c r="EO15" s="255">
        <f t="shared" si="91"/>
        <v>-9.5</v>
      </c>
      <c r="EP15" s="255">
        <f t="shared" si="91"/>
        <v>9.75</v>
      </c>
      <c r="EQ15" s="255">
        <f t="shared" si="91"/>
        <v>-9.75</v>
      </c>
      <c r="ER15" s="255">
        <f t="shared" si="91"/>
        <v>-2.75</v>
      </c>
      <c r="ES15" s="255">
        <f t="shared" si="91"/>
        <v>2.75</v>
      </c>
      <c r="ET15" s="255">
        <f t="shared" si="91"/>
        <v>-3.25</v>
      </c>
      <c r="EU15" s="255">
        <f t="shared" si="91"/>
        <v>3.25</v>
      </c>
      <c r="EV15" s="255">
        <f t="shared" si="91"/>
        <v>6.25</v>
      </c>
      <c r="EW15" s="255">
        <f t="shared" si="91"/>
        <v>-6.25</v>
      </c>
      <c r="EX15" s="255">
        <f t="shared" si="91"/>
        <v>9.5</v>
      </c>
      <c r="EY15" s="256">
        <f t="shared" si="144"/>
        <v>0</v>
      </c>
      <c r="EZ15" s="257">
        <f t="shared" si="145"/>
        <v>0</v>
      </c>
      <c r="FA15" s="257">
        <f t="shared" si="146"/>
        <v>7</v>
      </c>
      <c r="FB15" s="257">
        <f t="shared" si="147"/>
        <v>-7</v>
      </c>
      <c r="FC15" s="257">
        <f t="shared" si="148"/>
        <v>-4</v>
      </c>
      <c r="FD15" s="257">
        <f t="shared" si="149"/>
        <v>0</v>
      </c>
      <c r="FE15" s="257">
        <f t="shared" si="150"/>
        <v>0</v>
      </c>
      <c r="FF15" s="257">
        <f t="shared" si="151"/>
        <v>4</v>
      </c>
      <c r="FG15" s="257">
        <f t="shared" si="152"/>
        <v>-9</v>
      </c>
      <c r="FH15" s="257">
        <f t="shared" si="153"/>
        <v>10</v>
      </c>
      <c r="FI15" s="257">
        <f t="shared" si="154"/>
        <v>-10</v>
      </c>
      <c r="FJ15" s="257">
        <f t="shared" si="155"/>
        <v>-9</v>
      </c>
      <c r="FK15" s="257">
        <f t="shared" si="156"/>
        <v>9</v>
      </c>
      <c r="FL15" s="257">
        <f t="shared" si="157"/>
        <v>-10</v>
      </c>
      <c r="FM15" s="257">
        <f t="shared" si="158"/>
        <v>10</v>
      </c>
      <c r="FN15" s="257">
        <f t="shared" si="159"/>
        <v>5</v>
      </c>
      <c r="FO15" s="257">
        <f t="shared" si="160"/>
        <v>-5</v>
      </c>
      <c r="FP15" s="258">
        <f t="shared" si="161"/>
        <v>9</v>
      </c>
      <c r="FQ15" s="228">
        <v>15</v>
      </c>
      <c r="FR15" s="232">
        <f>FQ15-5</f>
        <v>10</v>
      </c>
      <c r="FS15" s="230" t="str" cm="1">
        <f t="array" ref="FS15">IFERROR(INDEX($EG$4:$EX$4,_xlfn.AGGREGATE(15,6,COLUMN($EG$4:$EX$4)-COLUMN($EF$1)/($EG15:$EX15=LARGE($EG15:$EX15,1)),COLUMNS($EX$4:$EX$4))),"")</f>
        <v>DC</v>
      </c>
      <c r="FT15" s="230" t="str" cm="1">
        <f t="array" ref="FT15">IFERROR(INDEX($EG$4:$EX$4,_xlfn.AGGREGATE(15,6,COLUMN($EG$4:$EX$4)-COLUMN($EF$1)/($EG15:$EX15=LARGE($EG15:$EX15,2)),COLUMNS($EX$4:$EY$4))),"")</f>
        <v/>
      </c>
      <c r="FU15" s="230" t="str" cm="1">
        <f t="array" ref="FU15">IFERROR(INDEX($EG$4:$EX$4,_xlfn.AGGREGATE(15,6,COLUMN($EG$4:$EX$4)-COLUMN($EF$1)/($EG15:$EX15=LARGE($EG15:$EX15,3)),COLUMNS($EX$4:$EZ$4))),"")</f>
        <v/>
      </c>
      <c r="FV15" s="230" t="str" cm="1">
        <f t="array" ref="FV15">IFERROR(INDEX($EG$4:$EX$4,_xlfn.AGGREGATE(15,6,COLUMN($EG$4:$EX$4)-COLUMN($EF$1)/($EG15:$EX15=LARGE($EG15:$EX15,4)),COLUMNS($EX$4:$FA$4))),"")</f>
        <v/>
      </c>
      <c r="FW15" s="230" t="str" cm="1">
        <f t="array" ref="FW15">IFERROR(INDEX($EG$4:$EX$4,_xlfn.AGGREGATE(15,6,COLUMN($EG$4:$EX$4)-COLUMN($EF$1)/($EG15:$EX15=LARGE($EG15:$EX15,5)),COLUMNS($EX$4:$FB$4))),"")</f>
        <v/>
      </c>
      <c r="FX15" s="230" t="str" cm="1">
        <f t="array" ref="FX15">IFERROR(INDEX($EG$4:$EX$4,_xlfn.AGGREGATE(15,6,COLUMN($EG$4:$EX$4)-COLUMN($EF$1)/($EG15:$EX15=LARGE($EG15:$EX15,6)),COLUMNS($EX$4:$FC$4))),"")</f>
        <v/>
      </c>
      <c r="FY15" s="228" t="str">
        <f t="shared" si="191"/>
        <v/>
      </c>
      <c r="FZ15" s="231" t="str">
        <f t="shared" ca="1" si="192"/>
        <v>R</v>
      </c>
      <c r="GA15" s="231" t="e" cm="1">
        <f t="array" aca="1" ref="GA15" ca="1">IF(INDIRECT(VLOOKUP(GA14,General!AC:AE,3,FALSE)&amp;FQ14)&gt;0,GA14,FY14)</f>
        <v>#N/A</v>
      </c>
      <c r="GB15" s="232">
        <f t="shared" ca="1" si="193"/>
        <v>1</v>
      </c>
      <c r="GC15" s="230"/>
      <c r="GD15" s="231"/>
      <c r="GE15" s="231"/>
      <c r="GF15" s="231"/>
      <c r="GG15" s="231"/>
      <c r="GH15" s="229"/>
      <c r="GI15" s="259" t="e">
        <f ca="1">IF(FS15="",-1,COUNTIF(INDIRECT(GC15&amp;$DN$10):INDIRECT(GC15&amp;FQ15),"Y"))</f>
        <v>#REF!</v>
      </c>
      <c r="GJ15" s="262">
        <f ca="1">IF(FT15="",-1,COUNTIF(INDIRECT(GD15&amp;$DN$10):INDIRECT(GD15&amp;FQ15),"Y"))</f>
        <v>-1</v>
      </c>
      <c r="GK15" s="262">
        <f ca="1">IF(FU15="",-1,COUNTIF(INDIRECT(GE15&amp;$DN$10):INDIRECT(GE15&amp;FQ15),"Y"))</f>
        <v>-1</v>
      </c>
      <c r="GL15" s="260">
        <f ca="1">IF(FV15="",-1,COUNTIF(INDIRECT(GF15&amp;$DN$10):INDIRECT(GF15&amp;FQ15),"Y"))</f>
        <v>-1</v>
      </c>
      <c r="GM15" s="264">
        <f ca="1">IF(FW15="",-1,COUNTIF(INDIRECT(GG15&amp;$DN$10):INDIRECT(GG15&amp;FQ15),"Y"))</f>
        <v>-1</v>
      </c>
      <c r="GN15" s="264">
        <f ca="1">IF(FX15="",-1,COUNTIF(INDIRECT(GH15&amp;$DN$10):INDIRECT(GH15&amp;FQ15),"Y"))</f>
        <v>-1</v>
      </c>
      <c r="GO15" s="230" t="str" cm="1">
        <f t="array" ref="GO15">IFERROR(INDEX($DP$15:$DU$15,_xlfn.AGGREGATE(15,6,COLUMN($DP$15:$DU$15)-COLUMN($DO$15)/($EF$15:$EK$15=MAX($EF$15:$EK$15)),COLUMNS($DP$15:FS15))),"")</f>
        <v/>
      </c>
      <c r="GP15" s="231" t="str" cm="1">
        <f t="array" ref="GP15">IFERROR(INDEX($DP$15:$DU$15,_xlfn.AGGREGATE(15,6,COLUMN($DP$15:$DU$15)-COLUMN($DO$15)/($EF$15:$EK$15=MAX($EF$15:$EK$15)),COLUMNS($DP$15:FT15))),"")</f>
        <v/>
      </c>
      <c r="GQ15" s="231" t="str" cm="1">
        <f t="array" ref="GQ15">IFERROR(INDEX($DP$15:$DU$15,_xlfn.AGGREGATE(15,6,COLUMN($DP$15:$DU$15)-COLUMN($DO$15)/($EF$15:$EK$15=MAX($EF$15:$EK$15)),COLUMNS($DP$15:FU15))),"")</f>
        <v/>
      </c>
      <c r="GR15" s="231" t="str" cm="1">
        <f t="array" ref="GR15">IFERROR(INDEX($DP$15:$DU$15,_xlfn.AGGREGATE(15,6,COLUMN($DP$15:$DU$15)-COLUMN($DO$15)/($EF$15:$EK$15=MAX($EF$15:$EK$15)),COLUMNS($DP$15:FV15))),"")</f>
        <v/>
      </c>
      <c r="GS15" s="231" t="str" cm="1">
        <f t="array" ref="GS15">IFERROR(INDEX($DP$15:$DU$15,_xlfn.AGGREGATE(15,6,COLUMN($DP$15:$DU$15)-COLUMN($DO$15)/($EF$15:$EK$15=MAX($EF$15:$EK$15)),COLUMNS($DP$15:FW15))),"")</f>
        <v/>
      </c>
      <c r="GT15" s="229" t="str" cm="1">
        <f t="array" ref="GT15">IFERROR(INDEX($DP$15:$DU$15,_xlfn.AGGREGATE(15,6,COLUMN($DP$15:$DU$15)-COLUMN($DO$15)/($EF$15:$EK$15=MAX($EF$15:$EK$15)),COLUMNS($DP$15:FX15))),"")</f>
        <v/>
      </c>
      <c r="GU15" s="234">
        <f t="shared" ca="1" si="164"/>
        <v>1</v>
      </c>
      <c r="GV15" s="232">
        <f t="shared" ca="1" si="194"/>
        <v>1</v>
      </c>
      <c r="GW15" s="263" t="str" cm="1">
        <f t="array" aca="1" ref="GW15" ca="1">INDEX(GO15:GT15,1,GV15)</f>
        <v/>
      </c>
      <c r="GX15" s="230" t="str">
        <f t="shared" ca="1" si="17"/>
        <v>B</v>
      </c>
      <c r="GY15" s="231" t="str">
        <f t="shared" ca="1" si="18"/>
        <v>T</v>
      </c>
      <c r="GZ15" s="231" t="str">
        <f t="shared" si="19"/>
        <v>C</v>
      </c>
      <c r="HA15" s="231" t="str">
        <f t="shared" ca="1" si="6"/>
        <v>BWL4L</v>
      </c>
      <c r="HB15" s="231" t="str">
        <f t="shared" ca="1" si="7"/>
        <v>42</v>
      </c>
      <c r="HC15" s="231" t="str">
        <f t="shared" si="8"/>
        <v>L4L3</v>
      </c>
      <c r="HD15" s="234" t="str">
        <f t="shared" si="92"/>
        <v/>
      </c>
      <c r="HE15" s="234" t="str">
        <f t="shared" si="93"/>
        <v/>
      </c>
      <c r="HF15" s="234" t="str">
        <f t="shared" si="94"/>
        <v/>
      </c>
      <c r="HG15" s="234" t="str">
        <f t="shared" si="95"/>
        <v/>
      </c>
      <c r="HH15" s="234" t="str">
        <f t="shared" si="96"/>
        <v/>
      </c>
      <c r="HI15" s="234" t="str">
        <f t="shared" si="97"/>
        <v/>
      </c>
      <c r="HJ15" s="234" t="e">
        <f t="shared" ca="1" si="98"/>
        <v>#VALUE!</v>
      </c>
      <c r="HK15" s="234" t="e">
        <f t="shared" ca="1" si="98"/>
        <v>#VALUE!</v>
      </c>
      <c r="HL15" s="230">
        <f t="shared" si="9"/>
        <v>0</v>
      </c>
      <c r="HM15" s="231">
        <f>IF(CC15="",0,IFERROR(VLOOKUP(CC10&amp;CC11&amp;CC12&amp;CC13&amp;CC14&amp;CC15,General!I:J,2,FALSE),0))</f>
        <v>-6</v>
      </c>
      <c r="HN15" s="231">
        <f>IF(CF15="",0,IFERROR(VLOOKUP(CF10&amp;CF11&amp;CF12&amp;CF13&amp;CF14&amp;CF15,General!I:J,2,FALSE),0))</f>
        <v>6</v>
      </c>
      <c r="HO15" s="231">
        <f>IF(CI15="",0,IFERROR(VLOOKUP(CI10&amp;CI11&amp;CI12&amp;CI13&amp;CI14&amp;CI15,General!I:J,2,FALSE),0))</f>
        <v>1</v>
      </c>
      <c r="HP15" s="231">
        <f>IF(CL15="",0,IFERROR(VLOOKUP(CL10&amp;CL11&amp;CL12&amp;CL13&amp;CL14&amp;CL15,General!I:J,2,FALSE),0))</f>
        <v>-1</v>
      </c>
      <c r="HQ15" s="231">
        <f>IF(CO15="",0,IFERROR(VLOOKUP(CO10&amp;CO11&amp;CO12&amp;CO13&amp;CO14&amp;CO15,General!I:J,2,FALSE),0))</f>
        <v>-1</v>
      </c>
      <c r="HR15" s="231">
        <f>IF(CR15="",0,IFERROR(VLOOKUP(CR10&amp;CR11&amp;CR12&amp;CR13&amp;CR14&amp;CR15,General!I:J,2,FALSE),0))</f>
        <v>1</v>
      </c>
      <c r="HS15" s="231">
        <f>IF(CU15="",0,IFERROR(VLOOKUP(CU10&amp;CU11&amp;CU12&amp;CU13&amp;CU14&amp;CU15,General!I:J,2,FALSE),0))</f>
        <v>-1</v>
      </c>
      <c r="HT15" s="231">
        <f>IF(CX15="",0,IFERROR(VLOOKUP(CX10&amp;CX11&amp;CX12&amp;CX13&amp;CX14&amp;CX15,General!I:J,2,FALSE),0))</f>
        <v>1</v>
      </c>
      <c r="HU15" s="231">
        <f>IF(DA15="",0,IFERROR(VLOOKUP(DA10&amp;DA11&amp;DA12&amp;DA13&amp;DA14&amp;DA15,General!I:J,2,FALSE),0))</f>
        <v>1</v>
      </c>
      <c r="HV15" s="231">
        <f>IF(DD15="",0,IFERROR(VLOOKUP(DD10&amp;DD11&amp;DD12&amp;DD13&amp;DD14&amp;DD15,General!I:J,2,FALSE),0))</f>
        <v>3</v>
      </c>
      <c r="HW15" s="231">
        <f>IF(DG15="",0,IFERROR(VLOOKUP(DG10&amp;DG11&amp;DG12&amp;DG13&amp;DG14&amp;DG15,General!I:J,2,FALSE),0))</f>
        <v>-3</v>
      </c>
      <c r="HX15" s="231">
        <f>IF(DJ15="",0,IFERROR(VLOOKUP(DJ10&amp;DJ11&amp;DJ12&amp;DJ13&amp;DJ14&amp;DJ15,General!I:J,2,FALSE),0))</f>
        <v>-6</v>
      </c>
      <c r="HY15" s="231">
        <f>IF(DM15="",0,IFERROR(VLOOKUP(DM10&amp;DM11&amp;DM12&amp;DM13&amp;DM14&amp;DM15,General!I:J,2,FALSE),0))</f>
        <v>6</v>
      </c>
      <c r="HZ15" s="231">
        <f>IF(DP15="",0,IFERROR(VLOOKUP(DP10&amp;DP11&amp;DP12&amp;DP13&amp;DP14&amp;DP15,General!I:J,2,FALSE),0))</f>
        <v>-6</v>
      </c>
      <c r="IA15" s="231">
        <f>IF(DS15="",0,IFERROR(VLOOKUP(DS10&amp;DS11&amp;DS12&amp;DS13&amp;DS14&amp;DS15,General!I:J,2,FALSE),0))</f>
        <v>6</v>
      </c>
      <c r="IB15" s="231">
        <f>IF(DV15="",0,IFERROR(VLOOKUP(DV10&amp;DV11&amp;DV12&amp;DV13&amp;DV14&amp;DV15,General!I:J,2,FALSE),0))</f>
        <v>-3</v>
      </c>
      <c r="IC15" s="229">
        <f>IF(DY15="",0,IFERROR(VLOOKUP(DY10&amp;DY11&amp;DY12&amp;DY13&amp;DY14&amp;DY15,General!I:J,2,FALSE),0))</f>
        <v>3</v>
      </c>
      <c r="ID15" s="229">
        <f>IF(EB15="",0,IFERROR(VLOOKUP(EB10&amp;EB11&amp;EB12&amp;EB13&amp;EB14&amp;EB15,General!I:J,2,FALSE),0))</f>
        <v>-1</v>
      </c>
      <c r="IE15" s="229">
        <v>0</v>
      </c>
      <c r="IF15" s="234" t="str">
        <f t="shared" si="165"/>
        <v/>
      </c>
      <c r="IG15" s="234" t="str">
        <f t="shared" ca="1" si="99"/>
        <v>N</v>
      </c>
      <c r="IH15" s="234" t="str">
        <f t="shared" ca="1" si="100"/>
        <v>N</v>
      </c>
      <c r="II15" s="234" t="str">
        <f t="shared" si="101"/>
        <v>N</v>
      </c>
      <c r="IJ15" s="234" t="str">
        <f t="shared" si="102"/>
        <v/>
      </c>
      <c r="IK15" s="276" t="str">
        <f t="shared" ca="1" si="103"/>
        <v/>
      </c>
      <c r="IL15" s="234" t="str">
        <f t="shared" ca="1" si="104"/>
        <v/>
      </c>
      <c r="IM15" s="234" t="str">
        <f t="shared" si="105"/>
        <v/>
      </c>
      <c r="IN15" s="234" t="str">
        <f t="shared" si="106"/>
        <v/>
      </c>
      <c r="IO15" s="234" t="str">
        <f t="shared" si="107"/>
        <v/>
      </c>
      <c r="IP15" s="234" t="str">
        <f t="shared" si="108"/>
        <v/>
      </c>
      <c r="IQ15" s="234">
        <f t="shared" si="10"/>
        <v>3</v>
      </c>
      <c r="IR15" s="234" t="str">
        <f t="shared" si="11"/>
        <v/>
      </c>
      <c r="IS15" s="234" t="str">
        <f t="shared" si="109"/>
        <v>00012</v>
      </c>
      <c r="IT15" s="234" t="str">
        <f t="shared" si="109"/>
        <v>23400</v>
      </c>
      <c r="IU15" s="234" t="str">
        <f t="shared" si="166"/>
        <v>000012</v>
      </c>
      <c r="IV15" s="234" t="str">
        <f t="shared" si="166"/>
        <v>123400</v>
      </c>
      <c r="IW15" s="234" t="str">
        <f t="shared" si="167"/>
        <v>B</v>
      </c>
      <c r="IX15" s="234" t="str">
        <f t="shared" si="168"/>
        <v>P</v>
      </c>
      <c r="IY15" s="234" t="str">
        <f t="shared" ca="1" si="110"/>
        <v>L4L</v>
      </c>
      <c r="IZ15" s="234" t="str">
        <f t="shared" ca="1" si="111"/>
        <v/>
      </c>
      <c r="JA15" s="234" t="str">
        <f t="shared" ca="1" si="112"/>
        <v>2</v>
      </c>
      <c r="JB15" s="234" t="str">
        <f t="shared" ca="1" si="113"/>
        <v/>
      </c>
      <c r="JC15" s="234" t="str">
        <f t="shared" si="114"/>
        <v>L3</v>
      </c>
      <c r="JD15" s="234" t="str">
        <f t="shared" ca="1" si="115"/>
        <v/>
      </c>
      <c r="JE15" s="234" t="str">
        <f t="shared" ca="1" si="169"/>
        <v/>
      </c>
      <c r="JF15" s="234" t="str">
        <f t="shared" ca="1" si="170"/>
        <v/>
      </c>
      <c r="JG15" s="234" t="str">
        <f t="shared" ca="1" si="171"/>
        <v/>
      </c>
      <c r="JH15" s="234" t="str">
        <f t="shared" si="116"/>
        <v/>
      </c>
      <c r="JI15" s="234"/>
      <c r="JJ15" s="234"/>
      <c r="JK15" s="234"/>
      <c r="JL15" s="234"/>
      <c r="JM15" s="234"/>
      <c r="JN15" s="234">
        <v>2</v>
      </c>
      <c r="JO15" s="218"/>
      <c r="JP15" s="234"/>
      <c r="JQ15" s="234"/>
      <c r="JS15" s="281">
        <f t="shared" si="172"/>
        <v>9.75</v>
      </c>
      <c r="JT15" s="1">
        <f t="shared" si="173"/>
        <v>9.5</v>
      </c>
      <c r="JU15" s="1">
        <f t="shared" si="174"/>
        <v>8</v>
      </c>
      <c r="JV15" s="1">
        <f t="shared" si="175"/>
        <v>6.25</v>
      </c>
      <c r="JW15" s="1">
        <f t="shared" si="176"/>
        <v>6.25</v>
      </c>
      <c r="JX15" s="1" t="str">
        <f t="shared" si="177"/>
        <v>DC</v>
      </c>
      <c r="JY15" s="1" t="str">
        <f t="shared" si="178"/>
        <v>DC</v>
      </c>
      <c r="JZ15" s="1" t="str">
        <f t="shared" si="179"/>
        <v>CB</v>
      </c>
      <c r="KA15" s="1" t="str">
        <f t="shared" si="180"/>
        <v>CB</v>
      </c>
      <c r="KB15" s="1" t="str">
        <f t="shared" si="181"/>
        <v>DU</v>
      </c>
      <c r="KC15" s="1" t="str" cm="1">
        <f t="array" aca="1" ref="KC15" ca="1">IF(INDIRECT(VLOOKUP(KC14,General!AC:AE,3,FALSE)&amp;FQ14)&gt;1,KC14,JX15)</f>
        <v>CB</v>
      </c>
      <c r="KD15" s="1" t="str" cm="1">
        <f t="array" aca="1" ref="KD15" ca="1">IF(AND(INDIRECT(VLOOKUP(KD14,General!AC:AE,3,FALSE)&amp;FQ14)&gt;6,KD14&lt;&gt;KC15),KD14,IF(JX15&lt;&gt;KC15,JX15,IF(AND(JX15=JY15,JX15=JZ15),KA15,IF(JX15=JY15,JZ15,JY15))))</f>
        <v>DC</v>
      </c>
      <c r="KE15" s="1" t="str" cm="1">
        <f t="array" aca="1" ref="KE15" ca="1">IF(AND(INDIRECT(VLOOKUP(KE14,General!AC:AE,3,FALSE)&amp;FQ14)&gt;6,KE14&lt;&gt;KC15,KE14&lt;&gt;KD15),KE14,IF(AND(JX15&lt;&gt;KC15,JX15&lt;&gt;KD15),JX15,IF(AND(JY15&lt;&gt;KC15,JY15&lt;&gt;KD15),JY15,IF(AND(JZ15&lt;&gt;KC15,JZ15&lt;&gt;KD15),JZ15,IF(AND(KA15&lt;&gt;KC15,KA15&lt;&gt;KD15),KA15,KB15)))))</f>
        <v>DU</v>
      </c>
      <c r="KF15" s="1" t="str" cm="1">
        <f t="array" aca="1" ref="KF15" ca="1">INDIRECT(KC15&amp;FQ15)</f>
        <v>B</v>
      </c>
      <c r="KG15" s="1" t="str" cm="1">
        <f t="array" aca="1" ref="KG15" ca="1">INDIRECT(KD15&amp;FQ15)</f>
        <v>P</v>
      </c>
      <c r="KH15" s="1" t="str" cm="1">
        <f t="array" aca="1" ref="KH15" ca="1">INDIRECT(KE15&amp;FQ15)</f>
        <v>B</v>
      </c>
      <c r="KI15" s="1" t="str">
        <f ca="1">VLOOKUP(KC15,General!AF:AG,2,FALSE)</f>
        <v xml:space="preserve">D5 </v>
      </c>
      <c r="KJ15" s="1" t="str">
        <f ca="1">VLOOKUP(KD15,General!AF:AG,2,FALSE)</f>
        <v>B</v>
      </c>
      <c r="KK15" s="1" t="str">
        <f ca="1">VLOOKUP(KE15,General!AF:AG,2,FALSE)</f>
        <v xml:space="preserve">L5S </v>
      </c>
      <c r="KL15" s="1" t="str">
        <f t="shared" ca="1" si="195"/>
        <v>Y</v>
      </c>
      <c r="KM15" s="1" t="str">
        <f t="shared" ca="1" si="196"/>
        <v>N</v>
      </c>
      <c r="KN15" s="1" t="str">
        <f t="shared" ca="1" si="197"/>
        <v>Y</v>
      </c>
    </row>
    <row r="16" spans="1:300" ht="15" customHeight="1" thickBot="1">
      <c r="A16" s="1">
        <v>12</v>
      </c>
      <c r="B16" s="9" t="str">
        <f t="shared" ca="1" si="20"/>
        <v>P2</v>
      </c>
      <c r="C16" s="91" t="str">
        <f t="shared" ca="1" si="183"/>
        <v>B</v>
      </c>
      <c r="D16" s="86" t="str">
        <f t="shared" ca="1" si="117"/>
        <v>XF2</v>
      </c>
      <c r="E16" s="87" t="str">
        <f t="shared" ca="1" si="117"/>
        <v/>
      </c>
      <c r="F16" s="8" t="str">
        <f t="shared" ca="1" si="21"/>
        <v>L</v>
      </c>
      <c r="H16" s="94" t="str">
        <f t="shared" ca="1" si="184"/>
        <v>R</v>
      </c>
      <c r="I16" s="86" t="str">
        <f t="shared" ca="1" si="118"/>
        <v/>
      </c>
      <c r="J16" s="87" t="str">
        <f t="shared" ca="1" si="118"/>
        <v>F2</v>
      </c>
      <c r="K16" s="8" t="str">
        <f t="shared" ca="1" si="119"/>
        <v>W</v>
      </c>
      <c r="L16" s="52"/>
      <c r="M16" s="16" t="str">
        <f>IF(Dashboard!AH16="","",Dashboard!AH16)</f>
        <v>B</v>
      </c>
      <c r="O16" s="9" t="str">
        <f t="shared" ca="1" si="185"/>
        <v xml:space="preserve">D3 </v>
      </c>
      <c r="P16" s="86" t="str">
        <f t="shared" ca="1" si="120"/>
        <v>XF2</v>
      </c>
      <c r="Q16" s="87" t="str">
        <f t="shared" ca="1" si="120"/>
        <v/>
      </c>
      <c r="R16" s="4" t="str">
        <f t="shared" ca="1" si="121"/>
        <v>L</v>
      </c>
      <c r="S16" s="4">
        <f t="shared" ca="1" si="122"/>
        <v>-20</v>
      </c>
      <c r="T16" s="110" t="str">
        <f t="shared" ca="1" si="123"/>
        <v/>
      </c>
      <c r="U16" s="4">
        <f ca="1">IF(M16="","",IF(B16="NB",U15,IF(T16="",SUM($T$5:$T16)+S16,SUM($T$5:$T16))))</f>
        <v>-13</v>
      </c>
      <c r="V16" s="98" t="str">
        <f t="shared" ca="1" si="0"/>
        <v/>
      </c>
      <c r="W16" s="72">
        <f t="shared" ca="1" si="22"/>
        <v>-2</v>
      </c>
      <c r="X16" s="74" t="str">
        <f t="shared" ca="1" si="23"/>
        <v>L</v>
      </c>
      <c r="Y16" s="9" t="str">
        <f t="shared" ca="1" si="12"/>
        <v>B</v>
      </c>
      <c r="Z16" s="4" t="str">
        <f t="shared" ca="1" si="13"/>
        <v>D</v>
      </c>
      <c r="AA16" s="4" t="str">
        <f t="shared" ca="1" si="14"/>
        <v>B</v>
      </c>
      <c r="AB16" s="4" t="str">
        <f t="shared" ca="1" si="186"/>
        <v>L</v>
      </c>
      <c r="AC16" s="4" t="str">
        <f t="shared" ca="1" si="187"/>
        <v>W</v>
      </c>
      <c r="AD16" s="4" t="str">
        <f t="shared" ca="1" si="188"/>
        <v>L</v>
      </c>
      <c r="AE16" s="1" t="str">
        <f t="shared" ca="1" si="124"/>
        <v>XF2</v>
      </c>
      <c r="AF16" s="1" t="str">
        <f t="shared" ca="1" si="125"/>
        <v/>
      </c>
      <c r="AG16" s="1" t="str">
        <f t="shared" ca="1" si="189"/>
        <v/>
      </c>
      <c r="AH16" s="1" t="str">
        <f t="shared" ca="1" si="126"/>
        <v>F2</v>
      </c>
      <c r="AI16" s="1" t="str">
        <f t="shared" ca="1" si="127"/>
        <v>XF2</v>
      </c>
      <c r="AJ16" s="1" t="str">
        <f t="shared" ca="1" si="128"/>
        <v/>
      </c>
      <c r="AK16" s="1">
        <f t="shared" ca="1" si="129"/>
        <v>4</v>
      </c>
      <c r="AL16" s="1">
        <f t="shared" ca="1" si="129"/>
        <v>2</v>
      </c>
      <c r="AM16" s="1">
        <f t="shared" ca="1" si="5"/>
        <v>-10</v>
      </c>
      <c r="AN16" s="1">
        <f t="shared" ca="1" si="24"/>
        <v>-6</v>
      </c>
      <c r="AO16" s="1" t="str">
        <f t="shared" ca="1" si="190"/>
        <v>C</v>
      </c>
      <c r="AP16" s="1" t="str">
        <f t="shared" ca="1" si="25"/>
        <v>N</v>
      </c>
      <c r="AQ16" s="1" t="str">
        <f t="shared" ca="1" si="26"/>
        <v>N</v>
      </c>
      <c r="AR16" s="1" t="str">
        <f t="shared" ca="1" si="27"/>
        <v>N</v>
      </c>
      <c r="AS16" s="1">
        <f t="shared" ca="1" si="28"/>
        <v>5</v>
      </c>
      <c r="AT16" s="15" t="str">
        <f t="shared" ca="1" si="130"/>
        <v>N</v>
      </c>
      <c r="AU16" s="1" t="str">
        <f t="shared" ca="1" si="29"/>
        <v>Y</v>
      </c>
      <c r="AV16" s="1" t="str">
        <f t="shared" ca="1" si="30"/>
        <v>N</v>
      </c>
      <c r="AW16" s="1" t="str">
        <f t="shared" ca="1" si="31"/>
        <v>N</v>
      </c>
      <c r="AX16" s="1" t="str">
        <f t="shared" ca="1" si="32"/>
        <v>XF2</v>
      </c>
      <c r="AY16" s="1" t="str">
        <f t="shared" ca="1" si="33"/>
        <v/>
      </c>
      <c r="AZ16" s="1" t="str">
        <f>IF(Dashboard!AH16="P",IF(AZ15="",1,AZ15+1),"")</f>
        <v/>
      </c>
      <c r="BA16" s="1">
        <f>IF(Dashboard!AH16="B",IF(BA15="",1,BA15+1),"")</f>
        <v>1</v>
      </c>
      <c r="BB16" s="1" t="str">
        <f t="shared" si="34"/>
        <v>00123</v>
      </c>
      <c r="BC16" s="1" t="str">
        <f t="shared" si="34"/>
        <v>34000</v>
      </c>
      <c r="BD16" s="1" t="str">
        <f t="shared" si="131"/>
        <v>000123</v>
      </c>
      <c r="BE16" s="1" t="str">
        <f t="shared" si="131"/>
        <v>234000</v>
      </c>
      <c r="BF16" s="1" t="str">
        <f t="shared" si="132"/>
        <v>P</v>
      </c>
      <c r="BG16" s="1" t="str">
        <f t="shared" ca="1" si="35"/>
        <v>F3L</v>
      </c>
      <c r="BH16" s="1" t="str">
        <f t="shared" ca="1" si="133"/>
        <v>XF2</v>
      </c>
      <c r="BI16" s="1" t="str">
        <f t="shared" ca="1" si="36"/>
        <v>F3W</v>
      </c>
      <c r="BJ16" s="1" t="str">
        <f t="shared" ca="1" si="134"/>
        <v>F2</v>
      </c>
      <c r="BK16" s="1" t="str">
        <f t="shared" ca="1" si="37"/>
        <v>F3L</v>
      </c>
      <c r="BL16" s="1" t="str">
        <f t="shared" ca="1" si="135"/>
        <v>XF2</v>
      </c>
      <c r="BM16" s="1" t="str">
        <f t="shared" ca="1" si="136"/>
        <v>2</v>
      </c>
      <c r="BN16" s="1" t="str">
        <f t="shared" ca="1" si="137"/>
        <v>2</v>
      </c>
      <c r="BO16" s="1" t="str">
        <f t="shared" ca="1" si="138"/>
        <v>2</v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6</v>
      </c>
      <c r="BZ16" s="1">
        <f>IF(Dashboard!U16="",1,0.5)</f>
        <v>1</v>
      </c>
      <c r="CB16" s="230" t="str">
        <f t="shared" si="38"/>
        <v>P</v>
      </c>
      <c r="CC16" s="231" t="str">
        <f t="shared" si="39"/>
        <v>N</v>
      </c>
      <c r="CD16" s="229">
        <f t="shared" si="40"/>
        <v>-6</v>
      </c>
      <c r="CE16" s="230" t="str">
        <f t="shared" si="41"/>
        <v>B</v>
      </c>
      <c r="CF16" s="231" t="str">
        <f t="shared" si="42"/>
        <v>Y</v>
      </c>
      <c r="CG16" s="229">
        <f t="shared" si="43"/>
        <v>6</v>
      </c>
      <c r="CH16" s="230" t="str">
        <f t="shared" si="44"/>
        <v>P</v>
      </c>
      <c r="CI16" s="231" t="str">
        <f t="shared" si="45"/>
        <v>N</v>
      </c>
      <c r="CJ16" s="229">
        <f t="shared" si="46"/>
        <v>6</v>
      </c>
      <c r="CK16" s="230" t="str">
        <f t="shared" si="47"/>
        <v>B</v>
      </c>
      <c r="CL16" s="231" t="str">
        <f t="shared" si="48"/>
        <v>Y</v>
      </c>
      <c r="CM16" s="229">
        <f t="shared" si="49"/>
        <v>-6</v>
      </c>
      <c r="CN16" s="230" t="str">
        <f t="shared" si="139"/>
        <v>P</v>
      </c>
      <c r="CO16" s="231" t="str">
        <f t="shared" si="50"/>
        <v>N</v>
      </c>
      <c r="CP16" s="229">
        <f t="shared" si="51"/>
        <v>-7</v>
      </c>
      <c r="CQ16" s="230" t="str">
        <f t="shared" si="52"/>
        <v>P</v>
      </c>
      <c r="CR16" s="231" t="str">
        <f t="shared" si="53"/>
        <v>N</v>
      </c>
      <c r="CS16" s="229">
        <f t="shared" si="54"/>
        <v>-1</v>
      </c>
      <c r="CT16" s="230" t="str">
        <f t="shared" si="55"/>
        <v>B</v>
      </c>
      <c r="CU16" s="231" t="str">
        <f t="shared" si="56"/>
        <v>Y</v>
      </c>
      <c r="CV16" s="229">
        <f t="shared" si="57"/>
        <v>1</v>
      </c>
      <c r="CW16" s="230" t="str">
        <f t="shared" si="58"/>
        <v>B</v>
      </c>
      <c r="CX16" s="231" t="str">
        <f t="shared" si="59"/>
        <v>Y</v>
      </c>
      <c r="CY16" s="232">
        <f t="shared" si="60"/>
        <v>7</v>
      </c>
      <c r="CZ16" s="230" t="str">
        <f t="shared" si="61"/>
        <v>P</v>
      </c>
      <c r="DA16" s="231" t="str">
        <f t="shared" si="62"/>
        <v>N</v>
      </c>
      <c r="DB16" s="229">
        <f t="shared" si="63"/>
        <v>-10</v>
      </c>
      <c r="DC16" s="230" t="str">
        <f t="shared" si="64"/>
        <v>P</v>
      </c>
      <c r="DD16" s="231" t="str">
        <f t="shared" si="65"/>
        <v>N</v>
      </c>
      <c r="DE16" s="229">
        <f t="shared" si="66"/>
        <v>9</v>
      </c>
      <c r="DF16" s="230" t="str">
        <f t="shared" si="67"/>
        <v>B</v>
      </c>
      <c r="DG16" s="231" t="str">
        <f t="shared" si="68"/>
        <v>Y</v>
      </c>
      <c r="DH16" s="229">
        <f t="shared" si="69"/>
        <v>-9</v>
      </c>
      <c r="DI16" s="230" t="str">
        <f t="shared" si="70"/>
        <v>P</v>
      </c>
      <c r="DJ16" s="231" t="str">
        <f t="shared" si="71"/>
        <v>N</v>
      </c>
      <c r="DK16" s="229">
        <f t="shared" si="72"/>
        <v>-10</v>
      </c>
      <c r="DL16" s="230" t="str">
        <f t="shared" si="73"/>
        <v>B</v>
      </c>
      <c r="DM16" s="231" t="str">
        <f t="shared" si="74"/>
        <v>Y</v>
      </c>
      <c r="DN16" s="229">
        <f t="shared" si="75"/>
        <v>10</v>
      </c>
      <c r="DO16" s="230" t="str">
        <f t="shared" si="76"/>
        <v>B</v>
      </c>
      <c r="DP16" s="231" t="str">
        <f t="shared" si="77"/>
        <v>Y</v>
      </c>
      <c r="DQ16" s="229">
        <f t="shared" si="78"/>
        <v>-9</v>
      </c>
      <c r="DR16" s="230" t="str">
        <f t="shared" si="79"/>
        <v>P</v>
      </c>
      <c r="DS16" s="231" t="str">
        <f t="shared" si="80"/>
        <v>N</v>
      </c>
      <c r="DT16" s="229">
        <f t="shared" si="81"/>
        <v>9</v>
      </c>
      <c r="DU16" s="230" t="str">
        <f t="shared" si="82"/>
        <v>B</v>
      </c>
      <c r="DV16" s="231" t="str">
        <f t="shared" si="83"/>
        <v>Y</v>
      </c>
      <c r="DW16" s="229">
        <f t="shared" si="84"/>
        <v>6</v>
      </c>
      <c r="DX16" s="230" t="str">
        <f t="shared" si="85"/>
        <v>P</v>
      </c>
      <c r="DY16" s="231" t="str">
        <f t="shared" si="86"/>
        <v>N</v>
      </c>
      <c r="DZ16" s="229">
        <f t="shared" si="87"/>
        <v>-6</v>
      </c>
      <c r="EA16" s="230" t="str">
        <f t="shared" si="88"/>
        <v>B</v>
      </c>
      <c r="EB16" s="231" t="str">
        <f t="shared" si="89"/>
        <v>Y</v>
      </c>
      <c r="EC16" s="229">
        <f t="shared" si="90"/>
        <v>10</v>
      </c>
      <c r="ED16" s="252">
        <f t="shared" si="140"/>
        <v>10</v>
      </c>
      <c r="EE16" s="253">
        <f t="shared" si="141"/>
        <v>0</v>
      </c>
      <c r="EF16" s="254" t="str">
        <f t="shared" si="142"/>
        <v/>
      </c>
      <c r="EG16" s="255">
        <f t="shared" si="143"/>
        <v>2.25</v>
      </c>
      <c r="EH16" s="255">
        <f t="shared" si="143"/>
        <v>-2.25</v>
      </c>
      <c r="EI16" s="255">
        <f t="shared" si="91"/>
        <v>7</v>
      </c>
      <c r="EJ16" s="255">
        <f t="shared" si="91"/>
        <v>-7</v>
      </c>
      <c r="EK16" s="255">
        <f t="shared" si="91"/>
        <v>-4.5</v>
      </c>
      <c r="EL16" s="255">
        <f t="shared" si="91"/>
        <v>0</v>
      </c>
      <c r="EM16" s="255">
        <f t="shared" si="91"/>
        <v>0</v>
      </c>
      <c r="EN16" s="255">
        <f t="shared" si="91"/>
        <v>4.5</v>
      </c>
      <c r="EO16" s="255">
        <f t="shared" si="91"/>
        <v>-9.5</v>
      </c>
      <c r="EP16" s="255">
        <f t="shared" si="91"/>
        <v>9.5</v>
      </c>
      <c r="EQ16" s="255">
        <f t="shared" si="91"/>
        <v>-9.5</v>
      </c>
      <c r="ER16" s="255">
        <f t="shared" si="91"/>
        <v>-5.5</v>
      </c>
      <c r="ES16" s="255">
        <f t="shared" si="91"/>
        <v>5.5</v>
      </c>
      <c r="ET16" s="255">
        <f t="shared" si="91"/>
        <v>-6.25</v>
      </c>
      <c r="EU16" s="255">
        <f t="shared" si="91"/>
        <v>6.25</v>
      </c>
      <c r="EV16" s="255">
        <f t="shared" si="91"/>
        <v>7</v>
      </c>
      <c r="EW16" s="255">
        <f t="shared" si="91"/>
        <v>-7</v>
      </c>
      <c r="EX16" s="255">
        <f t="shared" si="91"/>
        <v>9.5</v>
      </c>
      <c r="EY16" s="256">
        <f t="shared" si="144"/>
        <v>-6</v>
      </c>
      <c r="EZ16" s="257">
        <f t="shared" si="145"/>
        <v>6</v>
      </c>
      <c r="FA16" s="257">
        <f t="shared" si="146"/>
        <v>6</v>
      </c>
      <c r="FB16" s="257">
        <f t="shared" si="147"/>
        <v>-6</v>
      </c>
      <c r="FC16" s="257">
        <f t="shared" si="148"/>
        <v>-7</v>
      </c>
      <c r="FD16" s="257">
        <f t="shared" si="149"/>
        <v>-1</v>
      </c>
      <c r="FE16" s="257">
        <f t="shared" si="150"/>
        <v>1</v>
      </c>
      <c r="FF16" s="257">
        <f t="shared" si="151"/>
        <v>7</v>
      </c>
      <c r="FG16" s="257">
        <f t="shared" si="152"/>
        <v>-10</v>
      </c>
      <c r="FH16" s="257">
        <f t="shared" si="153"/>
        <v>9</v>
      </c>
      <c r="FI16" s="257">
        <f t="shared" si="154"/>
        <v>-9</v>
      </c>
      <c r="FJ16" s="257">
        <f t="shared" si="155"/>
        <v>-10</v>
      </c>
      <c r="FK16" s="257">
        <f t="shared" si="156"/>
        <v>10</v>
      </c>
      <c r="FL16" s="257">
        <f t="shared" si="157"/>
        <v>-9</v>
      </c>
      <c r="FM16" s="257">
        <f t="shared" si="158"/>
        <v>9</v>
      </c>
      <c r="FN16" s="257">
        <f t="shared" si="159"/>
        <v>6</v>
      </c>
      <c r="FO16" s="257">
        <f t="shared" si="160"/>
        <v>-6</v>
      </c>
      <c r="FP16" s="258">
        <f t="shared" si="161"/>
        <v>10</v>
      </c>
      <c r="FQ16" s="228">
        <v>16</v>
      </c>
      <c r="FR16" s="232">
        <f t="shared" ref="FR16:FR79" si="198">FQ16-5</f>
        <v>11</v>
      </c>
      <c r="FS16" s="230" t="str" cm="1">
        <f t="array" ref="FS16">IFERROR(INDEX($EG$4:$EX$4,_xlfn.AGGREGATE(15,6,COLUMN($EG$4:$EX$4)-COLUMN($EF$1)/($EG16:$EX16=LARGE($EG16:$EX16,1)),COLUMNS($EX$4:$EX$4))),"")</f>
        <v>DC</v>
      </c>
      <c r="FT16" s="230" t="str" cm="1">
        <f t="array" ref="FT16">IFERROR(INDEX($EG$4:$EX$4,_xlfn.AGGREGATE(15,6,COLUMN($EG$4:$EX$4)-COLUMN($EF$1)/($EG16:$EX16=LARGE($EG16:$EX16,2)),COLUMNS($EX$4:$EY$4))),"")</f>
        <v>EA</v>
      </c>
      <c r="FU16" s="230" t="str" cm="1">
        <f t="array" ref="FU16">IFERROR(INDEX($EG$4:$EX$4,_xlfn.AGGREGATE(15,6,COLUMN($EG$4:$EX$4)-COLUMN($EF$1)/($EG16:$EX16=LARGE($EG16:$EX16,3)),COLUMNS($EX$4:$EZ$4))),"")</f>
        <v/>
      </c>
      <c r="FV16" s="230" t="str" cm="1">
        <f t="array" ref="FV16">IFERROR(INDEX($EG$4:$EX$4,_xlfn.AGGREGATE(15,6,COLUMN($EG$4:$EX$4)-COLUMN($EF$1)/($EG16:$EX16=LARGE($EG16:$EX16,4)),COLUMNS($EX$4:$FA$4))),"")</f>
        <v/>
      </c>
      <c r="FW16" s="230" t="str" cm="1">
        <f t="array" ref="FW16">IFERROR(INDEX($EG$4:$EX$4,_xlfn.AGGREGATE(15,6,COLUMN($EG$4:$EX$4)-COLUMN($EF$1)/($EG16:$EX16=LARGE($EG16:$EX16,5)),COLUMNS($EX$4:$FB$4))),"")</f>
        <v/>
      </c>
      <c r="FX16" s="230" t="str" cm="1">
        <f t="array" ref="FX16">IFERROR(INDEX($EG$4:$EX$4,_xlfn.AGGREGATE(15,6,COLUMN($EG$4:$EX$4)-COLUMN($EF$1)/($EG16:$EX16=LARGE($EG16:$EX16,6)),COLUMNS($EX$4:$FC$4))),"")</f>
        <v/>
      </c>
      <c r="FY16" s="228" t="str">
        <f t="shared" si="191"/>
        <v/>
      </c>
      <c r="FZ16" s="231" t="str">
        <f t="shared" ca="1" si="192"/>
        <v>N</v>
      </c>
      <c r="GA16" s="231" t="e" cm="1">
        <f t="array" aca="1" ref="GA16" ca="1">IF(INDIRECT(VLOOKUP(GA15,General!AC:AE,3,FALSE)&amp;FQ15)&gt;0,GA15,FY15)</f>
        <v>#N/A</v>
      </c>
      <c r="GB16" s="232">
        <f t="shared" ca="1" si="193"/>
        <v>2</v>
      </c>
      <c r="GC16" s="230"/>
      <c r="GD16" s="231"/>
      <c r="GE16" s="231"/>
      <c r="GF16" s="231"/>
      <c r="GG16" s="231"/>
      <c r="GH16" s="229"/>
      <c r="GI16" s="259" t="e">
        <f ca="1">IF(FS16="",-1,COUNTIF(INDIRECT(GC16&amp;$DN$10):INDIRECT(GC16&amp;FQ16),"Y"))</f>
        <v>#REF!</v>
      </c>
      <c r="GJ16" s="262" t="e">
        <f ca="1">IF(FT16="",-1,COUNTIF(INDIRECT(GD16&amp;$DN$10):INDIRECT(GD16&amp;FQ16),"Y"))</f>
        <v>#REF!</v>
      </c>
      <c r="GK16" s="262">
        <f ca="1">IF(FU16="",-1,COUNTIF(INDIRECT(GE16&amp;$DN$10):INDIRECT(GE16&amp;FQ16),"Y"))</f>
        <v>-1</v>
      </c>
      <c r="GL16" s="260">
        <f ca="1">IF(FV16="",-1,COUNTIF(INDIRECT(GF16&amp;$DN$10):INDIRECT(GF16&amp;FQ16),"Y"))</f>
        <v>-1</v>
      </c>
      <c r="GM16" s="264">
        <f ca="1">IF(FW16="",-1,COUNTIF(INDIRECT(GG16&amp;$DN$10):INDIRECT(GG16&amp;FQ16),"Y"))</f>
        <v>-1</v>
      </c>
      <c r="GN16" s="264">
        <f ca="1">IF(FX16="",-1,COUNTIF(INDIRECT(GH16&amp;$DN$10):INDIRECT(GH16&amp;FQ16),"Y"))</f>
        <v>-1</v>
      </c>
      <c r="GO16" s="230" t="str" cm="1">
        <f t="array" ref="GO16">IFERROR(INDEX($DP$16:$DU$16,_xlfn.AGGREGATE(15,6,COLUMN($DP$16:$DU$16)-COLUMN($DO$16)/($EF$16:$EK$16=MAX($EF$16:$EK$16)),COLUMNS($DP$16:FS16))),"")</f>
        <v/>
      </c>
      <c r="GP16" s="231" t="str" cm="1">
        <f t="array" ref="GP16">IFERROR(INDEX($DP$16:$DU$16,_xlfn.AGGREGATE(15,6,COLUMN($DP$16:$DU$16)-COLUMN($DO$16)/($EF$16:$EK$16=MAX($EF$16:$EK$16)),COLUMNS($DP$16:FT16))),"")</f>
        <v/>
      </c>
      <c r="GQ16" s="231" t="str" cm="1">
        <f t="array" ref="GQ16">IFERROR(INDEX($DP$16:$DU$16,_xlfn.AGGREGATE(15,6,COLUMN($DP$16:$DU$16)-COLUMN($DO$16)/($EF$16:$EK$16=MAX($EF$16:$EK$16)),COLUMNS($DP$16:FU16))),"")</f>
        <v/>
      </c>
      <c r="GR16" s="231" t="str" cm="1">
        <f t="array" ref="GR16">IFERROR(INDEX($DP$16:$DU$16,_xlfn.AGGREGATE(15,6,COLUMN($DP$16:$DU$16)-COLUMN($DO$16)/($EF$16:$EK$16=MAX($EF$16:$EK$16)),COLUMNS($DP$16:FV16))),"")</f>
        <v/>
      </c>
      <c r="GS16" s="231" t="str" cm="1">
        <f t="array" ref="GS16">IFERROR(INDEX($DP$16:$DU$16,_xlfn.AGGREGATE(15,6,COLUMN($DP$16:$DU$16)-COLUMN($DO$16)/($EF$16:$EK$16=MAX($EF$16:$EK$16)),COLUMNS($DP$16:FW16))),"")</f>
        <v/>
      </c>
      <c r="GT16" s="229" t="str" cm="1">
        <f t="array" ref="GT16">IFERROR(INDEX($DP$16:$DU$16,_xlfn.AGGREGATE(15,6,COLUMN($DP$16:$DU$16)-COLUMN($DO$16)/($EF$16:$EK$16=MAX($EF$16:$EK$16)),COLUMNS($DP$16:FX16))),"")</f>
        <v/>
      </c>
      <c r="GU16" s="234">
        <f t="shared" ca="1" si="164"/>
        <v>2</v>
      </c>
      <c r="GV16" s="232">
        <f t="shared" ca="1" si="194"/>
        <v>2</v>
      </c>
      <c r="GW16" s="263" t="str" cm="1">
        <f t="array" aca="1" ref="GW16" ca="1">INDEX(GO16:GT16,1,GV16)</f>
        <v/>
      </c>
      <c r="GX16" s="230" t="str">
        <f t="shared" ca="1" si="17"/>
        <v>B</v>
      </c>
      <c r="GY16" s="231" t="str">
        <f t="shared" ca="1" si="18"/>
        <v>T</v>
      </c>
      <c r="GZ16" s="231" t="str">
        <f t="shared" si="19"/>
        <v>C</v>
      </c>
      <c r="HA16" s="231" t="str">
        <f t="shared" ca="1" si="6"/>
        <v>L4LF2L</v>
      </c>
      <c r="HB16" s="231" t="str">
        <f t="shared" ca="1" si="7"/>
        <v>23</v>
      </c>
      <c r="HC16" s="231" t="str">
        <f t="shared" si="8"/>
        <v>L3L5</v>
      </c>
      <c r="HD16" s="234" t="str">
        <f t="shared" si="92"/>
        <v/>
      </c>
      <c r="HE16" s="234" t="str">
        <f t="shared" si="93"/>
        <v/>
      </c>
      <c r="HF16" s="234" t="str">
        <f t="shared" si="94"/>
        <v/>
      </c>
      <c r="HG16" s="234" t="str">
        <f t="shared" si="95"/>
        <v/>
      </c>
      <c r="HH16" s="234" t="str">
        <f t="shared" si="96"/>
        <v/>
      </c>
      <c r="HI16" s="234" t="str">
        <f t="shared" si="97"/>
        <v/>
      </c>
      <c r="HJ16" s="234" t="e">
        <f t="shared" ca="1" si="98"/>
        <v>#VALUE!</v>
      </c>
      <c r="HK16" s="234" t="e">
        <f t="shared" ca="1" si="98"/>
        <v>#VALUE!</v>
      </c>
      <c r="HL16" s="230">
        <f t="shared" si="9"/>
        <v>-6</v>
      </c>
      <c r="HM16" s="231">
        <f>IF(CC16="",0,IFERROR(VLOOKUP(CC11&amp;CC12&amp;CC13&amp;CC14&amp;CC15&amp;CC16,General!I:J,2,FALSE),0))</f>
        <v>-6</v>
      </c>
      <c r="HN16" s="231">
        <f>IF(CF16="",0,IFERROR(VLOOKUP(CF11&amp;CF12&amp;CF13&amp;CF14&amp;CF15&amp;CF16,General!I:J,2,FALSE),0))</f>
        <v>6</v>
      </c>
      <c r="HO16" s="231">
        <f>IF(CI16="",0,IFERROR(VLOOKUP(CI11&amp;CI12&amp;CI13&amp;CI14&amp;CI15&amp;CI16,General!I:J,2,FALSE),0))</f>
        <v>-1</v>
      </c>
      <c r="HP16" s="231">
        <f>IF(CL16="",0,IFERROR(VLOOKUP(CL11&amp;CL12&amp;CL13&amp;CL14&amp;CL15&amp;CL16,General!I:J,2,FALSE),0))</f>
        <v>1</v>
      </c>
      <c r="HQ16" s="231">
        <f>IF(CO16="",0,IFERROR(VLOOKUP(CO11&amp;CO12&amp;CO13&amp;CO14&amp;CO15&amp;CO16,General!I:J,2,FALSE),0))</f>
        <v>-3</v>
      </c>
      <c r="HR16" s="231">
        <f>IF(CR16="",0,IFERROR(VLOOKUP(CR11&amp;CR12&amp;CR13&amp;CR14&amp;CR15&amp;CR16,General!I:J,2,FALSE),0))</f>
        <v>-1</v>
      </c>
      <c r="HS16" s="231">
        <f>IF(CU16="",0,IFERROR(VLOOKUP(CU11&amp;CU12&amp;CU13&amp;CU14&amp;CU15&amp;CU16,General!I:J,2,FALSE),0))</f>
        <v>1</v>
      </c>
      <c r="HT16" s="231">
        <f>IF(CX16="",0,IFERROR(VLOOKUP(CX11&amp;CX12&amp;CX13&amp;CX14&amp;CX15&amp;CX16,General!I:J,2,FALSE),0))</f>
        <v>3</v>
      </c>
      <c r="HU16" s="231">
        <f>IF(DA16="",0,IFERROR(VLOOKUP(DA11&amp;DA12&amp;DA13&amp;DA14&amp;DA15&amp;DA16,General!I:J,2,FALSE),0))</f>
        <v>-1</v>
      </c>
      <c r="HV16" s="231">
        <f>IF(DD16="",0,IFERROR(VLOOKUP(DD11&amp;DD12&amp;DD13&amp;DD14&amp;DD15&amp;DD16,General!I:J,2,FALSE),0))</f>
        <v>-1</v>
      </c>
      <c r="HW16" s="231">
        <f>IF(DG16="",0,IFERROR(VLOOKUP(DG11&amp;DG12&amp;DG13&amp;DG14&amp;DG15&amp;DG16,General!I:J,2,FALSE),0))</f>
        <v>1</v>
      </c>
      <c r="HX16" s="231">
        <f>IF(DJ16="",0,IFERROR(VLOOKUP(DJ11&amp;DJ12&amp;DJ13&amp;DJ14&amp;DJ15&amp;DJ16,General!I:J,2,FALSE),0))</f>
        <v>-6</v>
      </c>
      <c r="HY16" s="231">
        <f>IF(DM16="",0,IFERROR(VLOOKUP(DM11&amp;DM12&amp;DM13&amp;DM14&amp;DM15&amp;DM16,General!I:J,2,FALSE),0))</f>
        <v>6</v>
      </c>
      <c r="HZ16" s="231">
        <f>IF(DP16="",0,IFERROR(VLOOKUP(DP11&amp;DP12&amp;DP13&amp;DP14&amp;DP15&amp;DP16,General!I:J,2,FALSE),0))</f>
        <v>1</v>
      </c>
      <c r="IA16" s="231">
        <f>IF(DS16="",0,IFERROR(VLOOKUP(DS11&amp;DS12&amp;DS13&amp;DS14&amp;DS15&amp;DS16,General!I:J,2,FALSE),0))</f>
        <v>-1</v>
      </c>
      <c r="IB16" s="231">
        <f>IF(DV16="",0,IFERROR(VLOOKUP(DV11&amp;DV12&amp;DV13&amp;DV14&amp;DV15&amp;DV16,General!I:J,2,FALSE),0))</f>
        <v>1</v>
      </c>
      <c r="IC16" s="229">
        <f>IF(DY16="",0,IFERROR(VLOOKUP(DY11&amp;DY12&amp;DY13&amp;DY14&amp;DY15&amp;DY16,General!I:J,2,FALSE),0))</f>
        <v>-1</v>
      </c>
      <c r="ID16" s="229">
        <f>IF(EB16="",0,IFERROR(VLOOKUP(EB11&amp;EB12&amp;EB13&amp;EB14&amp;EB15&amp;EB16,General!I:J,2,FALSE),0))</f>
        <v>1</v>
      </c>
      <c r="IE16" s="229">
        <v>0</v>
      </c>
      <c r="IF16" s="234" t="str">
        <f t="shared" si="165"/>
        <v/>
      </c>
      <c r="IG16" s="234" t="str">
        <f t="shared" ca="1" si="99"/>
        <v>N</v>
      </c>
      <c r="IH16" s="234" t="str">
        <f t="shared" ca="1" si="100"/>
        <v>N</v>
      </c>
      <c r="II16" s="234" t="str">
        <f t="shared" si="101"/>
        <v>N</v>
      </c>
      <c r="IJ16" s="234" t="str">
        <f t="shared" si="102"/>
        <v/>
      </c>
      <c r="IK16" s="276" t="str">
        <f t="shared" ca="1" si="103"/>
        <v/>
      </c>
      <c r="IL16" s="234" t="str">
        <f t="shared" ca="1" si="104"/>
        <v/>
      </c>
      <c r="IM16" s="234" t="str">
        <f t="shared" si="105"/>
        <v/>
      </c>
      <c r="IN16" s="234" t="str">
        <f t="shared" si="106"/>
        <v/>
      </c>
      <c r="IO16" s="234" t="str">
        <f t="shared" si="107"/>
        <v/>
      </c>
      <c r="IP16" s="234" t="str">
        <f t="shared" si="108"/>
        <v/>
      </c>
      <c r="IQ16" s="234" t="str">
        <f t="shared" si="10"/>
        <v/>
      </c>
      <c r="IR16" s="234">
        <f t="shared" si="11"/>
        <v>1</v>
      </c>
      <c r="IS16" s="234" t="str">
        <f t="shared" si="109"/>
        <v>00123</v>
      </c>
      <c r="IT16" s="234" t="str">
        <f t="shared" si="109"/>
        <v>34000</v>
      </c>
      <c r="IU16" s="234" t="str">
        <f t="shared" si="166"/>
        <v>000123</v>
      </c>
      <c r="IV16" s="234" t="str">
        <f t="shared" si="166"/>
        <v>234000</v>
      </c>
      <c r="IW16" s="234" t="str">
        <f t="shared" si="167"/>
        <v>P</v>
      </c>
      <c r="IX16" s="234" t="str">
        <f t="shared" si="168"/>
        <v>P</v>
      </c>
      <c r="IY16" s="234" t="str">
        <f t="shared" ca="1" si="110"/>
        <v>F2L</v>
      </c>
      <c r="IZ16" s="234" t="str">
        <f t="shared" ca="1" si="111"/>
        <v/>
      </c>
      <c r="JA16" s="234" t="str">
        <f t="shared" ca="1" si="112"/>
        <v>3</v>
      </c>
      <c r="JB16" s="234" t="str">
        <f t="shared" ca="1" si="113"/>
        <v/>
      </c>
      <c r="JC16" s="234" t="str">
        <f t="shared" si="114"/>
        <v>L5</v>
      </c>
      <c r="JD16" s="234" t="str">
        <f t="shared" ca="1" si="115"/>
        <v/>
      </c>
      <c r="JE16" s="234" t="str">
        <f t="shared" ca="1" si="169"/>
        <v/>
      </c>
      <c r="JF16" s="234" t="str">
        <f t="shared" ca="1" si="170"/>
        <v/>
      </c>
      <c r="JG16" s="234" t="str">
        <f t="shared" ca="1" si="171"/>
        <v/>
      </c>
      <c r="JH16" s="234" t="str">
        <f t="shared" si="116"/>
        <v/>
      </c>
      <c r="JI16" s="234"/>
      <c r="JJ16" s="234"/>
      <c r="JK16" s="234"/>
      <c r="JL16" s="234"/>
      <c r="JM16" s="234"/>
      <c r="JN16" s="234">
        <v>2</v>
      </c>
      <c r="JO16" s="218"/>
      <c r="JP16" s="234"/>
      <c r="JQ16" s="234"/>
      <c r="JS16" s="281">
        <f t="shared" si="172"/>
        <v>9.5</v>
      </c>
      <c r="JT16" s="1">
        <f t="shared" si="173"/>
        <v>9.5</v>
      </c>
      <c r="JU16" s="1">
        <f t="shared" si="174"/>
        <v>7</v>
      </c>
      <c r="JV16" s="1">
        <f t="shared" si="175"/>
        <v>7</v>
      </c>
      <c r="JW16" s="1">
        <f t="shared" si="176"/>
        <v>6.25</v>
      </c>
      <c r="JX16" s="1" t="str">
        <f t="shared" si="177"/>
        <v>DC</v>
      </c>
      <c r="JY16" s="1" t="str">
        <f t="shared" si="178"/>
        <v>EA</v>
      </c>
      <c r="JZ16" s="1" t="str">
        <f t="shared" si="179"/>
        <v>CH</v>
      </c>
      <c r="KA16" s="1" t="str">
        <f t="shared" si="180"/>
        <v>CB</v>
      </c>
      <c r="KB16" s="1" t="str">
        <f t="shared" si="181"/>
        <v>CB</v>
      </c>
      <c r="KC16" s="1" t="str" cm="1">
        <f t="array" aca="1" ref="KC16" ca="1">IF(INDIRECT(VLOOKUP(KC15,General!AC:AE,3,FALSE)&amp;FQ15)&gt;1,KC15,JX16)</f>
        <v>DC</v>
      </c>
      <c r="KD16" s="1" t="str" cm="1">
        <f t="array" aca="1" ref="KD16" ca="1">IF(AND(INDIRECT(VLOOKUP(KD15,General!AC:AE,3,FALSE)&amp;FQ15)&gt;6,KD15&lt;&gt;KC16),KD15,IF(JX16&lt;&gt;KC16,JX16,IF(AND(JX16=JY16,JX16=JZ16),KA16,IF(JX16=JY16,JZ16,JY16))))</f>
        <v>EA</v>
      </c>
      <c r="KE16" s="1" t="str" cm="1">
        <f t="array" aca="1" ref="KE16" ca="1">IF(AND(INDIRECT(VLOOKUP(KE15,General!AC:AE,3,FALSE)&amp;FQ15)&gt;6,KE15&lt;&gt;KC16,KE15&lt;&gt;KD16),KE15,IF(AND(JX16&lt;&gt;KC16,JX16&lt;&gt;KD16),JX16,IF(AND(JY16&lt;&gt;KC16,JY16&lt;&gt;KD16),JY16,IF(AND(JZ16&lt;&gt;KC16,JZ16&lt;&gt;KD16),JZ16,IF(AND(KA16&lt;&gt;KC16,KA16&lt;&gt;KD16),KA16,KB16)))))</f>
        <v>CH</v>
      </c>
      <c r="KF16" s="1" t="str" cm="1">
        <f t="array" aca="1" ref="KF16" ca="1">INDIRECT(KC16&amp;FQ16)</f>
        <v>P</v>
      </c>
      <c r="KG16" s="1" t="str" cm="1">
        <f t="array" aca="1" ref="KG16" ca="1">INDIRECT(KD16&amp;FQ16)</f>
        <v>B</v>
      </c>
      <c r="KH16" s="1" t="str" cm="1">
        <f t="array" aca="1" ref="KH16" ca="1">INDIRECT(KE16&amp;FQ16)</f>
        <v>P</v>
      </c>
      <c r="KI16" s="1" t="str">
        <f ca="1">VLOOKUP(KC16,General!AF:AG,2,FALSE)</f>
        <v>B</v>
      </c>
      <c r="KJ16" s="1" t="str">
        <f ca="1">VLOOKUP(KD16,General!AF:AG,2,FALSE)</f>
        <v>R</v>
      </c>
      <c r="KK16" s="1" t="str">
        <f ca="1">VLOOKUP(KE16,General!AF:AG,2,FALSE)</f>
        <v xml:space="preserve">D3 </v>
      </c>
      <c r="KL16" s="1" t="str">
        <f t="shared" ca="1" si="195"/>
        <v>N</v>
      </c>
      <c r="KM16" s="1" t="str">
        <f t="shared" ca="1" si="196"/>
        <v>N</v>
      </c>
      <c r="KN16" s="1" t="str">
        <f t="shared" ca="1" si="197"/>
        <v>N</v>
      </c>
    </row>
    <row r="17" spans="1:300" ht="15.75" thickBot="1">
      <c r="A17" s="1">
        <v>13</v>
      </c>
      <c r="B17" s="9" t="str">
        <f t="shared" ca="1" si="20"/>
        <v>B1</v>
      </c>
      <c r="C17" s="91" t="str">
        <f t="shared" ca="1" si="183"/>
        <v/>
      </c>
      <c r="D17" s="86" t="str">
        <f t="shared" ca="1" si="117"/>
        <v/>
      </c>
      <c r="E17" s="87" t="str">
        <f t="shared" ca="1" si="117"/>
        <v>XB</v>
      </c>
      <c r="F17" s="8" t="str">
        <f t="shared" ca="1" si="21"/>
        <v>L</v>
      </c>
      <c r="H17" s="94" t="str">
        <f t="shared" ca="1" si="184"/>
        <v xml:space="preserve">D3 </v>
      </c>
      <c r="I17" s="86" t="str">
        <f t="shared" ca="1" si="118"/>
        <v>B</v>
      </c>
      <c r="J17" s="87" t="str">
        <f t="shared" ca="1" si="118"/>
        <v/>
      </c>
      <c r="K17" s="8" t="str">
        <f t="shared" ca="1" si="119"/>
        <v>W</v>
      </c>
      <c r="L17" s="52"/>
      <c r="M17" s="16" t="str">
        <f>IF(Dashboard!AH17="","",Dashboard!AH17)</f>
        <v>P</v>
      </c>
      <c r="O17" s="9" t="str">
        <f t="shared" ca="1" si="185"/>
        <v xml:space="preserve">L4O </v>
      </c>
      <c r="P17" s="86" t="str">
        <f t="shared" ca="1" si="120"/>
        <v/>
      </c>
      <c r="Q17" s="87" t="str">
        <f t="shared" ca="1" si="120"/>
        <v>XB</v>
      </c>
      <c r="R17" s="4" t="str">
        <f t="shared" ca="1" si="121"/>
        <v>L</v>
      </c>
      <c r="S17" s="4">
        <f t="shared" ca="1" si="122"/>
        <v>-21</v>
      </c>
      <c r="T17" s="110" t="str">
        <f t="shared" ca="1" si="123"/>
        <v/>
      </c>
      <c r="U17" s="4">
        <f ca="1">IF(M17="","",IF(B17="NB",U16,IF(T17="",SUM($T$5:$T17)+S17,SUM($T$5:$T17))))</f>
        <v>-14</v>
      </c>
      <c r="V17" s="98" t="str">
        <f t="shared" ca="1" si="0"/>
        <v/>
      </c>
      <c r="W17" s="72">
        <f t="shared" ca="1" si="22"/>
        <v>-1</v>
      </c>
      <c r="X17" s="74" t="str">
        <f t="shared" ca="1" si="23"/>
        <v>L</v>
      </c>
      <c r="Y17" s="9" t="str">
        <f t="shared" ca="1" si="12"/>
        <v>B</v>
      </c>
      <c r="Z17" s="4" t="str">
        <f t="shared" ca="1" si="13"/>
        <v>D</v>
      </c>
      <c r="AA17" s="4" t="str">
        <f t="shared" ca="1" si="14"/>
        <v>B</v>
      </c>
      <c r="AB17" s="4" t="str">
        <f t="shared" ca="1" si="186"/>
        <v>L</v>
      </c>
      <c r="AC17" s="4" t="str">
        <f t="shared" ca="1" si="187"/>
        <v>W</v>
      </c>
      <c r="AD17" s="4" t="str">
        <f t="shared" ca="1" si="188"/>
        <v>L</v>
      </c>
      <c r="AE17" s="1" t="str">
        <f t="shared" ca="1" si="124"/>
        <v/>
      </c>
      <c r="AF17" s="1" t="str">
        <f t="shared" ca="1" si="125"/>
        <v>XB</v>
      </c>
      <c r="AG17" s="1" t="str">
        <f t="shared" ca="1" si="189"/>
        <v>B</v>
      </c>
      <c r="AH17" s="1" t="str">
        <f t="shared" ca="1" si="126"/>
        <v/>
      </c>
      <c r="AI17" s="1" t="str">
        <f t="shared" ca="1" si="127"/>
        <v/>
      </c>
      <c r="AJ17" s="1" t="str">
        <f t="shared" ca="1" si="128"/>
        <v>XB</v>
      </c>
      <c r="AK17" s="1">
        <f t="shared" ca="1" si="129"/>
        <v>1</v>
      </c>
      <c r="AL17" s="1">
        <f t="shared" ca="1" si="129"/>
        <v>2</v>
      </c>
      <c r="AM17" s="1">
        <f t="shared" ca="1" si="5"/>
        <v>-10</v>
      </c>
      <c r="AN17" s="1">
        <f t="shared" ca="1" si="24"/>
        <v>-6</v>
      </c>
      <c r="AO17" s="1" t="str">
        <f t="shared" ca="1" si="190"/>
        <v>C</v>
      </c>
      <c r="AP17" s="1" t="str">
        <f t="shared" ca="1" si="25"/>
        <v>N</v>
      </c>
      <c r="AQ17" s="1" t="str">
        <f t="shared" ca="1" si="26"/>
        <v>N</v>
      </c>
      <c r="AR17" s="1" t="str">
        <f t="shared" ca="1" si="27"/>
        <v>N</v>
      </c>
      <c r="AS17" s="1">
        <f t="shared" ca="1" si="28"/>
        <v>6</v>
      </c>
      <c r="AT17" s="15" t="str">
        <f t="shared" ca="1" si="130"/>
        <v>N</v>
      </c>
      <c r="AU17" s="1" t="str">
        <f t="shared" ca="1" si="29"/>
        <v>N</v>
      </c>
      <c r="AV17" s="1" t="str">
        <f t="shared" ca="1" si="30"/>
        <v>N</v>
      </c>
      <c r="AW17" s="1" t="str">
        <f t="shared" ca="1" si="31"/>
        <v>N</v>
      </c>
      <c r="AX17" s="1" t="str">
        <f t="shared" ca="1" si="32"/>
        <v/>
      </c>
      <c r="AY17" s="1" t="str">
        <f t="shared" ca="1" si="33"/>
        <v>XB</v>
      </c>
      <c r="AZ17" s="1">
        <f>IF(Dashboard!AH17="P",IF(AZ16="",1,AZ16+1),"")</f>
        <v>1</v>
      </c>
      <c r="BA17" s="1" t="str">
        <f>IF(Dashboard!AH17="B",IF(BA16="",1,BA16+1),"")</f>
        <v/>
      </c>
      <c r="BB17" s="1" t="str">
        <f t="shared" si="34"/>
        <v>01230</v>
      </c>
      <c r="BC17" s="1" t="str">
        <f t="shared" si="34"/>
        <v>40001</v>
      </c>
      <c r="BD17" s="1" t="str">
        <f t="shared" si="131"/>
        <v>001230</v>
      </c>
      <c r="BE17" s="1" t="str">
        <f t="shared" si="131"/>
        <v>340001</v>
      </c>
      <c r="BF17" s="1" t="str">
        <f t="shared" si="132"/>
        <v>P</v>
      </c>
      <c r="BG17" s="1" t="str">
        <f t="shared" ca="1" si="35"/>
        <v>XF2L</v>
      </c>
      <c r="BH17" s="1" t="str">
        <f t="shared" ca="1" si="133"/>
        <v>XB</v>
      </c>
      <c r="BI17" s="1" t="str">
        <f t="shared" ca="1" si="36"/>
        <v>F2W</v>
      </c>
      <c r="BJ17" s="1" t="str">
        <f t="shared" ca="1" si="134"/>
        <v>B</v>
      </c>
      <c r="BK17" s="1" t="str">
        <f t="shared" ca="1" si="37"/>
        <v>XF2L</v>
      </c>
      <c r="BL17" s="1" t="str">
        <f t="shared" ca="1" si="135"/>
        <v>XB</v>
      </c>
      <c r="BM17" s="1">
        <f t="shared" ca="1" si="136"/>
        <v>1</v>
      </c>
      <c r="BN17" s="1">
        <f t="shared" ca="1" si="137"/>
        <v>1</v>
      </c>
      <c r="BO17" s="1">
        <f t="shared" ca="1" si="138"/>
        <v>1</v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-6</v>
      </c>
      <c r="BZ17" s="1">
        <f>IF(Dashboard!U17="",1,0.5)</f>
        <v>1</v>
      </c>
      <c r="CB17" s="230" t="str">
        <f t="shared" si="38"/>
        <v>P</v>
      </c>
      <c r="CC17" s="231" t="str">
        <f t="shared" si="39"/>
        <v>Y</v>
      </c>
      <c r="CD17" s="229">
        <f t="shared" si="40"/>
        <v>-5</v>
      </c>
      <c r="CE17" s="230" t="str">
        <f t="shared" si="41"/>
        <v>B</v>
      </c>
      <c r="CF17" s="231" t="str">
        <f t="shared" si="42"/>
        <v>N</v>
      </c>
      <c r="CG17" s="229">
        <f t="shared" si="43"/>
        <v>5</v>
      </c>
      <c r="CH17" s="230" t="str">
        <f t="shared" si="44"/>
        <v>P</v>
      </c>
      <c r="CI17" s="231" t="str">
        <f t="shared" si="45"/>
        <v>Y</v>
      </c>
      <c r="CJ17" s="229">
        <f t="shared" si="46"/>
        <v>7</v>
      </c>
      <c r="CK17" s="230" t="str">
        <f t="shared" si="47"/>
        <v>B</v>
      </c>
      <c r="CL17" s="231" t="str">
        <f t="shared" si="48"/>
        <v>N</v>
      </c>
      <c r="CM17" s="229">
        <f t="shared" si="49"/>
        <v>-7</v>
      </c>
      <c r="CN17" s="230" t="str">
        <f t="shared" si="139"/>
        <v>B</v>
      </c>
      <c r="CO17" s="231" t="str">
        <f t="shared" si="50"/>
        <v>N</v>
      </c>
      <c r="CP17" s="229">
        <f t="shared" si="51"/>
        <v>-10</v>
      </c>
      <c r="CQ17" s="230" t="str">
        <f t="shared" si="52"/>
        <v>P</v>
      </c>
      <c r="CR17" s="231" t="str">
        <f t="shared" si="53"/>
        <v>Y</v>
      </c>
      <c r="CS17" s="229">
        <f t="shared" si="54"/>
        <v>0</v>
      </c>
      <c r="CT17" s="230" t="str">
        <f t="shared" si="55"/>
        <v>B</v>
      </c>
      <c r="CU17" s="231" t="str">
        <f t="shared" si="56"/>
        <v>N</v>
      </c>
      <c r="CV17" s="229">
        <f t="shared" si="57"/>
        <v>0</v>
      </c>
      <c r="CW17" s="230" t="str">
        <f t="shared" si="58"/>
        <v>P</v>
      </c>
      <c r="CX17" s="231" t="str">
        <f t="shared" si="59"/>
        <v>Y</v>
      </c>
      <c r="CY17" s="232">
        <f t="shared" si="60"/>
        <v>10</v>
      </c>
      <c r="CZ17" s="230" t="str">
        <f t="shared" si="61"/>
        <v>P</v>
      </c>
      <c r="DA17" s="231" t="str">
        <f t="shared" si="62"/>
        <v>Y</v>
      </c>
      <c r="DB17" s="229">
        <f t="shared" si="63"/>
        <v>-9</v>
      </c>
      <c r="DC17" s="230" t="str">
        <f t="shared" si="64"/>
        <v>B</v>
      </c>
      <c r="DD17" s="231" t="str">
        <f t="shared" si="65"/>
        <v>N</v>
      </c>
      <c r="DE17" s="229">
        <f t="shared" si="66"/>
        <v>6</v>
      </c>
      <c r="DF17" s="230" t="str">
        <f t="shared" si="67"/>
        <v>P</v>
      </c>
      <c r="DG17" s="231" t="str">
        <f t="shared" si="68"/>
        <v>Y</v>
      </c>
      <c r="DH17" s="229">
        <f t="shared" si="69"/>
        <v>-6</v>
      </c>
      <c r="DI17" s="230" t="str">
        <f t="shared" si="70"/>
        <v>P</v>
      </c>
      <c r="DJ17" s="231" t="str">
        <f t="shared" si="71"/>
        <v>Y</v>
      </c>
      <c r="DK17" s="229">
        <f t="shared" si="72"/>
        <v>-9</v>
      </c>
      <c r="DL17" s="230" t="str">
        <f t="shared" si="73"/>
        <v>B</v>
      </c>
      <c r="DM17" s="231" t="str">
        <f t="shared" si="74"/>
        <v>N</v>
      </c>
      <c r="DN17" s="229">
        <f t="shared" si="75"/>
        <v>9</v>
      </c>
      <c r="DO17" s="230" t="str">
        <f t="shared" si="76"/>
        <v>P</v>
      </c>
      <c r="DP17" s="231" t="str">
        <f t="shared" si="77"/>
        <v>Y</v>
      </c>
      <c r="DQ17" s="229">
        <f t="shared" si="78"/>
        <v>-6</v>
      </c>
      <c r="DR17" s="230" t="str">
        <f t="shared" si="79"/>
        <v>B</v>
      </c>
      <c r="DS17" s="231" t="str">
        <f t="shared" si="80"/>
        <v>N</v>
      </c>
      <c r="DT17" s="229">
        <f t="shared" si="81"/>
        <v>6</v>
      </c>
      <c r="DU17" s="230" t="str">
        <f t="shared" si="82"/>
        <v>B</v>
      </c>
      <c r="DV17" s="231" t="str">
        <f t="shared" si="83"/>
        <v>N</v>
      </c>
      <c r="DW17" s="229">
        <f t="shared" si="84"/>
        <v>5</v>
      </c>
      <c r="DX17" s="230" t="str">
        <f t="shared" si="85"/>
        <v>P</v>
      </c>
      <c r="DY17" s="231" t="str">
        <f t="shared" si="86"/>
        <v>Y</v>
      </c>
      <c r="DZ17" s="229">
        <f t="shared" si="87"/>
        <v>-5</v>
      </c>
      <c r="EA17" s="230" t="str">
        <f t="shared" si="88"/>
        <v>B</v>
      </c>
      <c r="EB17" s="231" t="str">
        <f t="shared" si="89"/>
        <v>N</v>
      </c>
      <c r="EC17" s="229">
        <f t="shared" si="90"/>
        <v>9</v>
      </c>
      <c r="ED17" s="252">
        <f t="shared" si="140"/>
        <v>10</v>
      </c>
      <c r="EE17" s="253">
        <f t="shared" si="141"/>
        <v>0</v>
      </c>
      <c r="EF17" s="254" t="str">
        <f t="shared" si="142"/>
        <v/>
      </c>
      <c r="EG17" s="255">
        <f t="shared" si="143"/>
        <v>-1.25</v>
      </c>
      <c r="EH17" s="255">
        <f t="shared" si="143"/>
        <v>1.25</v>
      </c>
      <c r="EI17" s="255">
        <f t="shared" si="91"/>
        <v>6.5</v>
      </c>
      <c r="EJ17" s="255">
        <f t="shared" si="91"/>
        <v>-6.5</v>
      </c>
      <c r="EK17" s="255">
        <f t="shared" si="91"/>
        <v>-6</v>
      </c>
      <c r="EL17" s="255">
        <f t="shared" si="91"/>
        <v>-0.5</v>
      </c>
      <c r="EM17" s="255">
        <f t="shared" si="91"/>
        <v>0.5</v>
      </c>
      <c r="EN17" s="255">
        <f t="shared" si="91"/>
        <v>6</v>
      </c>
      <c r="EO17" s="255">
        <f t="shared" si="91"/>
        <v>-9.5</v>
      </c>
      <c r="EP17" s="255">
        <f t="shared" si="91"/>
        <v>8.75</v>
      </c>
      <c r="EQ17" s="255">
        <f t="shared" si="91"/>
        <v>-8.75</v>
      </c>
      <c r="ER17" s="255">
        <f t="shared" si="91"/>
        <v>-7.75</v>
      </c>
      <c r="ES17" s="255">
        <f t="shared" si="91"/>
        <v>7.75</v>
      </c>
      <c r="ET17" s="255">
        <f t="shared" si="91"/>
        <v>-7.75</v>
      </c>
      <c r="EU17" s="255">
        <f t="shared" si="91"/>
        <v>7.75</v>
      </c>
      <c r="EV17" s="255">
        <f t="shared" si="91"/>
        <v>6</v>
      </c>
      <c r="EW17" s="255">
        <f t="shared" si="91"/>
        <v>-6</v>
      </c>
      <c r="EX17" s="255">
        <f t="shared" si="91"/>
        <v>9.5</v>
      </c>
      <c r="EY17" s="256">
        <f t="shared" si="144"/>
        <v>-5</v>
      </c>
      <c r="EZ17" s="257">
        <f t="shared" si="145"/>
        <v>5</v>
      </c>
      <c r="FA17" s="257">
        <f t="shared" si="146"/>
        <v>7</v>
      </c>
      <c r="FB17" s="257">
        <f t="shared" si="147"/>
        <v>-7</v>
      </c>
      <c r="FC17" s="257">
        <f t="shared" si="148"/>
        <v>-10</v>
      </c>
      <c r="FD17" s="257">
        <f t="shared" si="149"/>
        <v>0</v>
      </c>
      <c r="FE17" s="257">
        <f t="shared" si="150"/>
        <v>0</v>
      </c>
      <c r="FF17" s="257">
        <f t="shared" si="151"/>
        <v>10</v>
      </c>
      <c r="FG17" s="257">
        <f t="shared" si="152"/>
        <v>-9</v>
      </c>
      <c r="FH17" s="257">
        <f t="shared" si="153"/>
        <v>6</v>
      </c>
      <c r="FI17" s="257">
        <f t="shared" si="154"/>
        <v>-6</v>
      </c>
      <c r="FJ17" s="257">
        <f t="shared" si="155"/>
        <v>-9</v>
      </c>
      <c r="FK17" s="257">
        <f t="shared" si="156"/>
        <v>9</v>
      </c>
      <c r="FL17" s="257">
        <f t="shared" si="157"/>
        <v>-6</v>
      </c>
      <c r="FM17" s="257">
        <f t="shared" si="158"/>
        <v>6</v>
      </c>
      <c r="FN17" s="257">
        <f t="shared" si="159"/>
        <v>5</v>
      </c>
      <c r="FO17" s="257">
        <f t="shared" si="160"/>
        <v>-5</v>
      </c>
      <c r="FP17" s="258">
        <f t="shared" si="161"/>
        <v>9</v>
      </c>
      <c r="FQ17" s="228">
        <v>17</v>
      </c>
      <c r="FR17" s="232">
        <f t="shared" si="198"/>
        <v>12</v>
      </c>
      <c r="FS17" s="230" t="str" cm="1">
        <f t="array" ref="FS17">IFERROR(INDEX($EG$4:$EX$4,_xlfn.AGGREGATE(15,6,COLUMN($EG$4:$EX$4)-COLUMN($EF$1)/($EG17:$EX17=LARGE($EG17:$EX17,1)),COLUMNS($EX$4:$EX$4))),"")</f>
        <v>EA</v>
      </c>
      <c r="FT17" s="230" t="str" cm="1">
        <f t="array" ref="FT17">IFERROR(INDEX($EG$4:$EX$4,_xlfn.AGGREGATE(15,6,COLUMN($EG$4:$EX$4)-COLUMN($EF$1)/($EG17:$EX17=LARGE($EG17:$EX17,2)),COLUMNS($EX$4:$EY$4))),"")</f>
        <v/>
      </c>
      <c r="FU17" s="230" t="str" cm="1">
        <f t="array" ref="FU17">IFERROR(INDEX($EG$4:$EX$4,_xlfn.AGGREGATE(15,6,COLUMN($EG$4:$EX$4)-COLUMN($EF$1)/($EG17:$EX17=LARGE($EG17:$EX17,3)),COLUMNS($EX$4:$EZ$4))),"")</f>
        <v/>
      </c>
      <c r="FV17" s="230" t="str" cm="1">
        <f t="array" ref="FV17">IFERROR(INDEX($EG$4:$EX$4,_xlfn.AGGREGATE(15,6,COLUMN($EG$4:$EX$4)-COLUMN($EF$1)/($EG17:$EX17=LARGE($EG17:$EX17,4)),COLUMNS($EX$4:$FA$4))),"")</f>
        <v/>
      </c>
      <c r="FW17" s="230" t="str" cm="1">
        <f t="array" ref="FW17">IFERROR(INDEX($EG$4:$EX$4,_xlfn.AGGREGATE(15,6,COLUMN($EG$4:$EX$4)-COLUMN($EF$1)/($EG17:$EX17=LARGE($EG17:$EX17,5)),COLUMNS($EX$4:$FB$4))),"")</f>
        <v/>
      </c>
      <c r="FX17" s="230" t="str" cm="1">
        <f t="array" ref="FX17">IFERROR(INDEX($EG$4:$EX$4,_xlfn.AGGREGATE(15,6,COLUMN($EG$4:$EX$4)-COLUMN($EF$1)/($EG17:$EX17=LARGE($EG17:$EX17,6)),COLUMNS($EX$4:$FC$4))),"")</f>
        <v/>
      </c>
      <c r="FY17" s="228" t="str">
        <f t="shared" si="191"/>
        <v/>
      </c>
      <c r="FZ17" s="231" t="str">
        <f t="shared" ca="1" si="192"/>
        <v>R</v>
      </c>
      <c r="GA17" s="231" t="e" cm="1">
        <f t="array" aca="1" ref="GA17" ca="1">IF(INDIRECT(VLOOKUP(GA16,General!AC:AE,3,FALSE)&amp;FQ16)&gt;0,GA16,FY16)</f>
        <v>#N/A</v>
      </c>
      <c r="GB17" s="232">
        <f t="shared" ca="1" si="193"/>
        <v>1</v>
      </c>
      <c r="GC17" s="230"/>
      <c r="GD17" s="231"/>
      <c r="GE17" s="231"/>
      <c r="GF17" s="231"/>
      <c r="GG17" s="231"/>
      <c r="GH17" s="229"/>
      <c r="GI17" s="259" t="e">
        <f ca="1">IF(FS17="",-1,COUNTIF(INDIRECT(GC17&amp;$DN$10):INDIRECT(GC17&amp;FQ17),"Y"))</f>
        <v>#REF!</v>
      </c>
      <c r="GJ17" s="262">
        <f ca="1">IF(FT17="",-1,COUNTIF(INDIRECT(GD17&amp;$DN$10):INDIRECT(GD17&amp;FQ17),"Y"))</f>
        <v>-1</v>
      </c>
      <c r="GK17" s="262">
        <f ca="1">IF(FU17="",-1,COUNTIF(INDIRECT(GE17&amp;$DN$10):INDIRECT(GE17&amp;FQ17),"Y"))</f>
        <v>-1</v>
      </c>
      <c r="GL17" s="260">
        <f ca="1">IF(FV17="",-1,COUNTIF(INDIRECT(GF17&amp;$DN$10):INDIRECT(GF17&amp;FQ17),"Y"))</f>
        <v>-1</v>
      </c>
      <c r="GM17" s="264">
        <f ca="1">IF(FW17="",-1,COUNTIF(INDIRECT(GG17&amp;$DN$10):INDIRECT(GG17&amp;FQ17),"Y"))</f>
        <v>-1</v>
      </c>
      <c r="GN17" s="264">
        <f ca="1">IF(FX17="",-1,COUNTIF(INDIRECT(GH17&amp;$DN$10):INDIRECT(GH17&amp;FQ17),"Y"))</f>
        <v>-1</v>
      </c>
      <c r="GO17" s="230" t="str" cm="1">
        <f t="array" ref="GO17">IFERROR(INDEX($DP$17:$DU$17,_xlfn.AGGREGATE(15,6,COLUMN($DP$17:$DU$17)-COLUMN($DO$17)/($EF$17:$EK$17=MAX($EF$17:$EK$17)),COLUMNS($DP$17:FS17))),"")</f>
        <v/>
      </c>
      <c r="GP17" s="231" t="str" cm="1">
        <f t="array" ref="GP17">IFERROR(INDEX($DP$17:$DU$17,_xlfn.AGGREGATE(15,6,COLUMN($DP$17:$DU$17)-COLUMN($DO$17)/($EF$17:$EK$17=MAX($EF$17:$EK$17)),COLUMNS($DP$17:FT17))),"")</f>
        <v/>
      </c>
      <c r="GQ17" s="231" t="str" cm="1">
        <f t="array" ref="GQ17">IFERROR(INDEX($DP$17:$DU$17,_xlfn.AGGREGATE(15,6,COLUMN($DP$17:$DU$17)-COLUMN($DO$17)/($EF$17:$EK$17=MAX($EF$17:$EK$17)),COLUMNS($DP$17:FU17))),"")</f>
        <v/>
      </c>
      <c r="GR17" s="231" t="str" cm="1">
        <f t="array" ref="GR17">IFERROR(INDEX($DP$17:$DU$17,_xlfn.AGGREGATE(15,6,COLUMN($DP$17:$DU$17)-COLUMN($DO$17)/($EF$17:$EK$17=MAX($EF$17:$EK$17)),COLUMNS($DP$17:FV17))),"")</f>
        <v/>
      </c>
      <c r="GS17" s="231" t="str" cm="1">
        <f t="array" ref="GS17">IFERROR(INDEX($DP$17:$DU$17,_xlfn.AGGREGATE(15,6,COLUMN($DP$17:$DU$17)-COLUMN($DO$17)/($EF$17:$EK$17=MAX($EF$17:$EK$17)),COLUMNS($DP$17:FW17))),"")</f>
        <v/>
      </c>
      <c r="GT17" s="229" t="str" cm="1">
        <f t="array" ref="GT17">IFERROR(INDEX($DP$17:$DU$17,_xlfn.AGGREGATE(15,6,COLUMN($DP$17:$DU$17)-COLUMN($DO$17)/($EF$17:$EK$17=MAX($EF$17:$EK$17)),COLUMNS($DP$17:FX17))),"")</f>
        <v/>
      </c>
      <c r="GU17" s="234">
        <f t="shared" ca="1" si="164"/>
        <v>1</v>
      </c>
      <c r="GV17" s="232">
        <f t="shared" ca="1" si="194"/>
        <v>1</v>
      </c>
      <c r="GW17" s="263" t="str" cm="1">
        <f t="array" aca="1" ref="GW17" ca="1">INDEX(GO17:GT17,1,GV17)</f>
        <v/>
      </c>
      <c r="GX17" s="230" t="str">
        <f t="shared" ca="1" si="17"/>
        <v>B</v>
      </c>
      <c r="GY17" s="231" t="str">
        <f t="shared" ca="1" si="18"/>
        <v>T</v>
      </c>
      <c r="GZ17" s="231" t="str">
        <f t="shared" si="19"/>
        <v>C</v>
      </c>
      <c r="HA17" s="231" t="str">
        <f t="shared" ca="1" si="6"/>
        <v>F2LF3W</v>
      </c>
      <c r="HB17" s="231" t="str">
        <f t="shared" ca="1" si="7"/>
        <v>32</v>
      </c>
      <c r="HC17" s="231" t="str">
        <f t="shared" si="8"/>
        <v>L5L2</v>
      </c>
      <c r="HD17" s="234" t="str">
        <f t="shared" si="92"/>
        <v/>
      </c>
      <c r="HE17" s="234" t="str">
        <f t="shared" si="93"/>
        <v/>
      </c>
      <c r="HF17" s="234" t="str">
        <f t="shared" si="94"/>
        <v/>
      </c>
      <c r="HG17" s="234" t="str">
        <f t="shared" si="95"/>
        <v/>
      </c>
      <c r="HH17" s="234" t="str">
        <f t="shared" si="96"/>
        <v/>
      </c>
      <c r="HI17" s="234" t="str">
        <f t="shared" si="97"/>
        <v/>
      </c>
      <c r="HJ17" s="234" t="e">
        <f t="shared" ca="1" si="98"/>
        <v>#VALUE!</v>
      </c>
      <c r="HK17" s="234" t="e">
        <f t="shared" ca="1" si="98"/>
        <v>#VALUE!</v>
      </c>
      <c r="HL17" s="230">
        <f t="shared" si="9"/>
        <v>-5</v>
      </c>
      <c r="HM17" s="231">
        <f>IF(CC17="",0,IFERROR(VLOOKUP(CC12&amp;CC13&amp;CC14&amp;CC15&amp;CC16&amp;CC17,General!I:J,2,FALSE),0))</f>
        <v>1</v>
      </c>
      <c r="HN17" s="231">
        <f>IF(CF17="",0,IFERROR(VLOOKUP(CF12&amp;CF13&amp;CF14&amp;CF15&amp;CF16&amp;CF17,General!I:J,2,FALSE),0))</f>
        <v>-1</v>
      </c>
      <c r="HO17" s="231">
        <f>IF(CI17="",0,IFERROR(VLOOKUP(CI12&amp;CI13&amp;CI14&amp;CI15&amp;CI16&amp;CI17,General!I:J,2,FALSE),0))</f>
        <v>1</v>
      </c>
      <c r="HP17" s="231">
        <f>IF(CL17="",0,IFERROR(VLOOKUP(CL12&amp;CL13&amp;CL14&amp;CL15&amp;CL16&amp;CL17,General!I:J,2,FALSE),0))</f>
        <v>-1</v>
      </c>
      <c r="HQ17" s="231">
        <f>IF(CO17="",0,IFERROR(VLOOKUP(CO12&amp;CO13&amp;CO14&amp;CO15&amp;CO16&amp;CO17,General!I:J,2,FALSE),0))</f>
        <v>-6</v>
      </c>
      <c r="HR17" s="231">
        <f>IF(CR17="",0,IFERROR(VLOOKUP(CR12&amp;CR13&amp;CR14&amp;CR15&amp;CR16&amp;CR17,General!I:J,2,FALSE),0))</f>
        <v>1</v>
      </c>
      <c r="HS17" s="231">
        <f>IF(CU17="",0,IFERROR(VLOOKUP(CU12&amp;CU13&amp;CU14&amp;CU15&amp;CU16&amp;CU17,General!I:J,2,FALSE),0))</f>
        <v>-1</v>
      </c>
      <c r="HT17" s="231">
        <f>IF(CX17="",0,IFERROR(VLOOKUP(CX12&amp;CX13&amp;CX14&amp;CX15&amp;CX16&amp;CX17,General!I:J,2,FALSE),0))</f>
        <v>6</v>
      </c>
      <c r="HU17" s="231">
        <f>IF(DA17="",0,IFERROR(VLOOKUP(DA12&amp;DA13&amp;DA14&amp;DA15&amp;DA16&amp;DA17,General!I:J,2,FALSE),0))</f>
        <v>1</v>
      </c>
      <c r="HV17" s="231">
        <f>IF(DD17="",0,IFERROR(VLOOKUP(DD12&amp;DD13&amp;DD14&amp;DD15&amp;DD16&amp;DD17,General!I:J,2,FALSE),0))</f>
        <v>-3</v>
      </c>
      <c r="HW17" s="231">
        <f>IF(DG17="",0,IFERROR(VLOOKUP(DG12&amp;DG13&amp;DG14&amp;DG15&amp;DG16&amp;DG17,General!I:J,2,FALSE),0))</f>
        <v>3</v>
      </c>
      <c r="HX17" s="231">
        <f>IF(DJ17="",0,IFERROR(VLOOKUP(DJ12&amp;DJ13&amp;DJ14&amp;DJ15&amp;DJ16&amp;DJ17,General!I:J,2,FALSE),0))</f>
        <v>1</v>
      </c>
      <c r="HY17" s="231">
        <f>IF(DM17="",0,IFERROR(VLOOKUP(DM12&amp;DM13&amp;DM14&amp;DM15&amp;DM16&amp;DM17,General!I:J,2,FALSE),0))</f>
        <v>-1</v>
      </c>
      <c r="HZ17" s="231">
        <f>IF(DP17="",0,IFERROR(VLOOKUP(DP12&amp;DP13&amp;DP14&amp;DP15&amp;DP16&amp;DP17,General!I:J,2,FALSE),0))</f>
        <v>3</v>
      </c>
      <c r="IA17" s="231">
        <f>IF(DS17="",0,IFERROR(VLOOKUP(DS12&amp;DS13&amp;DS14&amp;DS15&amp;DS16&amp;DS17,General!I:J,2,FALSE),0))</f>
        <v>-3</v>
      </c>
      <c r="IB17" s="231">
        <f>IF(DV17="",0,IFERROR(VLOOKUP(DV12&amp;DV13&amp;DV14&amp;DV15&amp;DV16&amp;DV17,General!I:J,2,FALSE),0))</f>
        <v>-1</v>
      </c>
      <c r="IC17" s="229">
        <f>IF(DY17="",0,IFERROR(VLOOKUP(DY12&amp;DY13&amp;DY14&amp;DY15&amp;DY16&amp;DY17,General!I:J,2,FALSE),0))</f>
        <v>1</v>
      </c>
      <c r="ID17" s="229">
        <f>IF(EB17="",0,IFERROR(VLOOKUP(EB12&amp;EB13&amp;EB14&amp;EB15&amp;EB16&amp;EB17,General!I:J,2,FALSE),0))</f>
        <v>-1</v>
      </c>
      <c r="IE17" s="229">
        <v>0</v>
      </c>
      <c r="IF17" s="234" t="str">
        <f t="shared" si="165"/>
        <v/>
      </c>
      <c r="IG17" s="234" t="str">
        <f t="shared" ca="1" si="99"/>
        <v>N</v>
      </c>
      <c r="IH17" s="234" t="str">
        <f t="shared" ca="1" si="100"/>
        <v>N</v>
      </c>
      <c r="II17" s="234" t="str">
        <f t="shared" si="101"/>
        <v>N</v>
      </c>
      <c r="IJ17" s="234" t="str">
        <f t="shared" si="102"/>
        <v/>
      </c>
      <c r="IK17" s="276" t="str">
        <f t="shared" ca="1" si="103"/>
        <v/>
      </c>
      <c r="IL17" s="234" t="str">
        <f t="shared" ca="1" si="104"/>
        <v/>
      </c>
      <c r="IM17" s="234" t="str">
        <f t="shared" si="105"/>
        <v/>
      </c>
      <c r="IN17" s="234" t="str">
        <f t="shared" si="106"/>
        <v/>
      </c>
      <c r="IO17" s="234" t="str">
        <f t="shared" si="107"/>
        <v/>
      </c>
      <c r="IP17" s="234" t="str">
        <f t="shared" si="108"/>
        <v/>
      </c>
      <c r="IQ17" s="234">
        <f t="shared" si="10"/>
        <v>1</v>
      </c>
      <c r="IR17" s="234" t="str">
        <f t="shared" si="11"/>
        <v/>
      </c>
      <c r="IS17" s="234" t="str">
        <f t="shared" si="109"/>
        <v>01230</v>
      </c>
      <c r="IT17" s="234" t="str">
        <f t="shared" si="109"/>
        <v>40001</v>
      </c>
      <c r="IU17" s="234" t="str">
        <f t="shared" si="166"/>
        <v>001230</v>
      </c>
      <c r="IV17" s="234" t="str">
        <f t="shared" si="166"/>
        <v>340001</v>
      </c>
      <c r="IW17" s="234" t="str">
        <f t="shared" si="167"/>
        <v>P</v>
      </c>
      <c r="IX17" s="234" t="str">
        <f t="shared" si="168"/>
        <v>P</v>
      </c>
      <c r="IY17" s="234" t="str">
        <f t="shared" ca="1" si="110"/>
        <v>F3W</v>
      </c>
      <c r="IZ17" s="234" t="str">
        <f t="shared" ca="1" si="111"/>
        <v/>
      </c>
      <c r="JA17" s="234" t="str">
        <f t="shared" ca="1" si="112"/>
        <v>2</v>
      </c>
      <c r="JB17" s="234" t="str">
        <f t="shared" ca="1" si="113"/>
        <v/>
      </c>
      <c r="JC17" s="234" t="str">
        <f t="shared" si="114"/>
        <v>L2</v>
      </c>
      <c r="JD17" s="234" t="str">
        <f t="shared" ca="1" si="115"/>
        <v/>
      </c>
      <c r="JE17" s="234" t="str">
        <f t="shared" ca="1" si="169"/>
        <v/>
      </c>
      <c r="JF17" s="234" t="str">
        <f t="shared" ca="1" si="170"/>
        <v/>
      </c>
      <c r="JG17" s="234" t="str">
        <f t="shared" ca="1" si="171"/>
        <v/>
      </c>
      <c r="JH17" s="234" t="str">
        <f t="shared" si="116"/>
        <v/>
      </c>
      <c r="JI17" s="234"/>
      <c r="JJ17" s="234"/>
      <c r="JK17" s="234"/>
      <c r="JL17" s="234"/>
      <c r="JM17" s="234"/>
      <c r="JN17" s="234">
        <v>2</v>
      </c>
      <c r="JO17" s="218"/>
      <c r="JP17" s="234"/>
      <c r="JQ17" s="234"/>
      <c r="JS17" s="282">
        <f t="shared" si="172"/>
        <v>9.5</v>
      </c>
      <c r="JT17" s="282">
        <f t="shared" si="173"/>
        <v>8.75</v>
      </c>
      <c r="JU17" s="282">
        <f t="shared" si="174"/>
        <v>7.75</v>
      </c>
      <c r="JV17" s="282">
        <f t="shared" si="175"/>
        <v>7.75</v>
      </c>
      <c r="JW17" s="282">
        <f t="shared" si="176"/>
        <v>6.5</v>
      </c>
      <c r="JX17" s="1" t="str">
        <f t="shared" si="177"/>
        <v>DC</v>
      </c>
      <c r="JY17" s="1" t="str">
        <f t="shared" si="178"/>
        <v>DC</v>
      </c>
      <c r="JZ17" s="1" t="str">
        <f t="shared" si="179"/>
        <v>CH</v>
      </c>
      <c r="KA17" s="1" t="str">
        <f t="shared" si="180"/>
        <v>CH</v>
      </c>
      <c r="KB17" s="1" t="str">
        <f t="shared" si="181"/>
        <v>DR</v>
      </c>
      <c r="KC17" s="1" t="str" cm="1">
        <f t="array" aca="1" ref="KC17" ca="1">IF(INDIRECT(VLOOKUP(KC16,General!AC:AE,3,FALSE)&amp;FQ16)&gt;1,KC16,JX17)</f>
        <v>DC</v>
      </c>
      <c r="KD17" s="1" t="str" cm="1">
        <f t="array" aca="1" ref="KD17" ca="1">IF(AND(INDIRECT(VLOOKUP(KD16,General!AC:AE,3,FALSE)&amp;FQ16)&gt;6,KD16&lt;&gt;KC17),KD16,IF(JX17&lt;&gt;KC17,JX17,IF(AND(JX17=JY17,JX17=JZ17),KA17,IF(JX17=JY17,JZ17,JY17))))</f>
        <v>CH</v>
      </c>
      <c r="KE17" s="1" t="str" cm="1">
        <f t="array" aca="1" ref="KE17" ca="1">IF(AND(INDIRECT(VLOOKUP(KE16,General!AC:AE,3,FALSE)&amp;FQ16)&gt;6,KE16&lt;&gt;KC17,KE16&lt;&gt;KD17),KE16,IF(AND(JX17&lt;&gt;KC17,JX17&lt;&gt;KD17),JX17,IF(AND(JY17&lt;&gt;KC17,JY17&lt;&gt;KD17),JY17,IF(AND(JZ17&lt;&gt;KC17,JZ17&lt;&gt;KD17),JZ17,IF(AND(KA17&lt;&gt;KC17,KA17&lt;&gt;KD17),KA17,KB17)))))</f>
        <v>DR</v>
      </c>
      <c r="KF17" s="1" t="str" cm="1">
        <f t="array" aca="1" ref="KF17" ca="1">INDIRECT(KC17&amp;FQ17)</f>
        <v>B</v>
      </c>
      <c r="KG17" s="1" t="str" cm="1">
        <f t="array" aca="1" ref="KG17" ca="1">INDIRECT(KD17&amp;FQ17)</f>
        <v>P</v>
      </c>
      <c r="KH17" s="1" t="str" cm="1">
        <f t="array" aca="1" ref="KH17" ca="1">INDIRECT(KE17&amp;FQ17)</f>
        <v>B</v>
      </c>
      <c r="KI17" s="1" t="str">
        <f ca="1">VLOOKUP(KC17,General!AF:AG,2,FALSE)</f>
        <v>B</v>
      </c>
      <c r="KJ17" s="1" t="str">
        <f ca="1">VLOOKUP(KD17,General!AF:AG,2,FALSE)</f>
        <v xml:space="preserve">D3 </v>
      </c>
      <c r="KK17" s="1" t="str">
        <f ca="1">VLOOKUP(KE17,General!AF:AG,2,FALSE)</f>
        <v xml:space="preserve">L4O </v>
      </c>
      <c r="KL17" s="1" t="str">
        <f t="shared" ca="1" si="195"/>
        <v>Y</v>
      </c>
      <c r="KM17" s="1" t="str">
        <f t="shared" ca="1" si="196"/>
        <v>N</v>
      </c>
      <c r="KN17" s="1" t="str">
        <f t="shared" ca="1" si="197"/>
        <v>N</v>
      </c>
    </row>
    <row r="18" spans="1:300" ht="15.75" thickBot="1">
      <c r="A18" s="1">
        <v>14</v>
      </c>
      <c r="B18" s="9" t="str">
        <f t="shared" ca="1" si="20"/>
        <v>P4</v>
      </c>
      <c r="C18" s="91" t="str">
        <f t="shared" ca="1" si="183"/>
        <v/>
      </c>
      <c r="D18" s="86" t="str">
        <f t="shared" ca="1" si="117"/>
        <v>B</v>
      </c>
      <c r="E18" s="87" t="str">
        <f t="shared" ca="1" si="117"/>
        <v/>
      </c>
      <c r="F18" s="8" t="str">
        <f t="shared" ca="1" si="21"/>
        <v>L</v>
      </c>
      <c r="H18" s="94" t="str">
        <f t="shared" ca="1" si="184"/>
        <v/>
      </c>
      <c r="I18" s="86" t="str">
        <f t="shared" ca="1" si="118"/>
        <v>L4</v>
      </c>
      <c r="J18" s="87" t="str">
        <f t="shared" ca="1" si="118"/>
        <v/>
      </c>
      <c r="K18" s="8" t="str">
        <f t="shared" ca="1" si="119"/>
        <v>L</v>
      </c>
      <c r="L18" s="52"/>
      <c r="M18" s="16" t="str">
        <f>IF(Dashboard!AH18="","",Dashboard!AH18)</f>
        <v>B</v>
      </c>
      <c r="O18" s="9" t="str">
        <f t="shared" ca="1" si="185"/>
        <v>R</v>
      </c>
      <c r="P18" s="86" t="str">
        <f t="shared" ca="1" si="120"/>
        <v/>
      </c>
      <c r="Q18" s="87" t="str">
        <f t="shared" ca="1" si="120"/>
        <v>B</v>
      </c>
      <c r="R18" s="4" t="str">
        <f t="shared" ca="1" si="121"/>
        <v>W</v>
      </c>
      <c r="S18" s="4">
        <f t="shared" ca="1" si="122"/>
        <v>-25</v>
      </c>
      <c r="T18" s="110" t="str">
        <f t="shared" ca="1" si="123"/>
        <v/>
      </c>
      <c r="U18" s="4">
        <f ca="1">IF(M18="","",IF(B18="NB",U17,IF(T18="",SUM($T$5:$T18)+S18,SUM($T$5:$T18))))</f>
        <v>-18</v>
      </c>
      <c r="V18" s="98" t="str">
        <f t="shared" ca="1" si="0"/>
        <v/>
      </c>
      <c r="W18" s="72">
        <f t="shared" ca="1" si="22"/>
        <v>-4</v>
      </c>
      <c r="X18" s="74" t="str">
        <f t="shared" ca="1" si="23"/>
        <v>L</v>
      </c>
      <c r="Y18" s="9" t="str">
        <f t="shared" ca="1" si="12"/>
        <v>D</v>
      </c>
      <c r="Z18" s="4" t="str">
        <f t="shared" ca="1" si="13"/>
        <v>D</v>
      </c>
      <c r="AA18" s="4" t="str">
        <f t="shared" ca="1" si="14"/>
        <v>C</v>
      </c>
      <c r="AB18" s="4" t="str">
        <f t="shared" ca="1" si="186"/>
        <v>L</v>
      </c>
      <c r="AC18" s="4" t="str">
        <f t="shared" ca="1" si="187"/>
        <v>W</v>
      </c>
      <c r="AD18" s="4" t="str">
        <f t="shared" ca="1" si="188"/>
        <v>L</v>
      </c>
      <c r="AE18" s="1" t="str">
        <f t="shared" ca="1" si="124"/>
        <v>B</v>
      </c>
      <c r="AF18" s="1" t="str">
        <f t="shared" ca="1" si="125"/>
        <v/>
      </c>
      <c r="AG18" s="1" t="str">
        <f t="shared" ca="1" si="189"/>
        <v>L4</v>
      </c>
      <c r="AH18" s="1" t="str">
        <f t="shared" ca="1" si="126"/>
        <v/>
      </c>
      <c r="AI18" s="1" t="str">
        <f t="shared" ca="1" si="127"/>
        <v/>
      </c>
      <c r="AJ18" s="1" t="str">
        <f t="shared" ca="1" si="128"/>
        <v>B</v>
      </c>
      <c r="AK18" s="1">
        <f t="shared" ca="1" si="129"/>
        <v>5</v>
      </c>
      <c r="AL18" s="1">
        <f t="shared" ca="1" si="129"/>
        <v>1</v>
      </c>
      <c r="AM18" s="1">
        <f t="shared" ca="1" si="5"/>
        <v>-10</v>
      </c>
      <c r="AN18" s="1">
        <f t="shared" ca="1" si="24"/>
        <v>-6</v>
      </c>
      <c r="AO18" s="1" t="str">
        <f t="shared" ca="1" si="190"/>
        <v>C</v>
      </c>
      <c r="AP18" s="1" t="str">
        <f t="shared" ca="1" si="25"/>
        <v>N</v>
      </c>
      <c r="AQ18" s="1" t="str">
        <f t="shared" ca="1" si="26"/>
        <v>Y</v>
      </c>
      <c r="AR18" s="1" t="str">
        <f t="shared" ca="1" si="27"/>
        <v>N</v>
      </c>
      <c r="AS18" s="1">
        <f t="shared" ca="1" si="28"/>
        <v>7</v>
      </c>
      <c r="AT18" s="15" t="str">
        <f t="shared" ca="1" si="130"/>
        <v>N</v>
      </c>
      <c r="AU18" s="1" t="str">
        <f t="shared" ca="1" si="29"/>
        <v>N</v>
      </c>
      <c r="AV18" s="1" t="str">
        <f t="shared" ca="1" si="30"/>
        <v>N</v>
      </c>
      <c r="AW18" s="1" t="str">
        <f t="shared" ca="1" si="31"/>
        <v>N</v>
      </c>
      <c r="AX18" s="1" t="str">
        <f t="shared" ca="1" si="32"/>
        <v/>
      </c>
      <c r="AY18" s="1" t="str">
        <f t="shared" ca="1" si="33"/>
        <v>B</v>
      </c>
      <c r="AZ18" s="1" t="str">
        <f>IF(Dashboard!AH18="P",IF(AZ17="",1,AZ17+1),"")</f>
        <v/>
      </c>
      <c r="BA18" s="1">
        <f>IF(Dashboard!AH18="B",IF(BA17="",1,BA17+1),"")</f>
        <v>1</v>
      </c>
      <c r="BB18" s="1" t="str">
        <f t="shared" si="34"/>
        <v>12301</v>
      </c>
      <c r="BC18" s="1" t="str">
        <f t="shared" si="34"/>
        <v>00010</v>
      </c>
      <c r="BD18" s="1" t="str">
        <f t="shared" si="131"/>
        <v>012301</v>
      </c>
      <c r="BE18" s="1" t="str">
        <f t="shared" si="131"/>
        <v>400010</v>
      </c>
      <c r="BF18" s="1" t="str">
        <f t="shared" si="132"/>
        <v>P</v>
      </c>
      <c r="BG18" s="1" t="str">
        <f t="shared" ca="1" si="35"/>
        <v>XBL</v>
      </c>
      <c r="BH18" s="1" t="str">
        <f t="shared" ca="1" si="133"/>
        <v>B</v>
      </c>
      <c r="BI18" s="1" t="str">
        <f t="shared" ca="1" si="36"/>
        <v>BW</v>
      </c>
      <c r="BJ18" s="1" t="str">
        <f t="shared" ca="1" si="134"/>
        <v>L4</v>
      </c>
      <c r="BK18" s="1" t="str">
        <f t="shared" ca="1" si="37"/>
        <v>XBL</v>
      </c>
      <c r="BL18" s="1" t="str">
        <f t="shared" ca="1" si="135"/>
        <v>B</v>
      </c>
      <c r="BM18" s="1">
        <f t="shared" ca="1" si="136"/>
        <v>1</v>
      </c>
      <c r="BN18" s="1" t="str">
        <f t="shared" ca="1" si="137"/>
        <v>4</v>
      </c>
      <c r="BO18" s="1">
        <f t="shared" ca="1" si="138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>IF(Dashboard!U18="",1,0.5)</f>
        <v>1</v>
      </c>
      <c r="CB18" s="230" t="str">
        <f t="shared" si="38"/>
        <v>P</v>
      </c>
      <c r="CC18" s="231" t="str">
        <f t="shared" si="39"/>
        <v>N</v>
      </c>
      <c r="CD18" s="229">
        <f t="shared" si="40"/>
        <v>-6</v>
      </c>
      <c r="CE18" s="230" t="str">
        <f t="shared" si="41"/>
        <v>B</v>
      </c>
      <c r="CF18" s="231" t="str">
        <f t="shared" si="42"/>
        <v>Y</v>
      </c>
      <c r="CG18" s="229">
        <f t="shared" si="43"/>
        <v>6</v>
      </c>
      <c r="CH18" s="230" t="str">
        <f t="shared" si="44"/>
        <v>P</v>
      </c>
      <c r="CI18" s="231" t="str">
        <f t="shared" si="45"/>
        <v>N</v>
      </c>
      <c r="CJ18" s="229">
        <f t="shared" si="46"/>
        <v>6</v>
      </c>
      <c r="CK18" s="230" t="str">
        <f t="shared" si="47"/>
        <v>B</v>
      </c>
      <c r="CL18" s="231" t="str">
        <f t="shared" si="48"/>
        <v>Y</v>
      </c>
      <c r="CM18" s="229">
        <f t="shared" si="49"/>
        <v>-6</v>
      </c>
      <c r="CN18" s="230" t="str">
        <f t="shared" si="139"/>
        <v>P</v>
      </c>
      <c r="CO18" s="231" t="str">
        <f t="shared" si="50"/>
        <v>N</v>
      </c>
      <c r="CP18" s="229">
        <f t="shared" si="51"/>
        <v>-10</v>
      </c>
      <c r="CQ18" s="230" t="str">
        <f t="shared" si="52"/>
        <v>B</v>
      </c>
      <c r="CR18" s="231" t="str">
        <f t="shared" si="53"/>
        <v>Y</v>
      </c>
      <c r="CS18" s="229">
        <f t="shared" si="54"/>
        <v>3</v>
      </c>
      <c r="CT18" s="230" t="str">
        <f t="shared" si="55"/>
        <v>P</v>
      </c>
      <c r="CU18" s="231" t="str">
        <f t="shared" si="56"/>
        <v>N</v>
      </c>
      <c r="CV18" s="229">
        <f t="shared" si="57"/>
        <v>-3</v>
      </c>
      <c r="CW18" s="230" t="str">
        <f t="shared" si="58"/>
        <v>B</v>
      </c>
      <c r="CX18" s="231" t="str">
        <f t="shared" si="59"/>
        <v>Y</v>
      </c>
      <c r="CY18" s="232">
        <f t="shared" si="60"/>
        <v>10</v>
      </c>
      <c r="CZ18" s="230" t="str">
        <f t="shared" si="61"/>
        <v>P</v>
      </c>
      <c r="DA18" s="231" t="str">
        <f t="shared" si="62"/>
        <v>N</v>
      </c>
      <c r="DB18" s="229">
        <f t="shared" si="63"/>
        <v>-10</v>
      </c>
      <c r="DC18" s="230" t="str">
        <f t="shared" si="64"/>
        <v>P</v>
      </c>
      <c r="DD18" s="231" t="str">
        <f t="shared" si="65"/>
        <v>N</v>
      </c>
      <c r="DE18" s="229">
        <f t="shared" si="66"/>
        <v>0</v>
      </c>
      <c r="DF18" s="230" t="str">
        <f t="shared" si="67"/>
        <v>B</v>
      </c>
      <c r="DG18" s="231" t="str">
        <f t="shared" si="68"/>
        <v>Y</v>
      </c>
      <c r="DH18" s="229">
        <f t="shared" si="69"/>
        <v>0</v>
      </c>
      <c r="DI18" s="230" t="str">
        <f t="shared" si="70"/>
        <v>P</v>
      </c>
      <c r="DJ18" s="231" t="str">
        <f t="shared" si="71"/>
        <v>N</v>
      </c>
      <c r="DK18" s="229">
        <f t="shared" si="72"/>
        <v>-10</v>
      </c>
      <c r="DL18" s="230" t="str">
        <f t="shared" si="73"/>
        <v>B</v>
      </c>
      <c r="DM18" s="231" t="str">
        <f t="shared" si="74"/>
        <v>Y</v>
      </c>
      <c r="DN18" s="229">
        <f t="shared" si="75"/>
        <v>10</v>
      </c>
      <c r="DO18" s="230" t="str">
        <f t="shared" si="76"/>
        <v>P</v>
      </c>
      <c r="DP18" s="231" t="str">
        <f t="shared" si="77"/>
        <v>N</v>
      </c>
      <c r="DQ18" s="229">
        <f t="shared" si="78"/>
        <v>-7</v>
      </c>
      <c r="DR18" s="230" t="str">
        <f t="shared" si="79"/>
        <v>B</v>
      </c>
      <c r="DS18" s="231" t="str">
        <f t="shared" si="80"/>
        <v>Y</v>
      </c>
      <c r="DT18" s="229">
        <f t="shared" si="81"/>
        <v>7</v>
      </c>
      <c r="DU18" s="230" t="str">
        <f t="shared" si="82"/>
        <v>P</v>
      </c>
      <c r="DV18" s="231" t="str">
        <f t="shared" si="83"/>
        <v>N</v>
      </c>
      <c r="DW18" s="229">
        <f t="shared" si="84"/>
        <v>2</v>
      </c>
      <c r="DX18" s="230" t="str">
        <f t="shared" si="85"/>
        <v>B</v>
      </c>
      <c r="DY18" s="231" t="str">
        <f t="shared" si="86"/>
        <v>Y</v>
      </c>
      <c r="DZ18" s="229">
        <f t="shared" si="87"/>
        <v>-2</v>
      </c>
      <c r="EA18" s="230" t="str">
        <f t="shared" si="88"/>
        <v>B</v>
      </c>
      <c r="EB18" s="231" t="str">
        <f t="shared" si="89"/>
        <v>Y</v>
      </c>
      <c r="EC18" s="229">
        <f t="shared" si="90"/>
        <v>10</v>
      </c>
      <c r="ED18" s="252">
        <f t="shared" si="140"/>
        <v>10</v>
      </c>
      <c r="EE18" s="253">
        <f t="shared" si="141"/>
        <v>0</v>
      </c>
      <c r="EF18" s="254" t="str">
        <f t="shared" si="142"/>
        <v/>
      </c>
      <c r="EG18" s="255">
        <f t="shared" si="143"/>
        <v>-4.25</v>
      </c>
      <c r="EH18" s="255">
        <f t="shared" si="143"/>
        <v>4.25</v>
      </c>
      <c r="EI18" s="255">
        <f t="shared" si="91"/>
        <v>6.5</v>
      </c>
      <c r="EJ18" s="255">
        <f t="shared" si="91"/>
        <v>-6.5</v>
      </c>
      <c r="EK18" s="255">
        <f t="shared" si="91"/>
        <v>-7.75</v>
      </c>
      <c r="EL18" s="255">
        <f t="shared" si="91"/>
        <v>0.5</v>
      </c>
      <c r="EM18" s="255">
        <f t="shared" si="91"/>
        <v>-0.5</v>
      </c>
      <c r="EN18" s="255">
        <f t="shared" si="91"/>
        <v>7.75</v>
      </c>
      <c r="EO18" s="255">
        <f t="shared" si="91"/>
        <v>-9.5</v>
      </c>
      <c r="EP18" s="255">
        <f t="shared" si="91"/>
        <v>6.25</v>
      </c>
      <c r="EQ18" s="255">
        <f t="shared" si="91"/>
        <v>-6.25</v>
      </c>
      <c r="ER18" s="255">
        <f t="shared" si="91"/>
        <v>-9.5</v>
      </c>
      <c r="ES18" s="255">
        <f t="shared" si="91"/>
        <v>9.5</v>
      </c>
      <c r="ET18" s="255">
        <f t="shared" si="91"/>
        <v>-8</v>
      </c>
      <c r="EU18" s="255">
        <f t="shared" si="91"/>
        <v>8</v>
      </c>
      <c r="EV18" s="255">
        <f t="shared" si="91"/>
        <v>4.5</v>
      </c>
      <c r="EW18" s="255">
        <f t="shared" si="91"/>
        <v>-4.5</v>
      </c>
      <c r="EX18" s="255">
        <f t="shared" si="91"/>
        <v>9.5</v>
      </c>
      <c r="EY18" s="256">
        <f t="shared" si="144"/>
        <v>-6</v>
      </c>
      <c r="EZ18" s="257">
        <f t="shared" si="145"/>
        <v>6</v>
      </c>
      <c r="FA18" s="257">
        <f t="shared" si="146"/>
        <v>6</v>
      </c>
      <c r="FB18" s="257">
        <f t="shared" si="147"/>
        <v>-6</v>
      </c>
      <c r="FC18" s="257">
        <f t="shared" si="148"/>
        <v>-10</v>
      </c>
      <c r="FD18" s="257">
        <f t="shared" si="149"/>
        <v>3</v>
      </c>
      <c r="FE18" s="257">
        <f t="shared" si="150"/>
        <v>-3</v>
      </c>
      <c r="FF18" s="257">
        <f t="shared" si="151"/>
        <v>10</v>
      </c>
      <c r="FG18" s="257">
        <f t="shared" si="152"/>
        <v>-10</v>
      </c>
      <c r="FH18" s="257">
        <f t="shared" si="153"/>
        <v>0</v>
      </c>
      <c r="FI18" s="257">
        <f t="shared" si="154"/>
        <v>0</v>
      </c>
      <c r="FJ18" s="257">
        <f t="shared" si="155"/>
        <v>-10</v>
      </c>
      <c r="FK18" s="257">
        <f t="shared" si="156"/>
        <v>10</v>
      </c>
      <c r="FL18" s="257">
        <f t="shared" si="157"/>
        <v>-7</v>
      </c>
      <c r="FM18" s="257">
        <f t="shared" si="158"/>
        <v>7</v>
      </c>
      <c r="FN18" s="257">
        <f t="shared" si="159"/>
        <v>2</v>
      </c>
      <c r="FO18" s="257">
        <f t="shared" si="160"/>
        <v>-2</v>
      </c>
      <c r="FP18" s="258">
        <f t="shared" si="161"/>
        <v>10</v>
      </c>
      <c r="FQ18" s="228">
        <v>18</v>
      </c>
      <c r="FR18" s="232">
        <f t="shared" si="198"/>
        <v>13</v>
      </c>
      <c r="FS18" s="230" t="str" cm="1">
        <f t="array" ref="FS18">IFERROR(INDEX($EG$4:$EX$4,_xlfn.AGGREGATE(15,6,COLUMN($EG$4:$EX$4)-COLUMN($EF$1)/($EG18:$EX18=LARGE($EG18:$EX18,1)),COLUMNS($EX$4:$EX$4))),"")</f>
        <v>DL</v>
      </c>
      <c r="FT18" s="230" t="str" cm="1">
        <f t="array" ref="FT18">IFERROR(INDEX($EG$4:$EX$4,_xlfn.AGGREGATE(15,6,COLUMN($EG$4:$EX$4)-COLUMN($EF$1)/($EG18:$EX18=LARGE($EG18:$EX18,2)),COLUMNS($EX$4:$EY$4))),"")</f>
        <v>EA</v>
      </c>
      <c r="FU18" s="230" t="str" cm="1">
        <f t="array" ref="FU18">IFERROR(INDEX($EG$4:$EX$4,_xlfn.AGGREGATE(15,6,COLUMN($EG$4:$EX$4)-COLUMN($EF$1)/($EG18:$EX18=LARGE($EG18:$EX18,3)),COLUMNS($EX$4:$EZ$4))),"")</f>
        <v/>
      </c>
      <c r="FV18" s="230" t="str" cm="1">
        <f t="array" ref="FV18">IFERROR(INDEX($EG$4:$EX$4,_xlfn.AGGREGATE(15,6,COLUMN($EG$4:$EX$4)-COLUMN($EF$1)/($EG18:$EX18=LARGE($EG18:$EX18,4)),COLUMNS($EX$4:$FA$4))),"")</f>
        <v/>
      </c>
      <c r="FW18" s="230" t="str" cm="1">
        <f t="array" ref="FW18">IFERROR(INDEX($EG$4:$EX$4,_xlfn.AGGREGATE(15,6,COLUMN($EG$4:$EX$4)-COLUMN($EF$1)/($EG18:$EX18=LARGE($EG18:$EX18,5)),COLUMNS($EX$4:$FB$4))),"")</f>
        <v/>
      </c>
      <c r="FX18" s="230" t="str" cm="1">
        <f t="array" ref="FX18">IFERROR(INDEX($EG$4:$EX$4,_xlfn.AGGREGATE(15,6,COLUMN($EG$4:$EX$4)-COLUMN($EF$1)/($EG18:$EX18=LARGE($EG18:$EX18,6)),COLUMNS($EX$4:$FC$4))),"")</f>
        <v/>
      </c>
      <c r="FY18" s="228" t="str">
        <f t="shared" si="191"/>
        <v/>
      </c>
      <c r="FZ18" s="231" t="str">
        <f t="shared" ca="1" si="192"/>
        <v>N</v>
      </c>
      <c r="GA18" s="231" t="e" cm="1">
        <f t="array" aca="1" ref="GA18" ca="1">IF(INDIRECT(VLOOKUP(GA17,General!AC:AE,3,FALSE)&amp;FQ17)&gt;0,GA17,FY17)</f>
        <v>#N/A</v>
      </c>
      <c r="GB18" s="232">
        <f t="shared" ca="1" si="193"/>
        <v>2</v>
      </c>
      <c r="GC18" s="230"/>
      <c r="GD18" s="231"/>
      <c r="GE18" s="231"/>
      <c r="GF18" s="231"/>
      <c r="GG18" s="231"/>
      <c r="GH18" s="229"/>
      <c r="GI18" s="259" t="e">
        <f ca="1">IF(FS18="",-1,COUNTIF(INDIRECT(GC18&amp;$DN$10):INDIRECT(GC18&amp;FQ18),"Y"))</f>
        <v>#REF!</v>
      </c>
      <c r="GJ18" s="262" t="e">
        <f ca="1">IF(FT18="",-1,COUNTIF(INDIRECT(GD18&amp;$DN$10):INDIRECT(GD18&amp;FQ18),"Y"))</f>
        <v>#REF!</v>
      </c>
      <c r="GK18" s="262">
        <f ca="1">IF(FU18="",-1,COUNTIF(INDIRECT(GE18&amp;$DN$10):INDIRECT(GE18&amp;FQ18),"Y"))</f>
        <v>-1</v>
      </c>
      <c r="GL18" s="260">
        <f ca="1">IF(FV18="",-1,COUNTIF(INDIRECT(GF18&amp;$DN$10):INDIRECT(GF18&amp;FQ18),"Y"))</f>
        <v>-1</v>
      </c>
      <c r="GM18" s="264">
        <f ca="1">IF(FW18="",-1,COUNTIF(INDIRECT(GG18&amp;$DN$10):INDIRECT(GG18&amp;FQ18),"Y"))</f>
        <v>-1</v>
      </c>
      <c r="GN18" s="264">
        <f ca="1">IF(FX18="",-1,COUNTIF(INDIRECT(GH18&amp;$DN$10):INDIRECT(GH18&amp;FQ18),"Y"))</f>
        <v>-1</v>
      </c>
      <c r="GO18" s="230" t="str" cm="1">
        <f t="array" ref="GO18">IFERROR(INDEX($DP$18:$DU$18,_xlfn.AGGREGATE(15,6,COLUMN($DP$18:$DU$18)-COLUMN($DO$18)/($EF$18:$EK$18=MAX($EF$18:$EK$18)),COLUMNS($DP$18:FS18))),"")</f>
        <v/>
      </c>
      <c r="GP18" s="231" t="str" cm="1">
        <f t="array" ref="GP18">IFERROR(INDEX($DP$18:$DU$18,_xlfn.AGGREGATE(15,6,COLUMN($DP$18:$DU$18)-COLUMN($DO$18)/($EF$18:$EK$18=MAX($EF$18:$EK$18)),COLUMNS($DP$18:FT18))),"")</f>
        <v/>
      </c>
      <c r="GQ18" s="231" t="str" cm="1">
        <f t="array" ref="GQ18">IFERROR(INDEX($DP$18:$DU$18,_xlfn.AGGREGATE(15,6,COLUMN($DP$18:$DU$18)-COLUMN($DO$18)/($EF$18:$EK$18=MAX($EF$18:$EK$18)),COLUMNS($DP$18:FU18))),"")</f>
        <v/>
      </c>
      <c r="GR18" s="231" t="str" cm="1">
        <f t="array" ref="GR18">IFERROR(INDEX($DP$18:$DU$18,_xlfn.AGGREGATE(15,6,COLUMN($DP$18:$DU$18)-COLUMN($DO$18)/($EF$18:$EK$18=MAX($EF$18:$EK$18)),COLUMNS($DP$18:FV18))),"")</f>
        <v/>
      </c>
      <c r="GS18" s="231" t="str" cm="1">
        <f t="array" ref="GS18">IFERROR(INDEX($DP$18:$DU$18,_xlfn.AGGREGATE(15,6,COLUMN($DP$18:$DU$18)-COLUMN($DO$18)/($EF$18:$EK$18=MAX($EF$18:$EK$18)),COLUMNS($DP$18:FW18))),"")</f>
        <v/>
      </c>
      <c r="GT18" s="229" t="str" cm="1">
        <f t="array" ref="GT18">IFERROR(INDEX($DP$18:$DU$18,_xlfn.AGGREGATE(15,6,COLUMN($DP$18:$DU$18)-COLUMN($DO$18)/($EF$18:$EK$18=MAX($EF$18:$EK$18)),COLUMNS($DP$18:FX18))),"")</f>
        <v/>
      </c>
      <c r="GU18" s="234">
        <f t="shared" ca="1" si="164"/>
        <v>2</v>
      </c>
      <c r="GV18" s="232">
        <f t="shared" ca="1" si="194"/>
        <v>2</v>
      </c>
      <c r="GW18" s="263" t="str" cm="1">
        <f t="array" aca="1" ref="GW18" ca="1">INDEX(GO18:GT18,1,GV18)</f>
        <v/>
      </c>
      <c r="GX18" s="230" t="str">
        <f t="shared" ca="1" si="17"/>
        <v>B</v>
      </c>
      <c r="GY18" s="231" t="str">
        <f t="shared" ca="1" si="18"/>
        <v>T</v>
      </c>
      <c r="GZ18" s="231" t="str">
        <f t="shared" si="19"/>
        <v>C</v>
      </c>
      <c r="HA18" s="231" t="str">
        <f t="shared" ca="1" si="6"/>
        <v>F3WF2W</v>
      </c>
      <c r="HB18" s="231" t="str">
        <f t="shared" ca="1" si="7"/>
        <v>21</v>
      </c>
      <c r="HC18" s="231" t="str">
        <f t="shared" si="8"/>
        <v>L2L4</v>
      </c>
      <c r="HD18" s="234" t="str">
        <f t="shared" si="92"/>
        <v/>
      </c>
      <c r="HE18" s="234" t="str">
        <f t="shared" si="93"/>
        <v/>
      </c>
      <c r="HF18" s="234" t="str">
        <f t="shared" si="94"/>
        <v/>
      </c>
      <c r="HG18" s="234" t="str">
        <f t="shared" si="95"/>
        <v/>
      </c>
      <c r="HH18" s="234" t="str">
        <f t="shared" si="96"/>
        <v/>
      </c>
      <c r="HI18" s="234" t="str">
        <f t="shared" si="97"/>
        <v/>
      </c>
      <c r="HJ18" s="234" t="e">
        <f t="shared" ca="1" si="98"/>
        <v>#VALUE!</v>
      </c>
      <c r="HK18" s="234" t="e">
        <f t="shared" ca="1" si="98"/>
        <v>#VALUE!</v>
      </c>
      <c r="HL18" s="230">
        <f t="shared" si="9"/>
        <v>-6</v>
      </c>
      <c r="HM18" s="231">
        <f>IF(CC18="",0,IFERROR(VLOOKUP(CC13&amp;CC14&amp;CC15&amp;CC16&amp;CC17&amp;CC18,General!I:J,2,FALSE),0))</f>
        <v>-1</v>
      </c>
      <c r="HN18" s="231">
        <f>IF(CF18="",0,IFERROR(VLOOKUP(CF13&amp;CF14&amp;CF15&amp;CF16&amp;CF17&amp;CF18,General!I:J,2,FALSE),0))</f>
        <v>1</v>
      </c>
      <c r="HO18" s="231">
        <f>IF(CI18="",0,IFERROR(VLOOKUP(CI13&amp;CI14&amp;CI15&amp;CI16&amp;CI17&amp;CI18,General!I:J,2,FALSE),0))</f>
        <v>-1</v>
      </c>
      <c r="HP18" s="231">
        <f>IF(CL18="",0,IFERROR(VLOOKUP(CL13&amp;CL14&amp;CL15&amp;CL16&amp;CL17&amp;CL18,General!I:J,2,FALSE),0))</f>
        <v>1</v>
      </c>
      <c r="HQ18" s="231">
        <f>IF(CO18="",0,IFERROR(VLOOKUP(CO13&amp;CO14&amp;CO15&amp;CO16&amp;CO17&amp;CO18,General!I:J,2,FALSE),0))</f>
        <v>-6</v>
      </c>
      <c r="HR18" s="231">
        <f>IF(CR18="",0,IFERROR(VLOOKUP(CR13&amp;CR14&amp;CR15&amp;CR16&amp;CR17&amp;CR18,General!I:J,2,FALSE),0))</f>
        <v>3</v>
      </c>
      <c r="HS18" s="231">
        <f>IF(CU18="",0,IFERROR(VLOOKUP(CU13&amp;CU14&amp;CU15&amp;CU16&amp;CU17&amp;CU18,General!I:J,2,FALSE),0))</f>
        <v>-3</v>
      </c>
      <c r="HT18" s="231">
        <f>IF(CX18="",0,IFERROR(VLOOKUP(CX13&amp;CX14&amp;CX15&amp;CX16&amp;CX17&amp;CX18,General!I:J,2,FALSE),0))</f>
        <v>6</v>
      </c>
      <c r="HU18" s="231">
        <f>IF(DA18="",0,IFERROR(VLOOKUP(DA13&amp;DA14&amp;DA15&amp;DA16&amp;DA17&amp;DA18,General!I:J,2,FALSE),0))</f>
        <v>-1</v>
      </c>
      <c r="HV18" s="231">
        <f>IF(DD18="",0,IFERROR(VLOOKUP(DD13&amp;DD14&amp;DD15&amp;DD16&amp;DD17&amp;DD18,General!I:J,2,FALSE),0))</f>
        <v>-6</v>
      </c>
      <c r="HW18" s="231">
        <f>IF(DG18="",0,IFERROR(VLOOKUP(DG13&amp;DG14&amp;DG15&amp;DG16&amp;DG17&amp;DG18,General!I:J,2,FALSE),0))</f>
        <v>6</v>
      </c>
      <c r="HX18" s="231">
        <f>IF(DJ18="",0,IFERROR(VLOOKUP(DJ13&amp;DJ14&amp;DJ15&amp;DJ16&amp;DJ17&amp;DJ18,General!I:J,2,FALSE),0))</f>
        <v>-1</v>
      </c>
      <c r="HY18" s="231">
        <f>IF(DM18="",0,IFERROR(VLOOKUP(DM13&amp;DM14&amp;DM15&amp;DM16&amp;DM17&amp;DM18,General!I:J,2,FALSE),0))</f>
        <v>1</v>
      </c>
      <c r="HZ18" s="231">
        <f>IF(DP18="",0,IFERROR(VLOOKUP(DP13&amp;DP14&amp;DP15&amp;DP16&amp;DP17&amp;DP18,General!I:J,2,FALSE),0))</f>
        <v>-1</v>
      </c>
      <c r="IA18" s="231">
        <f>IF(DS18="",0,IFERROR(VLOOKUP(DS13&amp;DS14&amp;DS15&amp;DS16&amp;DS17&amp;DS18,General!I:J,2,FALSE),0))</f>
        <v>1</v>
      </c>
      <c r="IB18" s="231">
        <f>IF(DV18="",0,IFERROR(VLOOKUP(DV13&amp;DV14&amp;DV15&amp;DV16&amp;DV17&amp;DV18,General!I:J,2,FALSE),0))</f>
        <v>-3</v>
      </c>
      <c r="IC18" s="229">
        <f>IF(DY18="",0,IFERROR(VLOOKUP(DY13&amp;DY14&amp;DY15&amp;DY16&amp;DY17&amp;DY18,General!I:J,2,FALSE),0))</f>
        <v>3</v>
      </c>
      <c r="ID18" s="229">
        <f>IF(EB18="",0,IFERROR(VLOOKUP(EB13&amp;EB14&amp;EB15&amp;EB16&amp;EB17&amp;EB18,General!I:J,2,FALSE),0))</f>
        <v>1</v>
      </c>
      <c r="IE18" s="229">
        <v>0</v>
      </c>
      <c r="IF18" s="234" t="str">
        <f t="shared" si="165"/>
        <v/>
      </c>
      <c r="IG18" s="234" t="str">
        <f t="shared" ca="1" si="99"/>
        <v>N</v>
      </c>
      <c r="IH18" s="234" t="str">
        <f t="shared" ca="1" si="100"/>
        <v>N</v>
      </c>
      <c r="II18" s="234" t="str">
        <f t="shared" si="101"/>
        <v>N</v>
      </c>
      <c r="IJ18" s="234" t="str">
        <f t="shared" si="102"/>
        <v/>
      </c>
      <c r="IK18" s="276" t="str">
        <f t="shared" ca="1" si="103"/>
        <v/>
      </c>
      <c r="IL18" s="234" t="str">
        <f t="shared" ca="1" si="104"/>
        <v/>
      </c>
      <c r="IM18" s="234" t="str">
        <f t="shared" si="105"/>
        <v/>
      </c>
      <c r="IN18" s="234" t="str">
        <f t="shared" si="106"/>
        <v/>
      </c>
      <c r="IO18" s="234" t="str">
        <f t="shared" si="107"/>
        <v/>
      </c>
      <c r="IP18" s="234" t="str">
        <f t="shared" si="108"/>
        <v/>
      </c>
      <c r="IQ18" s="234" t="str">
        <f t="shared" si="10"/>
        <v/>
      </c>
      <c r="IR18" s="234">
        <f t="shared" si="11"/>
        <v>1</v>
      </c>
      <c r="IS18" s="234" t="str">
        <f t="shared" si="109"/>
        <v>12301</v>
      </c>
      <c r="IT18" s="234" t="str">
        <f t="shared" si="109"/>
        <v>00010</v>
      </c>
      <c r="IU18" s="234" t="str">
        <f t="shared" si="166"/>
        <v>012301</v>
      </c>
      <c r="IV18" s="234" t="str">
        <f t="shared" si="166"/>
        <v>400010</v>
      </c>
      <c r="IW18" s="234" t="str">
        <f t="shared" si="167"/>
        <v>P</v>
      </c>
      <c r="IX18" s="234" t="str">
        <f t="shared" si="168"/>
        <v>P</v>
      </c>
      <c r="IY18" s="234" t="str">
        <f t="shared" ca="1" si="110"/>
        <v>F2W</v>
      </c>
      <c r="IZ18" s="234" t="str">
        <f t="shared" ca="1" si="111"/>
        <v/>
      </c>
      <c r="JA18" s="234" t="str">
        <f t="shared" ca="1" si="112"/>
        <v>1</v>
      </c>
      <c r="JB18" s="234" t="str">
        <f t="shared" ca="1" si="113"/>
        <v/>
      </c>
      <c r="JC18" s="234" t="str">
        <f t="shared" si="114"/>
        <v>L4</v>
      </c>
      <c r="JD18" s="234" t="str">
        <f t="shared" ca="1" si="115"/>
        <v/>
      </c>
      <c r="JE18" s="234" t="str">
        <f t="shared" ca="1" si="169"/>
        <v/>
      </c>
      <c r="JF18" s="234" t="str">
        <f t="shared" ca="1" si="170"/>
        <v/>
      </c>
      <c r="JG18" s="234" t="str">
        <f t="shared" ca="1" si="171"/>
        <v/>
      </c>
      <c r="JH18" s="234" t="str">
        <f t="shared" si="116"/>
        <v/>
      </c>
      <c r="JI18" s="234"/>
      <c r="JJ18" s="234"/>
      <c r="JK18" s="234"/>
      <c r="JL18" s="234"/>
      <c r="JM18" s="234"/>
      <c r="JN18" s="234">
        <v>2</v>
      </c>
      <c r="JO18" s="218"/>
      <c r="JP18" s="234"/>
      <c r="JQ18" s="234"/>
      <c r="JS18" s="282">
        <f t="shared" si="172"/>
        <v>9.5</v>
      </c>
      <c r="JT18" s="282">
        <f t="shared" si="173"/>
        <v>9.5</v>
      </c>
      <c r="JU18" s="282">
        <f t="shared" si="174"/>
        <v>8</v>
      </c>
      <c r="JV18" s="282">
        <f t="shared" si="175"/>
        <v>7.75</v>
      </c>
      <c r="JW18" s="282">
        <f t="shared" si="176"/>
        <v>6.5</v>
      </c>
      <c r="JX18" s="1" t="str">
        <f t="shared" si="177"/>
        <v>EA</v>
      </c>
      <c r="JY18" s="1" t="str">
        <f t="shared" si="178"/>
        <v>DC</v>
      </c>
      <c r="JZ18" s="1" t="str">
        <f t="shared" si="179"/>
        <v>DL</v>
      </c>
      <c r="KA18" s="1" t="str">
        <f t="shared" si="180"/>
        <v>DL</v>
      </c>
      <c r="KB18" s="1" t="str">
        <f t="shared" si="181"/>
        <v>CH</v>
      </c>
      <c r="KC18" s="1" t="str" cm="1">
        <f t="array" aca="1" ref="KC18" ca="1">IF(INDIRECT(VLOOKUP(KC17,General!AC:AE,3,FALSE)&amp;FQ17)&gt;1,KC17,JX18)</f>
        <v>DC</v>
      </c>
      <c r="KD18" s="1" t="str" cm="1">
        <f t="array" aca="1" ref="KD18" ca="1">IF(AND(INDIRECT(VLOOKUP(KD17,General!AC:AE,3,FALSE)&amp;FQ17)&gt;6,KD17&lt;&gt;KC18),KD17,IF(JX18&lt;&gt;KC18,JX18,IF(AND(JX18=JY18,JX18=JZ18),KA18,IF(JX18=JY18,JZ18,JY18))))</f>
        <v>CH</v>
      </c>
      <c r="KE18" s="1" t="str" cm="1">
        <f t="array" aca="1" ref="KE18" ca="1">IF(AND(INDIRECT(VLOOKUP(KE17,General!AC:AE,3,FALSE)&amp;FQ17)&gt;6,KE17&lt;&gt;KC18,KE17&lt;&gt;KD18),KE17,IF(AND(JX18&lt;&gt;KC18,JX18&lt;&gt;KD18),JX18,IF(AND(JY18&lt;&gt;KC18,JY18&lt;&gt;KD18),JY18,IF(AND(JZ18&lt;&gt;KC18,JZ18&lt;&gt;KD18),JZ18,IF(AND(KA18&lt;&gt;KC18,KA18&lt;&gt;KD18),KA18,KB18)))))</f>
        <v>EA</v>
      </c>
      <c r="KF18" s="1" t="str" cm="1">
        <f t="array" aca="1" ref="KF18" ca="1">INDIRECT(KC18&amp;FQ18)</f>
        <v>P</v>
      </c>
      <c r="KG18" s="1" t="str" cm="1">
        <f t="array" aca="1" ref="KG18" ca="1">INDIRECT(KD18&amp;FQ18)</f>
        <v>P</v>
      </c>
      <c r="KH18" s="1" t="str" cm="1">
        <f t="array" aca="1" ref="KH18" ca="1">INDIRECT(KE18&amp;FQ18)</f>
        <v>B</v>
      </c>
      <c r="KI18" s="1" t="str">
        <f ca="1">VLOOKUP(KC18,General!AF:AG,2,FALSE)</f>
        <v>B</v>
      </c>
      <c r="KJ18" s="1" t="str">
        <f ca="1">VLOOKUP(KD18,General!AF:AG,2,FALSE)</f>
        <v xml:space="preserve">D3 </v>
      </c>
      <c r="KK18" s="1" t="str">
        <f ca="1">VLOOKUP(KE18,General!AF:AG,2,FALSE)</f>
        <v>R</v>
      </c>
      <c r="KL18" s="1" t="str">
        <f t="shared" ca="1" si="195"/>
        <v>Y</v>
      </c>
      <c r="KM18" s="1" t="str">
        <f t="shared" ca="1" si="196"/>
        <v>Y</v>
      </c>
      <c r="KN18" s="1" t="str">
        <f t="shared" ca="1" si="197"/>
        <v>N</v>
      </c>
    </row>
    <row r="19" spans="1:300" ht="15.75" thickBot="1">
      <c r="A19" s="1">
        <v>15</v>
      </c>
      <c r="B19" s="75" t="str">
        <f t="shared" ca="1" si="20"/>
        <v>P4</v>
      </c>
      <c r="C19" s="92" t="str">
        <f t="shared" ca="1" si="183"/>
        <v xml:space="preserve">L3O </v>
      </c>
      <c r="D19" s="88" t="str">
        <f t="shared" ca="1" si="117"/>
        <v>F2</v>
      </c>
      <c r="E19" s="89" t="str">
        <f t="shared" ca="1" si="117"/>
        <v/>
      </c>
      <c r="F19" s="10" t="str">
        <f t="shared" ca="1" si="21"/>
        <v>W</v>
      </c>
      <c r="H19" s="95" t="str">
        <f t="shared" ca="1" si="184"/>
        <v xml:space="preserve">L4O </v>
      </c>
      <c r="I19" s="88" t="str">
        <f t="shared" ca="1" si="118"/>
        <v/>
      </c>
      <c r="J19" s="89" t="str">
        <f t="shared" ca="1" si="118"/>
        <v>F2</v>
      </c>
      <c r="K19" s="10" t="str">
        <f t="shared" ca="1" si="119"/>
        <v>L</v>
      </c>
      <c r="L19" s="52"/>
      <c r="M19" s="16" t="str">
        <f>IF(Dashboard!AH19="","",Dashboard!AH19)</f>
        <v>p</v>
      </c>
      <c r="O19" s="75" t="str">
        <f t="shared" ca="1" si="185"/>
        <v>AWB</v>
      </c>
      <c r="P19" s="88" t="str">
        <f t="shared" ca="1" si="120"/>
        <v>L4</v>
      </c>
      <c r="Q19" s="89" t="str">
        <f t="shared" ca="1" si="120"/>
        <v/>
      </c>
      <c r="R19" s="5" t="str">
        <f t="shared" ca="1" si="121"/>
        <v>W</v>
      </c>
      <c r="S19" s="5">
        <f t="shared" ca="1" si="122"/>
        <v>-21</v>
      </c>
      <c r="T19" s="111" t="str">
        <f t="shared" ca="1" si="123"/>
        <v/>
      </c>
      <c r="U19" s="5">
        <f ca="1">IF(M19="","",IF(B19="NB",U18,IF(T19="",SUM($T$5:$T19)+S19,SUM($T$5:$T19))))</f>
        <v>-14</v>
      </c>
      <c r="V19" s="99" t="str">
        <f t="shared" ca="1" si="0"/>
        <v/>
      </c>
      <c r="W19" s="72">
        <f t="shared" ca="1" si="22"/>
        <v>4</v>
      </c>
      <c r="X19" s="74" t="str">
        <f t="shared" ca="1" si="23"/>
        <v>W</v>
      </c>
      <c r="Y19" s="9" t="str">
        <f t="shared" ca="1" si="12"/>
        <v>D</v>
      </c>
      <c r="Z19" s="4" t="str">
        <f t="shared" ca="1" si="13"/>
        <v>C</v>
      </c>
      <c r="AA19" s="4" t="str">
        <f t="shared" ca="1" si="14"/>
        <v>C</v>
      </c>
      <c r="AB19" s="4" t="str">
        <f t="shared" ca="1" si="186"/>
        <v>L</v>
      </c>
      <c r="AC19" s="4" t="str">
        <f t="shared" ca="1" si="187"/>
        <v>L</v>
      </c>
      <c r="AD19" s="4" t="str">
        <f t="shared" ca="1" si="188"/>
        <v>W</v>
      </c>
      <c r="AE19" s="1" t="str">
        <f t="shared" ca="1" si="124"/>
        <v>F2</v>
      </c>
      <c r="AF19" s="1" t="str">
        <f t="shared" ca="1" si="125"/>
        <v/>
      </c>
      <c r="AG19" s="1" t="str">
        <f t="shared" ca="1" si="189"/>
        <v/>
      </c>
      <c r="AH19" s="1" t="str">
        <f t="shared" ca="1" si="126"/>
        <v>F2</v>
      </c>
      <c r="AI19" s="1" t="str">
        <f t="shared" ca="1" si="127"/>
        <v>L4</v>
      </c>
      <c r="AJ19" s="1" t="str">
        <f t="shared" ca="1" si="128"/>
        <v/>
      </c>
      <c r="AK19" s="1">
        <f t="shared" ca="1" si="129"/>
        <v>6</v>
      </c>
      <c r="AL19" s="1">
        <f t="shared" ca="1" si="129"/>
        <v>2</v>
      </c>
      <c r="AM19" s="1">
        <f t="shared" ca="1" si="5"/>
        <v>-9</v>
      </c>
      <c r="AN19" s="1">
        <f t="shared" ca="1" si="24"/>
        <v>1</v>
      </c>
      <c r="AO19" s="1" t="str">
        <f t="shared" ca="1" si="190"/>
        <v>C</v>
      </c>
      <c r="AP19" s="1" t="str">
        <f t="shared" ca="1" si="25"/>
        <v>N</v>
      </c>
      <c r="AQ19" s="1" t="str">
        <f t="shared" ca="1" si="26"/>
        <v>Y</v>
      </c>
      <c r="AR19" s="1" t="str">
        <f t="shared" ca="1" si="27"/>
        <v>N</v>
      </c>
      <c r="AS19" s="1">
        <f t="shared" ca="1" si="28"/>
        <v>8</v>
      </c>
      <c r="AT19" s="15" t="str">
        <f t="shared" ca="1" si="130"/>
        <v>N</v>
      </c>
      <c r="AU19" s="1" t="str">
        <f t="shared" ca="1" si="29"/>
        <v>N</v>
      </c>
      <c r="AV19" s="1" t="str">
        <f t="shared" ca="1" si="30"/>
        <v>Y</v>
      </c>
      <c r="AW19" s="1" t="str">
        <f t="shared" ca="1" si="31"/>
        <v>N</v>
      </c>
      <c r="AX19" s="1" t="str">
        <f t="shared" ca="1" si="32"/>
        <v>L4</v>
      </c>
      <c r="AY19" s="1" t="str">
        <f t="shared" ca="1" si="33"/>
        <v/>
      </c>
      <c r="AZ19" s="1">
        <f>IF(Dashboard!AH19="P",IF(AZ18="",1,AZ18+1),"")</f>
        <v>1</v>
      </c>
      <c r="BA19" s="1" t="str">
        <f>IF(Dashboard!AH19="B",IF(BA18="",1,BA18+1),"")</f>
        <v/>
      </c>
      <c r="BB19" s="1" t="str">
        <f t="shared" si="34"/>
        <v>23010</v>
      </c>
      <c r="BC19" s="1" t="str">
        <f t="shared" si="34"/>
        <v>00101</v>
      </c>
      <c r="BD19" s="1" t="str">
        <f t="shared" si="131"/>
        <v>123010</v>
      </c>
      <c r="BE19" s="1" t="str">
        <f t="shared" si="131"/>
        <v>000101</v>
      </c>
      <c r="BF19" s="1" t="str">
        <f t="shared" si="132"/>
        <v>P</v>
      </c>
      <c r="BG19" s="1" t="str">
        <f t="shared" ca="1" si="35"/>
        <v>BL</v>
      </c>
      <c r="BH19" s="1" t="str">
        <f t="shared" ca="1" si="133"/>
        <v>F2</v>
      </c>
      <c r="BI19" s="1" t="str">
        <f t="shared" ca="1" si="36"/>
        <v>L4L</v>
      </c>
      <c r="BJ19" s="1" t="str">
        <f t="shared" ca="1" si="134"/>
        <v>F2</v>
      </c>
      <c r="BK19" s="1" t="str">
        <f t="shared" ca="1" si="37"/>
        <v>BW</v>
      </c>
      <c r="BL19" s="1" t="str">
        <f t="shared" ca="1" si="135"/>
        <v>L4</v>
      </c>
      <c r="BM19" s="1" t="str">
        <f t="shared" ca="1" si="136"/>
        <v>2</v>
      </c>
      <c r="BN19" s="1" t="str">
        <f t="shared" ca="1" si="137"/>
        <v>2</v>
      </c>
      <c r="BO19" s="1" t="str">
        <f t="shared" ca="1" si="138"/>
        <v>4</v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>IF(Dashboard!U19="",1,0.5)</f>
        <v>1</v>
      </c>
      <c r="CB19" s="245" t="str">
        <f t="shared" si="38"/>
        <v>P</v>
      </c>
      <c r="CC19" s="246" t="str">
        <f t="shared" si="39"/>
        <v>Y</v>
      </c>
      <c r="CD19" s="244">
        <f t="shared" si="40"/>
        <v>-5</v>
      </c>
      <c r="CE19" s="245" t="str">
        <f t="shared" si="41"/>
        <v>B</v>
      </c>
      <c r="CF19" s="246" t="str">
        <f t="shared" si="42"/>
        <v>N</v>
      </c>
      <c r="CG19" s="244">
        <f t="shared" si="43"/>
        <v>5</v>
      </c>
      <c r="CH19" s="245" t="str">
        <f t="shared" si="44"/>
        <v>B</v>
      </c>
      <c r="CI19" s="246" t="str">
        <f t="shared" si="45"/>
        <v>N</v>
      </c>
      <c r="CJ19" s="244">
        <f t="shared" si="46"/>
        <v>3</v>
      </c>
      <c r="CK19" s="245" t="str">
        <f t="shared" si="47"/>
        <v>P</v>
      </c>
      <c r="CL19" s="246" t="str">
        <f t="shared" si="48"/>
        <v>Y</v>
      </c>
      <c r="CM19" s="244">
        <f t="shared" si="49"/>
        <v>-3</v>
      </c>
      <c r="CN19" s="245" t="str">
        <f t="shared" si="139"/>
        <v>B</v>
      </c>
      <c r="CO19" s="246" t="str">
        <f t="shared" si="50"/>
        <v>N</v>
      </c>
      <c r="CP19" s="244">
        <f t="shared" si="51"/>
        <v>-10</v>
      </c>
      <c r="CQ19" s="245" t="str">
        <f t="shared" si="52"/>
        <v>P</v>
      </c>
      <c r="CR19" s="246" t="str">
        <f t="shared" si="53"/>
        <v>Y</v>
      </c>
      <c r="CS19" s="244">
        <f t="shared" si="54"/>
        <v>9</v>
      </c>
      <c r="CT19" s="245" t="str">
        <f t="shared" si="55"/>
        <v>B</v>
      </c>
      <c r="CU19" s="246" t="str">
        <f t="shared" si="56"/>
        <v>N</v>
      </c>
      <c r="CV19" s="244">
        <f t="shared" si="57"/>
        <v>-9</v>
      </c>
      <c r="CW19" s="245" t="str">
        <f t="shared" si="58"/>
        <v>P</v>
      </c>
      <c r="CX19" s="246" t="str">
        <f t="shared" si="59"/>
        <v>Y</v>
      </c>
      <c r="CY19" s="247">
        <f t="shared" si="60"/>
        <v>10</v>
      </c>
      <c r="CZ19" s="245" t="str">
        <f t="shared" si="61"/>
        <v>P</v>
      </c>
      <c r="DA19" s="246" t="str">
        <f t="shared" si="62"/>
        <v>Y</v>
      </c>
      <c r="DB19" s="244">
        <f t="shared" si="63"/>
        <v>-9</v>
      </c>
      <c r="DC19" s="245" t="str">
        <f t="shared" si="64"/>
        <v>B</v>
      </c>
      <c r="DD19" s="246" t="str">
        <f t="shared" si="65"/>
        <v>N</v>
      </c>
      <c r="DE19" s="244">
        <f t="shared" si="66"/>
        <v>-6</v>
      </c>
      <c r="DF19" s="245" t="str">
        <f t="shared" si="67"/>
        <v>P</v>
      </c>
      <c r="DG19" s="246" t="str">
        <f t="shared" si="68"/>
        <v>Y</v>
      </c>
      <c r="DH19" s="244">
        <f t="shared" si="69"/>
        <v>6</v>
      </c>
      <c r="DI19" s="245" t="str">
        <f t="shared" si="70"/>
        <v>B</v>
      </c>
      <c r="DJ19" s="246" t="str">
        <f t="shared" si="71"/>
        <v>N</v>
      </c>
      <c r="DK19" s="244">
        <f t="shared" si="72"/>
        <v>-10</v>
      </c>
      <c r="DL19" s="245" t="str">
        <f t="shared" si="73"/>
        <v>P</v>
      </c>
      <c r="DM19" s="246" t="str">
        <f t="shared" si="74"/>
        <v>Y</v>
      </c>
      <c r="DN19" s="244">
        <f t="shared" si="75"/>
        <v>10</v>
      </c>
      <c r="DO19" s="245" t="str">
        <f t="shared" si="76"/>
        <v>P</v>
      </c>
      <c r="DP19" s="246" t="str">
        <f t="shared" si="77"/>
        <v>Y</v>
      </c>
      <c r="DQ19" s="244">
        <f t="shared" si="78"/>
        <v>-6</v>
      </c>
      <c r="DR19" s="245" t="str">
        <f t="shared" si="79"/>
        <v>B</v>
      </c>
      <c r="DS19" s="246" t="str">
        <f t="shared" si="80"/>
        <v>N</v>
      </c>
      <c r="DT19" s="244">
        <f t="shared" si="81"/>
        <v>6</v>
      </c>
      <c r="DU19" s="245" t="str">
        <f t="shared" si="82"/>
        <v>P</v>
      </c>
      <c r="DV19" s="246" t="str">
        <f t="shared" si="83"/>
        <v>Y</v>
      </c>
      <c r="DW19" s="244">
        <f t="shared" si="84"/>
        <v>3</v>
      </c>
      <c r="DX19" s="245" t="str">
        <f t="shared" si="85"/>
        <v>B</v>
      </c>
      <c r="DY19" s="246" t="str">
        <f t="shared" si="86"/>
        <v>N</v>
      </c>
      <c r="DZ19" s="244">
        <f t="shared" si="87"/>
        <v>-3</v>
      </c>
      <c r="EA19" s="245" t="str">
        <f t="shared" si="88"/>
        <v>B</v>
      </c>
      <c r="EB19" s="246" t="str">
        <f t="shared" si="89"/>
        <v>N</v>
      </c>
      <c r="EC19" s="244">
        <f t="shared" si="90"/>
        <v>9</v>
      </c>
      <c r="ED19" s="252">
        <f t="shared" si="140"/>
        <v>10</v>
      </c>
      <c r="EE19" s="253">
        <f t="shared" si="141"/>
        <v>0</v>
      </c>
      <c r="EF19" s="254" t="str">
        <f t="shared" si="142"/>
        <v/>
      </c>
      <c r="EG19" s="255">
        <f t="shared" si="143"/>
        <v>-5.5</v>
      </c>
      <c r="EH19" s="255">
        <f t="shared" si="143"/>
        <v>5.5</v>
      </c>
      <c r="EI19" s="255">
        <f t="shared" si="91"/>
        <v>5.5</v>
      </c>
      <c r="EJ19" s="255">
        <f t="shared" si="91"/>
        <v>-5.5</v>
      </c>
      <c r="EK19" s="255">
        <f t="shared" si="91"/>
        <v>-9.25</v>
      </c>
      <c r="EL19" s="255">
        <f t="shared" si="91"/>
        <v>2.75</v>
      </c>
      <c r="EM19" s="255">
        <f t="shared" si="91"/>
        <v>-2.75</v>
      </c>
      <c r="EN19" s="255">
        <f t="shared" si="91"/>
        <v>9.25</v>
      </c>
      <c r="EO19" s="255">
        <f t="shared" si="91"/>
        <v>-9.5</v>
      </c>
      <c r="EP19" s="255">
        <f t="shared" si="91"/>
        <v>2.25</v>
      </c>
      <c r="EQ19" s="255">
        <f t="shared" si="91"/>
        <v>-2.25</v>
      </c>
      <c r="ER19" s="255">
        <f t="shared" si="91"/>
        <v>-9.75</v>
      </c>
      <c r="ES19" s="255">
        <f t="shared" si="91"/>
        <v>9.75</v>
      </c>
      <c r="ET19" s="255">
        <f t="shared" si="91"/>
        <v>-7</v>
      </c>
      <c r="EU19" s="255">
        <f t="shared" si="91"/>
        <v>7</v>
      </c>
      <c r="EV19" s="255">
        <f t="shared" si="91"/>
        <v>4</v>
      </c>
      <c r="EW19" s="255">
        <f t="shared" si="91"/>
        <v>-4</v>
      </c>
      <c r="EX19" s="255">
        <f t="shared" si="91"/>
        <v>9.5</v>
      </c>
      <c r="EY19" s="256">
        <f t="shared" si="144"/>
        <v>-5</v>
      </c>
      <c r="EZ19" s="257">
        <f t="shared" si="145"/>
        <v>5</v>
      </c>
      <c r="FA19" s="257">
        <f t="shared" si="146"/>
        <v>3</v>
      </c>
      <c r="FB19" s="257">
        <f t="shared" si="147"/>
        <v>-3</v>
      </c>
      <c r="FC19" s="257">
        <f t="shared" si="148"/>
        <v>-10</v>
      </c>
      <c r="FD19" s="257">
        <f t="shared" si="149"/>
        <v>9</v>
      </c>
      <c r="FE19" s="257">
        <f t="shared" si="150"/>
        <v>-9</v>
      </c>
      <c r="FF19" s="257">
        <f t="shared" si="151"/>
        <v>10</v>
      </c>
      <c r="FG19" s="257">
        <f t="shared" si="152"/>
        <v>-9</v>
      </c>
      <c r="FH19" s="257">
        <f t="shared" si="153"/>
        <v>-6</v>
      </c>
      <c r="FI19" s="257">
        <f t="shared" si="154"/>
        <v>6</v>
      </c>
      <c r="FJ19" s="257">
        <f t="shared" si="155"/>
        <v>-10</v>
      </c>
      <c r="FK19" s="257">
        <f t="shared" si="156"/>
        <v>10</v>
      </c>
      <c r="FL19" s="257">
        <f t="shared" si="157"/>
        <v>-6</v>
      </c>
      <c r="FM19" s="257">
        <f t="shared" si="158"/>
        <v>6</v>
      </c>
      <c r="FN19" s="257">
        <f t="shared" si="159"/>
        <v>3</v>
      </c>
      <c r="FO19" s="257">
        <f t="shared" si="160"/>
        <v>-3</v>
      </c>
      <c r="FP19" s="258">
        <f t="shared" si="161"/>
        <v>9</v>
      </c>
      <c r="FQ19" s="228">
        <v>19</v>
      </c>
      <c r="FR19" s="232">
        <f t="shared" si="198"/>
        <v>14</v>
      </c>
      <c r="FS19" s="230" t="str" cm="1">
        <f t="array" ref="FS19">IFERROR(INDEX($EG$4:$EX$4,_xlfn.AGGREGATE(15,6,COLUMN($EG$4:$EX$4)-COLUMN($EF$1)/($EG19:$EX19=LARGE($EG19:$EX19,1)),COLUMNS($EX$4:$EX$4))),"")</f>
        <v>DL</v>
      </c>
      <c r="FT19" s="230" t="str" cm="1">
        <f t="array" ref="FT19">IFERROR(INDEX($EG$4:$EX$4,_xlfn.AGGREGATE(15,6,COLUMN($EG$4:$EX$4)-COLUMN($EF$1)/($EG19:$EX19=LARGE($EG19:$EX19,2)),COLUMNS($EX$4:$EY$4))),"")</f>
        <v/>
      </c>
      <c r="FU19" s="230" t="str" cm="1">
        <f t="array" ref="FU19">IFERROR(INDEX($EG$4:$EX$4,_xlfn.AGGREGATE(15,6,COLUMN($EG$4:$EX$4)-COLUMN($EF$1)/($EG19:$EX19=LARGE($EG19:$EX19,3)),COLUMNS($EX$4:$EZ$4))),"")</f>
        <v/>
      </c>
      <c r="FV19" s="230" t="str" cm="1">
        <f t="array" ref="FV19">IFERROR(INDEX($EG$4:$EX$4,_xlfn.AGGREGATE(15,6,COLUMN($EG$4:$EX$4)-COLUMN($EF$1)/($EG19:$EX19=LARGE($EG19:$EX19,4)),COLUMNS($EX$4:$FA$4))),"")</f>
        <v/>
      </c>
      <c r="FW19" s="230" t="str" cm="1">
        <f t="array" ref="FW19">IFERROR(INDEX($EG$4:$EX$4,_xlfn.AGGREGATE(15,6,COLUMN($EG$4:$EX$4)-COLUMN($EF$1)/($EG19:$EX19=LARGE($EG19:$EX19,5)),COLUMNS($EX$4:$FB$4))),"")</f>
        <v/>
      </c>
      <c r="FX19" s="230" t="str" cm="1">
        <f t="array" ref="FX19">IFERROR(INDEX($EG$4:$EX$4,_xlfn.AGGREGATE(15,6,COLUMN($EG$4:$EX$4)-COLUMN($EF$1)/($EG19:$EX19=LARGE($EG19:$EX19,6)),COLUMNS($EX$4:$FC$4))),"")</f>
        <v/>
      </c>
      <c r="FY19" s="228" t="str">
        <f t="shared" si="191"/>
        <v/>
      </c>
      <c r="FZ19" s="231" t="str">
        <f t="shared" ca="1" si="192"/>
        <v>R</v>
      </c>
      <c r="GA19" s="231" t="e" cm="1">
        <f t="array" aca="1" ref="GA19" ca="1">IF(INDIRECT(VLOOKUP(GA18,General!AC:AE,3,FALSE)&amp;FQ18)&gt;0,GA18,FY18)</f>
        <v>#N/A</v>
      </c>
      <c r="GB19" s="232">
        <f t="shared" ca="1" si="193"/>
        <v>1</v>
      </c>
      <c r="GC19" s="230"/>
      <c r="GD19" s="231"/>
      <c r="GE19" s="231"/>
      <c r="GF19" s="231"/>
      <c r="GG19" s="231"/>
      <c r="GH19" s="229"/>
      <c r="GI19" s="259" t="e">
        <f ca="1">IF(FS19="",-1,COUNTIF(INDIRECT(GC19&amp;$DN$10):INDIRECT(GC19&amp;FQ19),"Y"))</f>
        <v>#REF!</v>
      </c>
      <c r="GJ19" s="262">
        <f ca="1">IF(FT19="",-1,COUNTIF(INDIRECT(GD19&amp;$DN$10):INDIRECT(GD19&amp;FQ19),"Y"))</f>
        <v>-1</v>
      </c>
      <c r="GK19" s="262">
        <f ca="1">IF(FU19="",-1,COUNTIF(INDIRECT(GE19&amp;$DN$10):INDIRECT(GE19&amp;FQ19),"Y"))</f>
        <v>-1</v>
      </c>
      <c r="GL19" s="260">
        <f ca="1">IF(FV19="",-1,COUNTIF(INDIRECT(GF19&amp;$DN$10):INDIRECT(GF19&amp;FQ19),"Y"))</f>
        <v>-1</v>
      </c>
      <c r="GM19" s="264">
        <f ca="1">IF(FW19="",-1,COUNTIF(INDIRECT(GG19&amp;$DN$10):INDIRECT(GG19&amp;FQ19),"Y"))</f>
        <v>-1</v>
      </c>
      <c r="GN19" s="264">
        <f ca="1">IF(FX19="",-1,COUNTIF(INDIRECT(GH19&amp;$DN$10):INDIRECT(GH19&amp;FQ19),"Y"))</f>
        <v>-1</v>
      </c>
      <c r="GO19" s="230" t="str" cm="1">
        <f t="array" ref="GO19">IFERROR(INDEX($DP$19:$DU$19,_xlfn.AGGREGATE(15,6,COLUMN($DP$19:$DU$19)-COLUMN($DO$19)/($EF$19:$EK$19=MAX($EF$19:$EK$19)),COLUMNS($DP$19:FS19))),"")</f>
        <v/>
      </c>
      <c r="GP19" s="231" t="str" cm="1">
        <f t="array" ref="GP19">IFERROR(INDEX($DP$19:$DU$19,_xlfn.AGGREGATE(15,6,COLUMN($DP$19:$DU$19)-COLUMN($DO$19)/($EF$19:$EK$19=MAX($EF$19:$EK$19)),COLUMNS($DP$19:FT19))),"")</f>
        <v/>
      </c>
      <c r="GQ19" s="231" t="str" cm="1">
        <f t="array" ref="GQ19">IFERROR(INDEX($DP$19:$DU$19,_xlfn.AGGREGATE(15,6,COLUMN($DP$19:$DU$19)-COLUMN($DO$19)/($EF$19:$EK$19=MAX($EF$19:$EK$19)),COLUMNS($DP$19:FU19))),"")</f>
        <v/>
      </c>
      <c r="GR19" s="231" t="str" cm="1">
        <f t="array" ref="GR19">IFERROR(INDEX($DP$19:$DU$19,_xlfn.AGGREGATE(15,6,COLUMN($DP$19:$DU$19)-COLUMN($DO$19)/($EF$19:$EK$19=MAX($EF$19:$EK$19)),COLUMNS($DP$19:FV19))),"")</f>
        <v/>
      </c>
      <c r="GS19" s="231" t="str" cm="1">
        <f t="array" ref="GS19">IFERROR(INDEX($DP$19:$DU$19,_xlfn.AGGREGATE(15,6,COLUMN($DP$19:$DU$19)-COLUMN($DO$19)/($EF$19:$EK$19=MAX($EF$19:$EK$19)),COLUMNS($DP$19:FW19))),"")</f>
        <v/>
      </c>
      <c r="GT19" s="229" t="str" cm="1">
        <f t="array" ref="GT19">IFERROR(INDEX($DP$19:$DU$19,_xlfn.AGGREGATE(15,6,COLUMN($DP$19:$DU$19)-COLUMN($DO$19)/($EF$19:$EK$19=MAX($EF$19:$EK$19)),COLUMNS($DP$19:FX19))),"")</f>
        <v/>
      </c>
      <c r="GU19" s="234">
        <f t="shared" ca="1" si="164"/>
        <v>1</v>
      </c>
      <c r="GV19" s="232">
        <f t="shared" ca="1" si="194"/>
        <v>1</v>
      </c>
      <c r="GW19" s="263" t="str" cm="1">
        <f t="array" aca="1" ref="GW19" ca="1">INDEX(GO19:GT19,1,GV19)</f>
        <v/>
      </c>
      <c r="GX19" s="230" t="str">
        <f t="shared" ca="1" si="17"/>
        <v>B</v>
      </c>
      <c r="GY19" s="231" t="str">
        <f t="shared" ca="1" si="18"/>
        <v>T</v>
      </c>
      <c r="GZ19" s="231" t="str">
        <f t="shared" si="19"/>
        <v>C</v>
      </c>
      <c r="HA19" s="231" t="str">
        <f t="shared" ca="1" si="6"/>
        <v>F2WBW</v>
      </c>
      <c r="HB19" s="231" t="str">
        <f t="shared" ca="1" si="7"/>
        <v>14</v>
      </c>
      <c r="HC19" s="231" t="str">
        <f t="shared" si="8"/>
        <v>L4F2</v>
      </c>
      <c r="HD19" s="234" t="str">
        <f t="shared" si="92"/>
        <v/>
      </c>
      <c r="HE19" s="234" t="str">
        <f t="shared" si="93"/>
        <v/>
      </c>
      <c r="HF19" s="234" t="str">
        <f t="shared" si="94"/>
        <v/>
      </c>
      <c r="HG19" s="234" t="str">
        <f t="shared" si="95"/>
        <v/>
      </c>
      <c r="HH19" s="234" t="str">
        <f t="shared" si="96"/>
        <v/>
      </c>
      <c r="HI19" s="234" t="str">
        <f t="shared" si="97"/>
        <v/>
      </c>
      <c r="HJ19" s="234" t="e">
        <f t="shared" ca="1" si="98"/>
        <v>#VALUE!</v>
      </c>
      <c r="HK19" s="234" t="e">
        <f t="shared" ca="1" si="98"/>
        <v>#VALUE!</v>
      </c>
      <c r="HL19" s="230">
        <f t="shared" si="9"/>
        <v>-5</v>
      </c>
      <c r="HM19" s="231">
        <f>IF(CC19="",0,IFERROR(VLOOKUP(CC14&amp;CC15&amp;CC16&amp;CC17&amp;CC18&amp;CC19,General!I:J,2,FALSE),0))</f>
        <v>1</v>
      </c>
      <c r="HN19" s="231">
        <f>IF(CF19="",0,IFERROR(VLOOKUP(CF14&amp;CF15&amp;CF16&amp;CF17&amp;CF18&amp;CF19,General!I:J,2,FALSE),0))</f>
        <v>-1</v>
      </c>
      <c r="HO19" s="231">
        <f>IF(CI19="",0,IFERROR(VLOOKUP(CI14&amp;CI15&amp;CI16&amp;CI17&amp;CI18&amp;CI19,General!I:J,2,FALSE),0))</f>
        <v>-3</v>
      </c>
      <c r="HP19" s="231">
        <f>IF(CL19="",0,IFERROR(VLOOKUP(CL14&amp;CL15&amp;CL16&amp;CL17&amp;CL18&amp;CL19,General!I:J,2,FALSE),0))</f>
        <v>3</v>
      </c>
      <c r="HQ19" s="231">
        <f>IF(CO19="",0,IFERROR(VLOOKUP(CO14&amp;CO15&amp;CO16&amp;CO17&amp;CO18&amp;CO19,General!I:J,2,FALSE),0))</f>
        <v>-6</v>
      </c>
      <c r="HR19" s="231">
        <f>IF(CR19="",0,IFERROR(VLOOKUP(CR14&amp;CR15&amp;CR16&amp;CR17&amp;CR18&amp;CR19,General!I:J,2,FALSE),0))</f>
        <v>6</v>
      </c>
      <c r="HS19" s="231">
        <f>IF(CU19="",0,IFERROR(VLOOKUP(CU14&amp;CU15&amp;CU16&amp;CU17&amp;CU18&amp;CU19,General!I:J,2,FALSE),0))</f>
        <v>-6</v>
      </c>
      <c r="HT19" s="231">
        <f>IF(CX19="",0,IFERROR(VLOOKUP(CX14&amp;CX15&amp;CX16&amp;CX17&amp;CX18&amp;CX19,General!I:J,2,FALSE),0))</f>
        <v>6</v>
      </c>
      <c r="HU19" s="231">
        <f>IF(DA19="",0,IFERROR(VLOOKUP(DA14&amp;DA15&amp;DA16&amp;DA17&amp;DA18&amp;DA19,General!I:J,2,FALSE),0))</f>
        <v>1</v>
      </c>
      <c r="HV19" s="231">
        <f>IF(DD19="",0,IFERROR(VLOOKUP(DD14&amp;DD15&amp;DD16&amp;DD17&amp;DD18&amp;DD19,General!I:J,2,FALSE),0))</f>
        <v>-6</v>
      </c>
      <c r="HW19" s="231">
        <f>IF(DG19="",0,IFERROR(VLOOKUP(DG14&amp;DG15&amp;DG16&amp;DG17&amp;DG18&amp;DG19,General!I:J,2,FALSE),0))</f>
        <v>6</v>
      </c>
      <c r="HX19" s="231">
        <f>IF(DJ19="",0,IFERROR(VLOOKUP(DJ14&amp;DJ15&amp;DJ16&amp;DJ17&amp;DJ18&amp;DJ19,General!I:J,2,FALSE),0))</f>
        <v>-3</v>
      </c>
      <c r="HY19" s="231">
        <f>IF(DM19="",0,IFERROR(VLOOKUP(DM14&amp;DM15&amp;DM16&amp;DM17&amp;DM18&amp;DM19,General!I:J,2,FALSE),0))</f>
        <v>3</v>
      </c>
      <c r="HZ19" s="231">
        <f>IF(DP19="",0,IFERROR(VLOOKUP(DP14&amp;DP15&amp;DP16&amp;DP17&amp;DP18&amp;DP19,General!I:J,2,FALSE),0))</f>
        <v>1</v>
      </c>
      <c r="IA19" s="231">
        <f>IF(DS19="",0,IFERROR(VLOOKUP(DS14&amp;DS15&amp;DS16&amp;DS17&amp;DS18&amp;DS19,General!I:J,2,FALSE),0))</f>
        <v>-1</v>
      </c>
      <c r="IB19" s="231">
        <f>IF(DV19="",0,IFERROR(VLOOKUP(DV14&amp;DV15&amp;DV16&amp;DV17&amp;DV18&amp;DV19,General!I:J,2,FALSE),0))</f>
        <v>1</v>
      </c>
      <c r="IC19" s="229">
        <f>IF(DY19="",0,IFERROR(VLOOKUP(DY14&amp;DY15&amp;DY16&amp;DY17&amp;DY18&amp;DY19,General!I:J,2,FALSE),0))</f>
        <v>-1</v>
      </c>
      <c r="ID19" s="229">
        <f>IF(EB19="",0,IFERROR(VLOOKUP(EB14&amp;EB15&amp;EB16&amp;EB17&amp;EB18&amp;EB19,General!I:J,2,FALSE),0))</f>
        <v>-1</v>
      </c>
      <c r="IE19" s="229">
        <v>0</v>
      </c>
      <c r="IF19" s="234" t="str">
        <f t="shared" si="165"/>
        <v/>
      </c>
      <c r="IG19" s="234" t="str">
        <f t="shared" ca="1" si="99"/>
        <v>N</v>
      </c>
      <c r="IH19" s="234" t="str">
        <f t="shared" ca="1" si="100"/>
        <v>N</v>
      </c>
      <c r="II19" s="234" t="str">
        <f t="shared" si="101"/>
        <v>N</v>
      </c>
      <c r="IJ19" s="234" t="str">
        <f t="shared" si="102"/>
        <v/>
      </c>
      <c r="IK19" s="276" t="str">
        <f t="shared" ca="1" si="103"/>
        <v/>
      </c>
      <c r="IL19" s="234" t="str">
        <f t="shared" ca="1" si="104"/>
        <v/>
      </c>
      <c r="IM19" s="234" t="str">
        <f t="shared" si="105"/>
        <v/>
      </c>
      <c r="IN19" s="234" t="str">
        <f t="shared" si="106"/>
        <v/>
      </c>
      <c r="IO19" s="234" t="str">
        <f t="shared" si="107"/>
        <v/>
      </c>
      <c r="IP19" s="234" t="str">
        <f t="shared" si="108"/>
        <v/>
      </c>
      <c r="IQ19" s="234">
        <f t="shared" si="10"/>
        <v>1</v>
      </c>
      <c r="IR19" s="234" t="str">
        <f t="shared" si="11"/>
        <v/>
      </c>
      <c r="IS19" s="234" t="str">
        <f t="shared" si="109"/>
        <v>23010</v>
      </c>
      <c r="IT19" s="234" t="str">
        <f t="shared" si="109"/>
        <v>00101</v>
      </c>
      <c r="IU19" s="234" t="str">
        <f t="shared" si="166"/>
        <v>123010</v>
      </c>
      <c r="IV19" s="234" t="str">
        <f t="shared" si="166"/>
        <v>000101</v>
      </c>
      <c r="IW19" s="234" t="str">
        <f t="shared" si="167"/>
        <v>P</v>
      </c>
      <c r="IX19" s="234" t="str">
        <f t="shared" si="168"/>
        <v>B</v>
      </c>
      <c r="IY19" s="234" t="str">
        <f t="shared" ca="1" si="110"/>
        <v>BW</v>
      </c>
      <c r="IZ19" s="234" t="str">
        <f t="shared" ca="1" si="111"/>
        <v/>
      </c>
      <c r="JA19" s="234" t="str">
        <f t="shared" ca="1" si="112"/>
        <v>4</v>
      </c>
      <c r="JB19" s="234" t="str">
        <f t="shared" ca="1" si="113"/>
        <v/>
      </c>
      <c r="JC19" s="234" t="str">
        <f t="shared" si="114"/>
        <v>F2</v>
      </c>
      <c r="JD19" s="234" t="str">
        <f t="shared" ca="1" si="115"/>
        <v/>
      </c>
      <c r="JE19" s="234" t="str">
        <f t="shared" ca="1" si="169"/>
        <v/>
      </c>
      <c r="JF19" s="234" t="str">
        <f t="shared" ca="1" si="170"/>
        <v/>
      </c>
      <c r="JG19" s="234" t="str">
        <f t="shared" ca="1" si="171"/>
        <v/>
      </c>
      <c r="JH19" s="234" t="str">
        <f t="shared" si="116"/>
        <v/>
      </c>
      <c r="JI19" s="234"/>
      <c r="JJ19" s="234"/>
      <c r="JK19" s="234"/>
      <c r="JL19" s="234"/>
      <c r="JM19" s="234"/>
      <c r="JN19" s="234">
        <v>2</v>
      </c>
      <c r="JO19" s="218"/>
      <c r="JP19" s="234"/>
      <c r="JQ19" s="234"/>
      <c r="JS19" s="282">
        <f t="shared" si="172"/>
        <v>9.75</v>
      </c>
      <c r="JT19" s="282">
        <f t="shared" si="173"/>
        <v>9.5</v>
      </c>
      <c r="JU19" s="282">
        <f t="shared" si="174"/>
        <v>9.25</v>
      </c>
      <c r="JV19" s="282">
        <f t="shared" si="175"/>
        <v>7</v>
      </c>
      <c r="JW19" s="282">
        <f t="shared" si="176"/>
        <v>5.5</v>
      </c>
      <c r="JX19" s="1" t="str">
        <f t="shared" si="177"/>
        <v>DL</v>
      </c>
      <c r="JY19" s="1" t="str">
        <f t="shared" si="178"/>
        <v>DL</v>
      </c>
      <c r="JZ19" s="1" t="str">
        <f t="shared" si="179"/>
        <v>DR</v>
      </c>
      <c r="KA19" s="1" t="str">
        <f t="shared" si="180"/>
        <v>CW</v>
      </c>
      <c r="KB19" s="1" t="str">
        <f t="shared" si="181"/>
        <v>CH</v>
      </c>
      <c r="KC19" s="1" t="str" cm="1">
        <f t="array" aca="1" ref="KC19" ca="1">IF(INDIRECT(VLOOKUP(KC18,General!AC:AE,3,FALSE)&amp;FQ18)&gt;1,KC18,JX19)</f>
        <v>DL</v>
      </c>
      <c r="KD19" s="1" t="str" cm="1">
        <f t="array" aca="1" ref="KD19" ca="1">IF(AND(INDIRECT(VLOOKUP(KD18,General!AC:AE,3,FALSE)&amp;FQ18)&gt;6,KD18&lt;&gt;KC19),KD18,IF(JX19&lt;&gt;KC19,JX19,IF(AND(JX19=JY19,JX19=JZ19),KA19,IF(JX19=JY19,JZ19,JY19))))</f>
        <v>DR</v>
      </c>
      <c r="KE19" s="1" t="str" cm="1">
        <f t="array" aca="1" ref="KE19" ca="1">IF(AND(INDIRECT(VLOOKUP(KE18,General!AC:AE,3,FALSE)&amp;FQ18)&gt;6,KE18&lt;&gt;KC19,KE18&lt;&gt;KD19),KE18,IF(AND(JX19&lt;&gt;KC19,JX19&lt;&gt;KD19),JX19,IF(AND(JY19&lt;&gt;KC19,JY19&lt;&gt;KD19),JY19,IF(AND(JZ19&lt;&gt;KC19,JZ19&lt;&gt;KD19),JZ19,IF(AND(KA19&lt;&gt;KC19,KA19&lt;&gt;KD19),KA19,KB19)))))</f>
        <v>CW</v>
      </c>
      <c r="KF19" s="1" t="str" cm="1">
        <f t="array" aca="1" ref="KF19" ca="1">INDIRECT(KC19&amp;FQ19)</f>
        <v>P</v>
      </c>
      <c r="KG19" s="1" t="str" cm="1">
        <f t="array" aca="1" ref="KG19" ca="1">INDIRECT(KD19&amp;FQ19)</f>
        <v>B</v>
      </c>
      <c r="KH19" s="1" t="str" cm="1">
        <f t="array" aca="1" ref="KH19" ca="1">INDIRECT(KE19&amp;FQ19)</f>
        <v>P</v>
      </c>
      <c r="KI19" s="1" t="str">
        <f ca="1">VLOOKUP(KC19,General!AF:AG,2,FALSE)</f>
        <v xml:space="preserve">L3O </v>
      </c>
      <c r="KJ19" s="1" t="str">
        <f ca="1">VLOOKUP(KD19,General!AF:AG,2,FALSE)</f>
        <v xml:space="preserve">L4O </v>
      </c>
      <c r="KK19" s="1" t="str">
        <f ca="1">VLOOKUP(KE19,General!AF:AG,2,FALSE)</f>
        <v>AWB</v>
      </c>
      <c r="KL19" s="1" t="str">
        <f t="shared" ca="1" si="195"/>
        <v>N</v>
      </c>
      <c r="KM19" s="1" t="str">
        <f t="shared" ca="1" si="196"/>
        <v>N</v>
      </c>
      <c r="KN19" s="1" t="str">
        <f t="shared" ca="1" si="197"/>
        <v>N</v>
      </c>
    </row>
    <row r="20" spans="1:300" ht="15.75" thickBot="1">
      <c r="A20" s="1">
        <v>16</v>
      </c>
      <c r="B20" s="12" t="str">
        <f t="shared" ca="1" si="20"/>
        <v>P1</v>
      </c>
      <c r="C20" s="90" t="str">
        <f t="shared" ca="1" si="183"/>
        <v/>
      </c>
      <c r="D20" s="13" t="str">
        <f t="shared" ca="1" si="117"/>
        <v/>
      </c>
      <c r="E20" s="43" t="str">
        <f t="shared" ca="1" si="117"/>
        <v>B</v>
      </c>
      <c r="F20" s="14" t="str">
        <f t="shared" ca="1" si="21"/>
        <v>W</v>
      </c>
      <c r="H20" s="93" t="str">
        <f t="shared" ca="1" si="184"/>
        <v>R</v>
      </c>
      <c r="I20" s="13" t="str">
        <f t="shared" ca="1" si="118"/>
        <v>F3</v>
      </c>
      <c r="J20" s="43" t="str">
        <f t="shared" ca="1" si="118"/>
        <v/>
      </c>
      <c r="K20" s="14" t="str">
        <f t="shared" ca="1" si="119"/>
        <v>L</v>
      </c>
      <c r="L20" s="52"/>
      <c r="M20" s="16" t="str">
        <f>IF(Dashboard!AH20="","",Dashboard!AH20)</f>
        <v>B</v>
      </c>
      <c r="O20" s="12" t="str">
        <f t="shared" ca="1" si="185"/>
        <v/>
      </c>
      <c r="P20" s="13" t="str">
        <f t="shared" ca="1" si="120"/>
        <v/>
      </c>
      <c r="Q20" s="43" t="str">
        <f t="shared" ca="1" si="120"/>
        <v>B</v>
      </c>
      <c r="R20" s="85" t="str">
        <f t="shared" ca="1" si="121"/>
        <v>W</v>
      </c>
      <c r="S20" s="85">
        <f t="shared" ca="1" si="122"/>
        <v>-22</v>
      </c>
      <c r="T20" s="96" t="str">
        <f t="shared" ca="1" si="123"/>
        <v/>
      </c>
      <c r="U20" s="85">
        <f ca="1">IF(M20="","",IF(B20="NB",U19,IF(T20="",SUM($T$5:$T20)+S20,SUM($T$5:$T20))))</f>
        <v>-15</v>
      </c>
      <c r="V20" s="97" t="str">
        <f t="shared" ca="1" si="0"/>
        <v/>
      </c>
      <c r="W20" s="72">
        <f t="shared" ca="1" si="22"/>
        <v>-1</v>
      </c>
      <c r="X20" s="74" t="str">
        <f t="shared" ca="1" si="23"/>
        <v>L</v>
      </c>
      <c r="Y20" s="9" t="str">
        <f t="shared" ca="1" si="12"/>
        <v>D</v>
      </c>
      <c r="Z20" s="4" t="str">
        <f t="shared" ca="1" si="13"/>
        <v>C</v>
      </c>
      <c r="AA20" s="4" t="str">
        <f t="shared" ca="1" si="14"/>
        <v>C</v>
      </c>
      <c r="AB20" s="4" t="str">
        <f t="shared" ca="1" si="186"/>
        <v>W</v>
      </c>
      <c r="AC20" s="4" t="str">
        <f t="shared" ca="1" si="187"/>
        <v>L</v>
      </c>
      <c r="AD20" s="4" t="str">
        <f t="shared" ca="1" si="188"/>
        <v>W</v>
      </c>
      <c r="AE20" s="1" t="str">
        <f t="shared" ca="1" si="124"/>
        <v/>
      </c>
      <c r="AF20" s="1" t="str">
        <f t="shared" ca="1" si="125"/>
        <v>B</v>
      </c>
      <c r="AG20" s="1" t="str">
        <f t="shared" ca="1" si="189"/>
        <v>F3</v>
      </c>
      <c r="AH20" s="1" t="str">
        <f t="shared" ca="1" si="126"/>
        <v/>
      </c>
      <c r="AI20" s="1" t="str">
        <f t="shared" ca="1" si="127"/>
        <v/>
      </c>
      <c r="AJ20" s="1" t="str">
        <f t="shared" ca="1" si="128"/>
        <v>B</v>
      </c>
      <c r="AK20" s="1">
        <f t="shared" ca="1" si="129"/>
        <v>3</v>
      </c>
      <c r="AL20" s="1">
        <f t="shared" ca="1" si="129"/>
        <v>2</v>
      </c>
      <c r="AM20" s="1">
        <f t="shared" ca="1" si="5"/>
        <v>-10</v>
      </c>
      <c r="AN20" s="1">
        <f t="shared" ca="1" si="24"/>
        <v>-1</v>
      </c>
      <c r="AO20" s="1" t="str">
        <f t="shared" ca="1" si="190"/>
        <v>C</v>
      </c>
      <c r="AP20" s="1" t="str">
        <f t="shared" ca="1" si="25"/>
        <v>N</v>
      </c>
      <c r="AQ20" s="1" t="str">
        <f t="shared" ca="1" si="26"/>
        <v>N</v>
      </c>
      <c r="AR20" s="1" t="str">
        <f t="shared" ca="1" si="27"/>
        <v>N</v>
      </c>
      <c r="AS20" s="1">
        <f t="shared" ca="1" si="28"/>
        <v>9</v>
      </c>
      <c r="AT20" s="15" t="str">
        <f t="shared" ca="1" si="130"/>
        <v>Y</v>
      </c>
      <c r="AU20" s="1" t="str">
        <f t="shared" ca="1" si="29"/>
        <v>N</v>
      </c>
      <c r="AV20" s="1" t="str">
        <f t="shared" ca="1" si="30"/>
        <v>N</v>
      </c>
      <c r="AW20" s="1" t="str">
        <f t="shared" ca="1" si="31"/>
        <v>N</v>
      </c>
      <c r="AX20" s="1" t="str">
        <f t="shared" ca="1" si="32"/>
        <v/>
      </c>
      <c r="AY20" s="1" t="str">
        <f t="shared" ca="1" si="33"/>
        <v>B</v>
      </c>
      <c r="AZ20" s="1" t="str">
        <f>IF(Dashboard!AH20="P",IF(AZ19="",1,AZ19+1),"")</f>
        <v/>
      </c>
      <c r="BA20" s="1">
        <f>IF(Dashboard!AH20="B",IF(BA19="",1,BA19+1),"")</f>
        <v>1</v>
      </c>
      <c r="BB20" s="1" t="str">
        <f t="shared" si="34"/>
        <v>30101</v>
      </c>
      <c r="BC20" s="1" t="str">
        <f t="shared" si="34"/>
        <v>01010</v>
      </c>
      <c r="BD20" s="1" t="str">
        <f t="shared" si="131"/>
        <v>230101</v>
      </c>
      <c r="BE20" s="1" t="str">
        <f t="shared" si="131"/>
        <v>001010</v>
      </c>
      <c r="BF20" s="1" t="str">
        <f t="shared" si="132"/>
        <v>P</v>
      </c>
      <c r="BG20" s="1" t="str">
        <f t="shared" ca="1" si="35"/>
        <v>F2W</v>
      </c>
      <c r="BH20" s="1" t="str">
        <f t="shared" ca="1" si="133"/>
        <v>B</v>
      </c>
      <c r="BI20" s="1" t="str">
        <f t="shared" ca="1" si="36"/>
        <v>F2L</v>
      </c>
      <c r="BJ20" s="1" t="str">
        <f t="shared" ca="1" si="134"/>
        <v>F3</v>
      </c>
      <c r="BK20" s="1" t="str">
        <f t="shared" ca="1" si="37"/>
        <v>L4W</v>
      </c>
      <c r="BL20" s="1" t="str">
        <f t="shared" ca="1" si="135"/>
        <v>B</v>
      </c>
      <c r="BM20" s="1">
        <f t="shared" ca="1" si="136"/>
        <v>1</v>
      </c>
      <c r="BN20" s="1" t="str">
        <f t="shared" ca="1" si="137"/>
        <v>3</v>
      </c>
      <c r="BO20" s="1">
        <f t="shared" ca="1" si="138"/>
        <v>1</v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3</v>
      </c>
      <c r="BZ20" s="1">
        <f>IF(Dashboard!U20="",1,0.5)</f>
        <v>1</v>
      </c>
      <c r="CB20" s="218" t="str">
        <f t="shared" si="38"/>
        <v>P</v>
      </c>
      <c r="CC20" s="219" t="str">
        <f t="shared" si="39"/>
        <v>N</v>
      </c>
      <c r="CD20" s="217">
        <f t="shared" si="40"/>
        <v>-6</v>
      </c>
      <c r="CE20" s="218" t="str">
        <f t="shared" si="41"/>
        <v>B</v>
      </c>
      <c r="CF20" s="219" t="str">
        <f t="shared" si="42"/>
        <v>Y</v>
      </c>
      <c r="CG20" s="217">
        <f t="shared" si="43"/>
        <v>6</v>
      </c>
      <c r="CH20" s="218" t="str">
        <f t="shared" si="44"/>
        <v>P</v>
      </c>
      <c r="CI20" s="219" t="str">
        <f t="shared" si="45"/>
        <v>N</v>
      </c>
      <c r="CJ20" s="217">
        <f t="shared" si="46"/>
        <v>-3</v>
      </c>
      <c r="CK20" s="218" t="str">
        <f t="shared" si="47"/>
        <v>B</v>
      </c>
      <c r="CL20" s="219" t="str">
        <f t="shared" si="48"/>
        <v>Y</v>
      </c>
      <c r="CM20" s="217">
        <f t="shared" si="49"/>
        <v>3</v>
      </c>
      <c r="CN20" s="218" t="str">
        <f t="shared" si="139"/>
        <v>P</v>
      </c>
      <c r="CO20" s="219" t="str">
        <f t="shared" si="50"/>
        <v>N</v>
      </c>
      <c r="CP20" s="217">
        <f t="shared" si="51"/>
        <v>-10</v>
      </c>
      <c r="CQ20" s="218" t="str">
        <f t="shared" si="52"/>
        <v>B</v>
      </c>
      <c r="CR20" s="219" t="str">
        <f t="shared" si="53"/>
        <v>Y</v>
      </c>
      <c r="CS20" s="217">
        <f t="shared" si="54"/>
        <v>10</v>
      </c>
      <c r="CT20" s="218" t="str">
        <f t="shared" si="55"/>
        <v>P</v>
      </c>
      <c r="CU20" s="219" t="str">
        <f t="shared" si="56"/>
        <v>N</v>
      </c>
      <c r="CV20" s="217">
        <f t="shared" si="57"/>
        <v>-10</v>
      </c>
      <c r="CW20" s="218" t="str">
        <f t="shared" si="58"/>
        <v>B</v>
      </c>
      <c r="CX20" s="219" t="str">
        <f t="shared" si="59"/>
        <v>Y</v>
      </c>
      <c r="CY20" s="220">
        <f t="shared" si="60"/>
        <v>10</v>
      </c>
      <c r="CZ20" s="218" t="str">
        <f t="shared" si="61"/>
        <v>B</v>
      </c>
      <c r="DA20" s="219" t="str">
        <f t="shared" si="62"/>
        <v>Y</v>
      </c>
      <c r="DB20" s="217">
        <f t="shared" si="63"/>
        <v>-6</v>
      </c>
      <c r="DC20" s="218" t="str">
        <f t="shared" si="64"/>
        <v>p</v>
      </c>
      <c r="DD20" s="219" t="str">
        <f t="shared" si="65"/>
        <v>N</v>
      </c>
      <c r="DE20" s="217">
        <f t="shared" si="66"/>
        <v>-10</v>
      </c>
      <c r="DF20" s="218" t="str">
        <f t="shared" si="67"/>
        <v>B</v>
      </c>
      <c r="DG20" s="219" t="str">
        <f t="shared" si="68"/>
        <v>Y</v>
      </c>
      <c r="DH20" s="217">
        <f t="shared" si="69"/>
        <v>10</v>
      </c>
      <c r="DI20" s="218" t="str">
        <f t="shared" si="70"/>
        <v>P</v>
      </c>
      <c r="DJ20" s="219" t="str">
        <f t="shared" si="71"/>
        <v>N</v>
      </c>
      <c r="DK20" s="217">
        <f t="shared" si="72"/>
        <v>-10</v>
      </c>
      <c r="DL20" s="218" t="str">
        <f t="shared" si="73"/>
        <v>B</v>
      </c>
      <c r="DM20" s="219" t="str">
        <f t="shared" si="74"/>
        <v>Y</v>
      </c>
      <c r="DN20" s="217">
        <f t="shared" si="75"/>
        <v>10</v>
      </c>
      <c r="DO20" s="218" t="str">
        <f t="shared" si="76"/>
        <v>B</v>
      </c>
      <c r="DP20" s="219" t="str">
        <f t="shared" si="77"/>
        <v>Y</v>
      </c>
      <c r="DQ20" s="217">
        <f t="shared" si="78"/>
        <v>-3</v>
      </c>
      <c r="DR20" s="218" t="str">
        <f t="shared" si="79"/>
        <v>P</v>
      </c>
      <c r="DS20" s="219" t="str">
        <f t="shared" si="80"/>
        <v>N</v>
      </c>
      <c r="DT20" s="217">
        <f t="shared" si="81"/>
        <v>3</v>
      </c>
      <c r="DU20" s="218" t="str">
        <f t="shared" si="82"/>
        <v>P</v>
      </c>
      <c r="DV20" s="219" t="str">
        <f t="shared" si="83"/>
        <v>N</v>
      </c>
      <c r="DW20" s="217">
        <f t="shared" si="84"/>
        <v>2</v>
      </c>
      <c r="DX20" s="218" t="str">
        <f t="shared" si="85"/>
        <v>B</v>
      </c>
      <c r="DY20" s="219" t="str">
        <f t="shared" si="86"/>
        <v>Y</v>
      </c>
      <c r="DZ20" s="217">
        <f t="shared" si="87"/>
        <v>-2</v>
      </c>
      <c r="EA20" s="218" t="str">
        <f t="shared" si="88"/>
        <v>P</v>
      </c>
      <c r="EB20" s="219" t="str">
        <f t="shared" si="89"/>
        <v>N</v>
      </c>
      <c r="EC20" s="217">
        <f t="shared" si="90"/>
        <v>6</v>
      </c>
      <c r="ED20" s="252">
        <f t="shared" si="140"/>
        <v>10</v>
      </c>
      <c r="EE20" s="253">
        <f t="shared" si="141"/>
        <v>1</v>
      </c>
      <c r="EF20" s="254" t="str">
        <f t="shared" si="142"/>
        <v/>
      </c>
      <c r="EG20" s="255">
        <f t="shared" si="143"/>
        <v>-5.5</v>
      </c>
      <c r="EH20" s="255">
        <f t="shared" si="143"/>
        <v>5.5</v>
      </c>
      <c r="EI20" s="255">
        <f t="shared" si="91"/>
        <v>3.25</v>
      </c>
      <c r="EJ20" s="255">
        <f t="shared" si="91"/>
        <v>-3.25</v>
      </c>
      <c r="EK20" s="255">
        <f t="shared" si="91"/>
        <v>-10</v>
      </c>
      <c r="EL20" s="255">
        <f t="shared" si="91"/>
        <v>5.5</v>
      </c>
      <c r="EM20" s="255">
        <f t="shared" si="91"/>
        <v>-5.5</v>
      </c>
      <c r="EN20" s="255">
        <f t="shared" si="91"/>
        <v>10</v>
      </c>
      <c r="EO20" s="255">
        <f t="shared" si="91"/>
        <v>-8.5</v>
      </c>
      <c r="EP20" s="255">
        <f t="shared" si="91"/>
        <v>-2.5</v>
      </c>
      <c r="EQ20" s="255">
        <f t="shared" si="91"/>
        <v>2.5</v>
      </c>
      <c r="ER20" s="255">
        <f t="shared" si="91"/>
        <v>-9.75</v>
      </c>
      <c r="ES20" s="255">
        <f t="shared" si="91"/>
        <v>9.75</v>
      </c>
      <c r="ET20" s="255">
        <f t="shared" si="91"/>
        <v>-5.5</v>
      </c>
      <c r="EU20" s="255">
        <f t="shared" si="91"/>
        <v>5.5</v>
      </c>
      <c r="EV20" s="255">
        <f t="shared" si="91"/>
        <v>3</v>
      </c>
      <c r="EW20" s="255">
        <f t="shared" si="91"/>
        <v>-3</v>
      </c>
      <c r="EX20" s="255">
        <f t="shared" si="91"/>
        <v>8.5</v>
      </c>
      <c r="EY20" s="256">
        <f t="shared" si="144"/>
        <v>-6</v>
      </c>
      <c r="EZ20" s="257">
        <f t="shared" si="145"/>
        <v>6</v>
      </c>
      <c r="FA20" s="257">
        <f t="shared" si="146"/>
        <v>-3</v>
      </c>
      <c r="FB20" s="257">
        <f t="shared" si="147"/>
        <v>3</v>
      </c>
      <c r="FC20" s="257">
        <f t="shared" si="148"/>
        <v>-10</v>
      </c>
      <c r="FD20" s="257">
        <f t="shared" si="149"/>
        <v>10</v>
      </c>
      <c r="FE20" s="257">
        <f t="shared" si="150"/>
        <v>-10</v>
      </c>
      <c r="FF20" s="257">
        <f t="shared" si="151"/>
        <v>10</v>
      </c>
      <c r="FG20" s="257">
        <f t="shared" si="152"/>
        <v>-6</v>
      </c>
      <c r="FH20" s="257">
        <f t="shared" si="153"/>
        <v>-10</v>
      </c>
      <c r="FI20" s="257">
        <f t="shared" si="154"/>
        <v>10</v>
      </c>
      <c r="FJ20" s="257">
        <f t="shared" si="155"/>
        <v>-10</v>
      </c>
      <c r="FK20" s="257">
        <f t="shared" si="156"/>
        <v>10</v>
      </c>
      <c r="FL20" s="257">
        <f t="shared" si="157"/>
        <v>-3</v>
      </c>
      <c r="FM20" s="257">
        <f t="shared" si="158"/>
        <v>3</v>
      </c>
      <c r="FN20" s="257">
        <f t="shared" si="159"/>
        <v>2</v>
      </c>
      <c r="FO20" s="257">
        <f t="shared" si="160"/>
        <v>-2</v>
      </c>
      <c r="FP20" s="258">
        <f t="shared" si="161"/>
        <v>6</v>
      </c>
      <c r="FQ20" s="228">
        <v>20</v>
      </c>
      <c r="FR20" s="232">
        <f t="shared" si="198"/>
        <v>15</v>
      </c>
      <c r="FS20" s="230" t="str" cm="1">
        <f t="array" ref="FS20">IFERROR(INDEX($EG$4:$EX$4,_xlfn.AGGREGATE(15,6,COLUMN($EG$4:$EX$4)-COLUMN($EF$1)/($EG20:$EX20=LARGE($EG20:$EX20,1)),COLUMNS($EX$4:$EX$4))),"")</f>
        <v>CW</v>
      </c>
      <c r="FT20" s="230" t="str" cm="1">
        <f t="array" ref="FT20">IFERROR(INDEX($EG$4:$EX$4,_xlfn.AGGREGATE(15,6,COLUMN($EG$4:$EX$4)-COLUMN($EF$1)/($EG20:$EX20=LARGE($EG20:$EX20,2)),COLUMNS($EX$4:$EY$4))),"")</f>
        <v/>
      </c>
      <c r="FU20" s="230" t="str" cm="1">
        <f t="array" ref="FU20">IFERROR(INDEX($EG$4:$EX$4,_xlfn.AGGREGATE(15,6,COLUMN($EG$4:$EX$4)-COLUMN($EF$1)/($EG20:$EX20=LARGE($EG20:$EX20,3)),COLUMNS($EX$4:$EZ$4))),"")</f>
        <v/>
      </c>
      <c r="FV20" s="230" t="str" cm="1">
        <f t="array" ref="FV20">IFERROR(INDEX($EG$4:$EX$4,_xlfn.AGGREGATE(15,6,COLUMN($EG$4:$EX$4)-COLUMN($EF$1)/($EG20:$EX20=LARGE($EG20:$EX20,4)),COLUMNS($EX$4:$FA$4))),"")</f>
        <v/>
      </c>
      <c r="FW20" s="230" t="str" cm="1">
        <f t="array" ref="FW20">IFERROR(INDEX($EG$4:$EX$4,_xlfn.AGGREGATE(15,6,COLUMN($EG$4:$EX$4)-COLUMN($EF$1)/($EG20:$EX20=LARGE($EG20:$EX20,5)),COLUMNS($EX$4:$FB$4))),"")</f>
        <v/>
      </c>
      <c r="FX20" s="230" t="str" cm="1">
        <f t="array" ref="FX20">IFERROR(INDEX($EG$4:$EX$4,_xlfn.AGGREGATE(15,6,COLUMN($EG$4:$EX$4)-COLUMN($EF$1)/($EG20:$EX20=LARGE($EG20:$EX20,6)),COLUMNS($EX$4:$FC$4))),"")</f>
        <v/>
      </c>
      <c r="FY20" s="228" t="str">
        <f t="shared" si="191"/>
        <v/>
      </c>
      <c r="FZ20" s="231" t="str">
        <f t="shared" ca="1" si="192"/>
        <v>N</v>
      </c>
      <c r="GA20" s="231" t="e" cm="1">
        <f t="array" aca="1" ref="GA20" ca="1">IF(INDIRECT(VLOOKUP(GA19,General!AC:AE,3,FALSE)&amp;FQ19)&gt;0,GA19,FY19)</f>
        <v>#N/A</v>
      </c>
      <c r="GB20" s="232">
        <f t="shared" ca="1" si="193"/>
        <v>1</v>
      </c>
      <c r="GC20" s="230"/>
      <c r="GD20" s="231"/>
      <c r="GE20" s="231"/>
      <c r="GF20" s="231"/>
      <c r="GG20" s="231"/>
      <c r="GH20" s="229"/>
      <c r="GI20" s="259" t="e">
        <f ca="1">IF(FS20="",-1,COUNTIF(INDIRECT(GC20&amp;$DN$10):INDIRECT(GC20&amp;FQ20),"Y"))</f>
        <v>#REF!</v>
      </c>
      <c r="GJ20" s="262">
        <f ca="1">IF(FT20="",-1,COUNTIF(INDIRECT(GD20&amp;$DN$10):INDIRECT(GD20&amp;FQ20),"Y"))</f>
        <v>-1</v>
      </c>
      <c r="GK20" s="262">
        <f ca="1">IF(FU20="",-1,COUNTIF(INDIRECT(GE20&amp;$DN$10):INDIRECT(GE20&amp;FQ20),"Y"))</f>
        <v>-1</v>
      </c>
      <c r="GL20" s="260">
        <f ca="1">IF(FV20="",-1,COUNTIF(INDIRECT(GF20&amp;$DN$10):INDIRECT(GF20&amp;FQ20),"Y"))</f>
        <v>-1</v>
      </c>
      <c r="GM20" s="264">
        <f ca="1">IF(FW20="",-1,COUNTIF(INDIRECT(GG20&amp;$DN$10):INDIRECT(GG20&amp;FQ20),"Y"))</f>
        <v>-1</v>
      </c>
      <c r="GN20" s="264">
        <f ca="1">IF(FX20="",-1,COUNTIF(INDIRECT(GH20&amp;$DN$10):INDIRECT(GH20&amp;FQ20),"Y"))</f>
        <v>-1</v>
      </c>
      <c r="GO20" s="230" t="str" cm="1">
        <f t="array" ref="GO20">IFERROR(INDEX($DP$20:$DU$20,_xlfn.AGGREGATE(15,6,COLUMN($DP$20:$DU$20)-COLUMN($DO$20)/($EF$20:$EK$20=MAX($EF$20:$EK$20)),COLUMNS($DP$20:FS20))),"")</f>
        <v/>
      </c>
      <c r="GP20" s="231" t="str" cm="1">
        <f t="array" ref="GP20">IFERROR(INDEX($DP$20:$DU$20,_xlfn.AGGREGATE(15,6,COLUMN($DP$20:$DU$20)-COLUMN($DO$20)/($EF$20:$EK$20=MAX($EF$20:$EK$20)),COLUMNS($DP$20:FT20))),"")</f>
        <v/>
      </c>
      <c r="GQ20" s="231" t="str" cm="1">
        <f t="array" ref="GQ20">IFERROR(INDEX($DP$20:$DU$20,_xlfn.AGGREGATE(15,6,COLUMN($DP$20:$DU$20)-COLUMN($DO$20)/($EF$20:$EK$20=MAX($EF$20:$EK$20)),COLUMNS($DP$20:FU20))),"")</f>
        <v/>
      </c>
      <c r="GR20" s="231" t="str" cm="1">
        <f t="array" ref="GR20">IFERROR(INDEX($DP$20:$DU$20,_xlfn.AGGREGATE(15,6,COLUMN($DP$20:$DU$20)-COLUMN($DO$20)/($EF$20:$EK$20=MAX($EF$20:$EK$20)),COLUMNS($DP$20:FV20))),"")</f>
        <v/>
      </c>
      <c r="GS20" s="231" t="str" cm="1">
        <f t="array" ref="GS20">IFERROR(INDEX($DP$20:$DU$20,_xlfn.AGGREGATE(15,6,COLUMN($DP$20:$DU$20)-COLUMN($DO$20)/($EF$20:$EK$20=MAX($EF$20:$EK$20)),COLUMNS($DP$20:FW20))),"")</f>
        <v/>
      </c>
      <c r="GT20" s="229" t="str" cm="1">
        <f t="array" ref="GT20">IFERROR(INDEX($DP$20:$DU$20,_xlfn.AGGREGATE(15,6,COLUMN($DP$20:$DU$20)-COLUMN($DO$20)/($EF$20:$EK$20=MAX($EF$20:$EK$20)),COLUMNS($DP$20:FX20))),"")</f>
        <v/>
      </c>
      <c r="GU20" s="234">
        <f t="shared" ca="1" si="164"/>
        <v>1</v>
      </c>
      <c r="GV20" s="232">
        <f t="shared" ca="1" si="194"/>
        <v>1</v>
      </c>
      <c r="GW20" s="263" t="str" cm="1">
        <f t="array" aca="1" ref="GW20" ca="1">INDEX(GO20:GT20,1,GV20)</f>
        <v/>
      </c>
      <c r="GX20" s="230" t="str">
        <f t="shared" ca="1" si="17"/>
        <v>B</v>
      </c>
      <c r="GY20" s="231" t="str">
        <f t="shared" ca="1" si="18"/>
        <v>T</v>
      </c>
      <c r="GZ20" s="231" t="str">
        <f t="shared" si="19"/>
        <v>C</v>
      </c>
      <c r="HA20" s="231" t="str">
        <f t="shared" ca="1" si="6"/>
        <v>BWL4L</v>
      </c>
      <c r="HB20" s="231" t="str">
        <f t="shared" ca="1" si="7"/>
        <v>42</v>
      </c>
      <c r="HC20" s="231" t="str">
        <f t="shared" si="8"/>
        <v>F2F2</v>
      </c>
      <c r="HD20" s="234" t="str">
        <f t="shared" si="92"/>
        <v/>
      </c>
      <c r="HE20" s="234" t="str">
        <f t="shared" si="93"/>
        <v/>
      </c>
      <c r="HF20" s="234" t="str">
        <f t="shared" si="94"/>
        <v/>
      </c>
      <c r="HG20" s="234" t="str">
        <f t="shared" si="95"/>
        <v/>
      </c>
      <c r="HH20" s="234" t="str">
        <f t="shared" si="96"/>
        <v/>
      </c>
      <c r="HI20" s="234" t="str">
        <f t="shared" si="97"/>
        <v/>
      </c>
      <c r="HJ20" s="234" t="e">
        <f t="shared" ca="1" si="98"/>
        <v>#VALUE!</v>
      </c>
      <c r="HK20" s="234" t="e">
        <f t="shared" ca="1" si="98"/>
        <v>#VALUE!</v>
      </c>
      <c r="HL20" s="230">
        <f t="shared" si="9"/>
        <v>-6</v>
      </c>
      <c r="HM20" s="231">
        <f>IF(CC20="",0,IFERROR(VLOOKUP(CC15&amp;CC16&amp;CC17&amp;CC18&amp;CC19&amp;CC20,General!I:J,2,FALSE),0))</f>
        <v>-1</v>
      </c>
      <c r="HN20" s="231">
        <f>IF(CF20="",0,IFERROR(VLOOKUP(CF15&amp;CF16&amp;CF17&amp;CF18&amp;CF19&amp;CF20,General!I:J,2,FALSE),0))</f>
        <v>1</v>
      </c>
      <c r="HO20" s="231">
        <f>IF(CI20="",0,IFERROR(VLOOKUP(CI15&amp;CI16&amp;CI17&amp;CI18&amp;CI19&amp;CI20,General!I:J,2,FALSE),0))</f>
        <v>-6</v>
      </c>
      <c r="HP20" s="231">
        <f>IF(CL20="",0,IFERROR(VLOOKUP(CL15&amp;CL16&amp;CL17&amp;CL18&amp;CL19&amp;CL20,General!I:J,2,FALSE),0))</f>
        <v>6</v>
      </c>
      <c r="HQ20" s="231">
        <f>IF(CO20="",0,IFERROR(VLOOKUP(CO15&amp;CO16&amp;CO17&amp;CO18&amp;CO19&amp;CO20,General!I:J,2,FALSE),0))</f>
        <v>-6</v>
      </c>
      <c r="HR20" s="231">
        <f>IF(CR20="",0,IFERROR(VLOOKUP(CR15&amp;CR16&amp;CR17&amp;CR18&amp;CR19&amp;CR20,General!I:J,2,FALSE),0))</f>
        <v>6</v>
      </c>
      <c r="HS20" s="231">
        <f>IF(CU20="",0,IFERROR(VLOOKUP(CU15&amp;CU16&amp;CU17&amp;CU18&amp;CU19&amp;CU20,General!I:J,2,FALSE),0))</f>
        <v>-6</v>
      </c>
      <c r="HT20" s="231">
        <f>IF(CX20="",0,IFERROR(VLOOKUP(CX15&amp;CX16&amp;CX17&amp;CX18&amp;CX19&amp;CX20,General!I:J,2,FALSE),0))</f>
        <v>6</v>
      </c>
      <c r="HU20" s="231">
        <f>IF(DA20="",0,IFERROR(VLOOKUP(DA15&amp;DA16&amp;DA17&amp;DA18&amp;DA19&amp;DA20,General!I:J,2,FALSE),0))</f>
        <v>3</v>
      </c>
      <c r="HV20" s="231">
        <f>IF(DD20="",0,IFERROR(VLOOKUP(DD15&amp;DD16&amp;DD17&amp;DD18&amp;DD19&amp;DD20,General!I:J,2,FALSE),0))</f>
        <v>-6</v>
      </c>
      <c r="HW20" s="231">
        <f>IF(DG20="",0,IFERROR(VLOOKUP(DG15&amp;DG16&amp;DG17&amp;DG18&amp;DG19&amp;DG20,General!I:J,2,FALSE),0))</f>
        <v>6</v>
      </c>
      <c r="HX20" s="231">
        <f>IF(DJ20="",0,IFERROR(VLOOKUP(DJ15&amp;DJ16&amp;DJ17&amp;DJ18&amp;DJ19&amp;DJ20,General!I:J,2,FALSE),0))</f>
        <v>-6</v>
      </c>
      <c r="HY20" s="231">
        <f>IF(DM20="",0,IFERROR(VLOOKUP(DM15&amp;DM16&amp;DM17&amp;DM18&amp;DM19&amp;DM20,General!I:J,2,FALSE),0))</f>
        <v>6</v>
      </c>
      <c r="HZ20" s="231">
        <f>IF(DP20="",0,IFERROR(VLOOKUP(DP15&amp;DP16&amp;DP17&amp;DP18&amp;DP19&amp;DP20,General!I:J,2,FALSE),0))</f>
        <v>3</v>
      </c>
      <c r="IA20" s="231">
        <f>IF(DS20="",0,IFERROR(VLOOKUP(DS15&amp;DS16&amp;DS17&amp;DS18&amp;DS19&amp;DS20,General!I:J,2,FALSE),0))</f>
        <v>-3</v>
      </c>
      <c r="IB20" s="231">
        <f>IF(DV20="",0,IFERROR(VLOOKUP(DV15&amp;DV16&amp;DV17&amp;DV18&amp;DV19&amp;DV20,General!I:J,2,FALSE),0))</f>
        <v>-1</v>
      </c>
      <c r="IC20" s="229">
        <f>IF(DY20="",0,IFERROR(VLOOKUP(DY15&amp;DY16&amp;DY17&amp;DY18&amp;DY19&amp;DY20,General!I:J,2,FALSE),0))</f>
        <v>1</v>
      </c>
      <c r="ID20" s="229">
        <f>IF(EB20="",0,IFERROR(VLOOKUP(EB15&amp;EB16&amp;EB17&amp;EB18&amp;EB19&amp;EB20,General!I:J,2,FALSE),0))</f>
        <v>-3</v>
      </c>
      <c r="IE20" s="229">
        <v>0</v>
      </c>
      <c r="IF20" s="234" t="str">
        <f t="shared" si="165"/>
        <v/>
      </c>
      <c r="IG20" s="234" t="str">
        <f t="shared" ca="1" si="99"/>
        <v>N</v>
      </c>
      <c r="IH20" s="234" t="str">
        <f t="shared" ca="1" si="100"/>
        <v>N</v>
      </c>
      <c r="II20" s="234" t="str">
        <f t="shared" si="101"/>
        <v>N</v>
      </c>
      <c r="IJ20" s="234" t="str">
        <f t="shared" si="102"/>
        <v/>
      </c>
      <c r="IK20" s="276" t="str">
        <f t="shared" ca="1" si="103"/>
        <v/>
      </c>
      <c r="IL20" s="234" t="str">
        <f t="shared" ca="1" si="104"/>
        <v/>
      </c>
      <c r="IM20" s="234" t="str">
        <f t="shared" si="105"/>
        <v/>
      </c>
      <c r="IN20" s="234" t="str">
        <f t="shared" si="106"/>
        <v/>
      </c>
      <c r="IO20" s="234" t="str">
        <f t="shared" si="107"/>
        <v/>
      </c>
      <c r="IP20" s="234" t="str">
        <f t="shared" si="108"/>
        <v/>
      </c>
      <c r="IQ20" s="234" t="str">
        <f t="shared" si="10"/>
        <v/>
      </c>
      <c r="IR20" s="234">
        <f t="shared" si="11"/>
        <v>1</v>
      </c>
      <c r="IS20" s="234" t="str">
        <f t="shared" si="109"/>
        <v>30101</v>
      </c>
      <c r="IT20" s="234" t="str">
        <f t="shared" si="109"/>
        <v>01010</v>
      </c>
      <c r="IU20" s="234" t="str">
        <f t="shared" si="166"/>
        <v>230101</v>
      </c>
      <c r="IV20" s="234" t="str">
        <f t="shared" si="166"/>
        <v>001010</v>
      </c>
      <c r="IW20" s="234" t="str">
        <f t="shared" si="167"/>
        <v>P</v>
      </c>
      <c r="IX20" s="234" t="str">
        <f t="shared" si="168"/>
        <v>P</v>
      </c>
      <c r="IY20" s="234" t="str">
        <f t="shared" ca="1" si="110"/>
        <v>L4L</v>
      </c>
      <c r="IZ20" s="234" t="str">
        <f t="shared" ca="1" si="111"/>
        <v/>
      </c>
      <c r="JA20" s="234" t="str">
        <f t="shared" ca="1" si="112"/>
        <v>2</v>
      </c>
      <c r="JB20" s="234" t="str">
        <f t="shared" ca="1" si="113"/>
        <v/>
      </c>
      <c r="JC20" s="234" t="str">
        <f t="shared" si="114"/>
        <v>F2</v>
      </c>
      <c r="JD20" s="234" t="str">
        <f t="shared" ca="1" si="115"/>
        <v/>
      </c>
      <c r="JE20" s="234" t="str">
        <f t="shared" ca="1" si="169"/>
        <v/>
      </c>
      <c r="JF20" s="234" t="str">
        <f t="shared" ca="1" si="170"/>
        <v/>
      </c>
      <c r="JG20" s="234" t="str">
        <f t="shared" ca="1" si="171"/>
        <v/>
      </c>
      <c r="JH20" s="234" t="str">
        <f t="shared" si="116"/>
        <v/>
      </c>
      <c r="JI20" s="234"/>
      <c r="JJ20" s="234"/>
      <c r="JK20" s="234"/>
      <c r="JL20" s="234"/>
      <c r="JM20" s="234"/>
      <c r="JN20" s="234">
        <v>1</v>
      </c>
      <c r="JO20" s="218"/>
      <c r="JP20" s="234"/>
      <c r="JQ20" s="234"/>
      <c r="JS20" s="282">
        <f t="shared" si="172"/>
        <v>10</v>
      </c>
      <c r="JT20" s="282">
        <f t="shared" si="173"/>
        <v>9.75</v>
      </c>
      <c r="JU20" s="282">
        <f t="shared" si="174"/>
        <v>8.5</v>
      </c>
      <c r="JV20" s="282">
        <f t="shared" si="175"/>
        <v>5.5</v>
      </c>
      <c r="JW20" s="282">
        <f t="shared" si="176"/>
        <v>5.5</v>
      </c>
      <c r="JX20" s="1" t="str">
        <f t="shared" si="177"/>
        <v>DL</v>
      </c>
      <c r="JY20" s="1" t="str">
        <f t="shared" si="178"/>
        <v>EA</v>
      </c>
      <c r="JZ20" s="1" t="str">
        <f t="shared" si="179"/>
        <v>CW</v>
      </c>
      <c r="KA20" s="1" t="str">
        <f t="shared" si="180"/>
        <v>DR</v>
      </c>
      <c r="KB20" s="1" t="str">
        <f t="shared" si="181"/>
        <v>CE</v>
      </c>
      <c r="KC20" s="1" t="str" cm="1">
        <f t="array" aca="1" ref="KC20" ca="1">IF(INDIRECT(VLOOKUP(KC19,General!AC:AE,3,FALSE)&amp;FQ19)&gt;1,KC19,JX20)</f>
        <v>DL</v>
      </c>
      <c r="KD20" s="1" t="str" cm="1">
        <f t="array" aca="1" ref="KD20" ca="1">IF(AND(INDIRECT(VLOOKUP(KD19,General!AC:AE,3,FALSE)&amp;FQ19)&gt;6,KD19&lt;&gt;KC20),KD19,IF(JX20&lt;&gt;KC20,JX20,IF(AND(JX20=JY20,JX20=JZ20),KA20,IF(JX20=JY20,JZ20,JY20))))</f>
        <v>EA</v>
      </c>
      <c r="KE20" s="1" t="str" cm="1">
        <f t="array" aca="1" ref="KE20" ca="1">IF(AND(INDIRECT(VLOOKUP(KE19,General!AC:AE,3,FALSE)&amp;FQ19)&gt;6,KE19&lt;&gt;KC20,KE19&lt;&gt;KD20),KE19,IF(AND(JX20&lt;&gt;KC20,JX20&lt;&gt;KD20),JX20,IF(AND(JY20&lt;&gt;KC20,JY20&lt;&gt;KD20),JY20,IF(AND(JZ20&lt;&gt;KC20,JZ20&lt;&gt;KD20),JZ20,IF(AND(KA20&lt;&gt;KC20,KA20&lt;&gt;KD20),KA20,KB20)))))</f>
        <v>CW</v>
      </c>
      <c r="KF20" s="1" t="str" cm="1">
        <f t="array" aca="1" ref="KF20" ca="1">INDIRECT(KC20&amp;FQ20)</f>
        <v>B</v>
      </c>
      <c r="KG20" s="1" t="str" cm="1">
        <f t="array" aca="1" ref="KG20" ca="1">INDIRECT(KD20&amp;FQ20)</f>
        <v>P</v>
      </c>
      <c r="KH20" s="1" t="str" cm="1">
        <f t="array" aca="1" ref="KH20" ca="1">INDIRECT(KE20&amp;FQ20)</f>
        <v>B</v>
      </c>
      <c r="KI20" s="1" t="str">
        <f ca="1">VLOOKUP(KC20,General!AF:AG,2,FALSE)</f>
        <v xml:space="preserve">L3O </v>
      </c>
      <c r="KJ20" s="1" t="str">
        <f ca="1">VLOOKUP(KD20,General!AF:AG,2,FALSE)</f>
        <v>R</v>
      </c>
      <c r="KK20" s="1" t="str">
        <f ca="1">VLOOKUP(KE20,General!AF:AG,2,FALSE)</f>
        <v>AWB</v>
      </c>
      <c r="KL20" s="1" t="str">
        <f t="shared" ca="1" si="195"/>
        <v>Y</v>
      </c>
      <c r="KM20" s="1" t="str">
        <f t="shared" ca="1" si="196"/>
        <v>N</v>
      </c>
      <c r="KN20" s="1" t="str">
        <f t="shared" ca="1" si="197"/>
        <v>Y</v>
      </c>
    </row>
    <row r="21" spans="1:300" ht="15.75" thickBot="1">
      <c r="A21" s="1">
        <v>17</v>
      </c>
      <c r="B21" s="9" t="str">
        <f t="shared" ca="1" si="20"/>
        <v>P10</v>
      </c>
      <c r="C21" s="91" t="str">
        <f t="shared" ca="1" si="183"/>
        <v/>
      </c>
      <c r="D21" s="86" t="str">
        <f t="shared" ca="1" si="117"/>
        <v>L4</v>
      </c>
      <c r="E21" s="87" t="str">
        <f t="shared" ca="1" si="117"/>
        <v/>
      </c>
      <c r="F21" s="8" t="str">
        <f t="shared" ca="1" si="21"/>
        <v>L</v>
      </c>
      <c r="H21" s="94" t="str">
        <f t="shared" ca="1" si="184"/>
        <v>AWB</v>
      </c>
      <c r="I21" s="86" t="str">
        <f t="shared" ca="1" si="118"/>
        <v>XF2</v>
      </c>
      <c r="J21" s="87" t="str">
        <f t="shared" ca="1" si="118"/>
        <v/>
      </c>
      <c r="K21" s="8" t="str">
        <f t="shared" ca="1" si="119"/>
        <v>L</v>
      </c>
      <c r="L21" s="52"/>
      <c r="M21" s="16" t="str">
        <f>IF(Dashboard!AH21="","",Dashboard!AH21)</f>
        <v>B</v>
      </c>
      <c r="O21" s="9" t="str">
        <f t="shared" ca="1" si="185"/>
        <v>R</v>
      </c>
      <c r="P21" s="86" t="str">
        <f t="shared" ca="1" si="120"/>
        <v>L4</v>
      </c>
      <c r="Q21" s="87" t="str">
        <f t="shared" ca="1" si="120"/>
        <v/>
      </c>
      <c r="R21" s="4" t="str">
        <f t="shared" ca="1" si="121"/>
        <v>L</v>
      </c>
      <c r="S21" s="4">
        <f t="shared" ca="1" si="122"/>
        <v>-32</v>
      </c>
      <c r="T21" s="110" t="str">
        <f t="shared" ca="1" si="123"/>
        <v/>
      </c>
      <c r="U21" s="4">
        <f ca="1">IF(M21="","",IF(B21="NB",U20,IF(T21="",SUM($T$5:$T21)+S21,SUM($T$5:$T21))))</f>
        <v>-25</v>
      </c>
      <c r="V21" s="98" t="str">
        <f t="shared" ca="1" si="0"/>
        <v/>
      </c>
      <c r="W21" s="72">
        <f t="shared" ca="1" si="22"/>
        <v>-10</v>
      </c>
      <c r="X21" s="74" t="str">
        <f t="shared" ca="1" si="23"/>
        <v>L</v>
      </c>
      <c r="Y21" s="9" t="str">
        <f t="shared" ca="1" si="12"/>
        <v>D</v>
      </c>
      <c r="Z21" s="4" t="str">
        <f t="shared" ca="1" si="13"/>
        <v>D</v>
      </c>
      <c r="AA21" s="4" t="str">
        <f t="shared" ca="1" si="14"/>
        <v>C</v>
      </c>
      <c r="AB21" s="4" t="str">
        <f t="shared" ca="1" si="186"/>
        <v>W</v>
      </c>
      <c r="AC21" s="4" t="str">
        <f t="shared" ca="1" si="187"/>
        <v>L</v>
      </c>
      <c r="AD21" s="4" t="str">
        <f t="shared" ca="1" si="188"/>
        <v>W</v>
      </c>
      <c r="AE21" s="1" t="str">
        <f t="shared" ca="1" si="124"/>
        <v>L4</v>
      </c>
      <c r="AF21" s="1" t="str">
        <f t="shared" ca="1" si="125"/>
        <v/>
      </c>
      <c r="AG21" s="1" t="str">
        <f t="shared" ca="1" si="189"/>
        <v>XF2</v>
      </c>
      <c r="AH21" s="1" t="str">
        <f t="shared" ca="1" si="126"/>
        <v/>
      </c>
      <c r="AI21" s="1" t="str">
        <f t="shared" ca="1" si="127"/>
        <v>L4</v>
      </c>
      <c r="AJ21" s="1" t="str">
        <f t="shared" ca="1" si="128"/>
        <v/>
      </c>
      <c r="AK21" s="1">
        <f t="shared" ca="1" si="129"/>
        <v>10</v>
      </c>
      <c r="AL21" s="1">
        <f t="shared" ca="1" si="129"/>
        <v>0</v>
      </c>
      <c r="AM21" s="1">
        <f t="shared" ca="1" si="5"/>
        <v>-10</v>
      </c>
      <c r="AN21" s="1">
        <f t="shared" ca="1" si="24"/>
        <v>-3</v>
      </c>
      <c r="AO21" s="1" t="str">
        <f t="shared" ca="1" si="190"/>
        <v>C</v>
      </c>
      <c r="AP21" s="1" t="str">
        <f t="shared" ca="1" si="25"/>
        <v>N</v>
      </c>
      <c r="AQ21" s="1" t="str">
        <f t="shared" ca="1" si="26"/>
        <v>N</v>
      </c>
      <c r="AR21" s="1" t="str">
        <f t="shared" ca="1" si="27"/>
        <v>Y</v>
      </c>
      <c r="AS21" s="1">
        <f t="shared" ca="1" si="28"/>
        <v>10</v>
      </c>
      <c r="AT21" s="15" t="str">
        <f t="shared" ca="1" si="130"/>
        <v>N</v>
      </c>
      <c r="AU21" s="1" t="str">
        <f t="shared" ca="1" si="29"/>
        <v>N</v>
      </c>
      <c r="AV21" s="1" t="str">
        <f t="shared" ca="1" si="30"/>
        <v>N</v>
      </c>
      <c r="AW21" s="1" t="str">
        <f t="shared" ca="1" si="31"/>
        <v>N</v>
      </c>
      <c r="AX21" s="1" t="str">
        <f t="shared" ca="1" si="32"/>
        <v>L4</v>
      </c>
      <c r="AY21" s="1" t="str">
        <f t="shared" ca="1" si="33"/>
        <v/>
      </c>
      <c r="AZ21" s="1" t="str">
        <f>IF(Dashboard!AH21="P",IF(AZ20="",1,AZ20+1),"")</f>
        <v/>
      </c>
      <c r="BA21" s="1">
        <f>IF(Dashboard!AH21="B",IF(BA20="",1,BA20+1),"")</f>
        <v>2</v>
      </c>
      <c r="BB21" s="1" t="str">
        <f t="shared" si="34"/>
        <v>01010</v>
      </c>
      <c r="BC21" s="1" t="str">
        <f t="shared" si="34"/>
        <v>10101</v>
      </c>
      <c r="BD21" s="1" t="str">
        <f t="shared" si="131"/>
        <v>301010</v>
      </c>
      <c r="BE21" s="1" t="str">
        <f t="shared" si="131"/>
        <v>010101</v>
      </c>
      <c r="BF21" s="1" t="str">
        <f t="shared" si="132"/>
        <v>B</v>
      </c>
      <c r="BG21" s="1" t="str">
        <f t="shared" ca="1" si="35"/>
        <v>BW</v>
      </c>
      <c r="BH21" s="1" t="str">
        <f t="shared" ca="1" si="133"/>
        <v>L4</v>
      </c>
      <c r="BI21" s="1" t="str">
        <f t="shared" ca="1" si="36"/>
        <v>F3L</v>
      </c>
      <c r="BJ21" s="1" t="str">
        <f t="shared" ca="1" si="134"/>
        <v>XF2</v>
      </c>
      <c r="BK21" s="1" t="str">
        <f t="shared" ca="1" si="37"/>
        <v>BW</v>
      </c>
      <c r="BL21" s="1" t="str">
        <f t="shared" ca="1" si="135"/>
        <v>L4</v>
      </c>
      <c r="BM21" s="1" t="str">
        <f t="shared" ca="1" si="136"/>
        <v>4</v>
      </c>
      <c r="BN21" s="1" t="str">
        <f t="shared" ca="1" si="137"/>
        <v>2</v>
      </c>
      <c r="BO21" s="1" t="str">
        <f t="shared" ca="1" si="138"/>
        <v>4</v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-3</v>
      </c>
      <c r="BZ21" s="1">
        <f>IF(Dashboard!U21="",1,0.5)</f>
        <v>1</v>
      </c>
      <c r="CB21" s="230" t="str">
        <f t="shared" si="38"/>
        <v>B</v>
      </c>
      <c r="CC21" s="231" t="str">
        <f t="shared" si="39"/>
        <v>Y</v>
      </c>
      <c r="CD21" s="229">
        <f t="shared" si="40"/>
        <v>-5</v>
      </c>
      <c r="CE21" s="230" t="str">
        <f t="shared" si="41"/>
        <v>P</v>
      </c>
      <c r="CF21" s="231" t="str">
        <f t="shared" si="42"/>
        <v>N</v>
      </c>
      <c r="CG21" s="229">
        <f t="shared" si="43"/>
        <v>5</v>
      </c>
      <c r="CH21" s="230" t="str">
        <f t="shared" si="44"/>
        <v>B</v>
      </c>
      <c r="CI21" s="231" t="str">
        <f t="shared" si="45"/>
        <v>Y</v>
      </c>
      <c r="CJ21" s="229">
        <f t="shared" si="46"/>
        <v>-2</v>
      </c>
      <c r="CK21" s="230" t="str">
        <f t="shared" si="47"/>
        <v>P</v>
      </c>
      <c r="CL21" s="231" t="str">
        <f t="shared" si="48"/>
        <v>N</v>
      </c>
      <c r="CM21" s="229">
        <f t="shared" si="49"/>
        <v>2</v>
      </c>
      <c r="CN21" s="230" t="str">
        <f t="shared" si="139"/>
        <v>B</v>
      </c>
      <c r="CO21" s="231" t="str">
        <f t="shared" si="50"/>
        <v>Y</v>
      </c>
      <c r="CP21" s="229">
        <f t="shared" si="51"/>
        <v>-9</v>
      </c>
      <c r="CQ21" s="230" t="str">
        <f t="shared" si="52"/>
        <v>P</v>
      </c>
      <c r="CR21" s="231" t="str">
        <f t="shared" si="53"/>
        <v>N</v>
      </c>
      <c r="CS21" s="229">
        <f t="shared" si="54"/>
        <v>9</v>
      </c>
      <c r="CT21" s="230" t="str">
        <f t="shared" si="55"/>
        <v>B</v>
      </c>
      <c r="CU21" s="231" t="str">
        <f t="shared" si="56"/>
        <v>Y</v>
      </c>
      <c r="CV21" s="229">
        <f t="shared" si="57"/>
        <v>-9</v>
      </c>
      <c r="CW21" s="230" t="str">
        <f t="shared" si="58"/>
        <v>P</v>
      </c>
      <c r="CX21" s="231" t="str">
        <f t="shared" si="59"/>
        <v>N</v>
      </c>
      <c r="CY21" s="232">
        <f t="shared" si="60"/>
        <v>9</v>
      </c>
      <c r="CZ21" s="230" t="str">
        <f t="shared" si="61"/>
        <v>B</v>
      </c>
      <c r="DA21" s="231" t="str">
        <f t="shared" si="62"/>
        <v>Y</v>
      </c>
      <c r="DB21" s="229">
        <f t="shared" si="63"/>
        <v>0</v>
      </c>
      <c r="DC21" s="230" t="str">
        <f t="shared" si="64"/>
        <v>B</v>
      </c>
      <c r="DD21" s="231" t="str">
        <f t="shared" si="65"/>
        <v>Y</v>
      </c>
      <c r="DE21" s="229">
        <f t="shared" si="66"/>
        <v>-9</v>
      </c>
      <c r="DF21" s="230" t="str">
        <f t="shared" si="67"/>
        <v>P</v>
      </c>
      <c r="DG21" s="231" t="str">
        <f t="shared" si="68"/>
        <v>N</v>
      </c>
      <c r="DH21" s="229">
        <f t="shared" si="69"/>
        <v>9</v>
      </c>
      <c r="DI21" s="230" t="str">
        <f t="shared" si="70"/>
        <v>B</v>
      </c>
      <c r="DJ21" s="231" t="str">
        <f t="shared" si="71"/>
        <v>Y</v>
      </c>
      <c r="DK21" s="229">
        <f t="shared" si="72"/>
        <v>-9</v>
      </c>
      <c r="DL21" s="230" t="str">
        <f t="shared" si="73"/>
        <v>P</v>
      </c>
      <c r="DM21" s="231" t="str">
        <f t="shared" si="74"/>
        <v>N</v>
      </c>
      <c r="DN21" s="229">
        <f t="shared" si="75"/>
        <v>9</v>
      </c>
      <c r="DO21" s="230" t="str">
        <f t="shared" si="76"/>
        <v>P</v>
      </c>
      <c r="DP21" s="231" t="str">
        <f t="shared" si="77"/>
        <v>N</v>
      </c>
      <c r="DQ21" s="229">
        <f t="shared" si="78"/>
        <v>-4</v>
      </c>
      <c r="DR21" s="230" t="str">
        <f t="shared" si="79"/>
        <v>B</v>
      </c>
      <c r="DS21" s="231" t="str">
        <f t="shared" si="80"/>
        <v>Y</v>
      </c>
      <c r="DT21" s="229">
        <f t="shared" si="81"/>
        <v>4</v>
      </c>
      <c r="DU21" s="230" t="str">
        <f t="shared" si="82"/>
        <v>B</v>
      </c>
      <c r="DV21" s="231" t="str">
        <f t="shared" si="83"/>
        <v>Y</v>
      </c>
      <c r="DW21" s="229">
        <f t="shared" si="84"/>
        <v>3</v>
      </c>
      <c r="DX21" s="230" t="str">
        <f t="shared" si="85"/>
        <v>P</v>
      </c>
      <c r="DY21" s="231" t="str">
        <f t="shared" si="86"/>
        <v>N</v>
      </c>
      <c r="DZ21" s="229">
        <f t="shared" si="87"/>
        <v>-3</v>
      </c>
      <c r="EA21" s="230" t="str">
        <f t="shared" si="88"/>
        <v>P</v>
      </c>
      <c r="EB21" s="231" t="str">
        <f t="shared" si="89"/>
        <v>N</v>
      </c>
      <c r="EC21" s="229">
        <f t="shared" si="90"/>
        <v>0</v>
      </c>
      <c r="ED21" s="252">
        <f t="shared" si="140"/>
        <v>9</v>
      </c>
      <c r="EE21" s="253">
        <f t="shared" si="141"/>
        <v>0</v>
      </c>
      <c r="EF21" s="254" t="str">
        <f t="shared" si="142"/>
        <v/>
      </c>
      <c r="EG21" s="255">
        <f t="shared" si="143"/>
        <v>-5.5</v>
      </c>
      <c r="EH21" s="255">
        <f t="shared" si="143"/>
        <v>5.5</v>
      </c>
      <c r="EI21" s="255">
        <f t="shared" si="91"/>
        <v>1</v>
      </c>
      <c r="EJ21" s="255">
        <f t="shared" si="91"/>
        <v>-1</v>
      </c>
      <c r="EK21" s="255">
        <f t="shared" si="91"/>
        <v>-9.75</v>
      </c>
      <c r="EL21" s="255">
        <f t="shared" si="91"/>
        <v>7.75</v>
      </c>
      <c r="EM21" s="255">
        <f t="shared" si="91"/>
        <v>-7.75</v>
      </c>
      <c r="EN21" s="255">
        <f t="shared" si="91"/>
        <v>9.75</v>
      </c>
      <c r="EO21" s="255">
        <f t="shared" si="91"/>
        <v>-6.25</v>
      </c>
      <c r="EP21" s="255">
        <f t="shared" si="91"/>
        <v>-6.25</v>
      </c>
      <c r="EQ21" s="255">
        <f t="shared" si="91"/>
        <v>6.25</v>
      </c>
      <c r="ER21" s="255">
        <f t="shared" si="91"/>
        <v>-9.75</v>
      </c>
      <c r="ES21" s="255">
        <f t="shared" si="91"/>
        <v>9.75</v>
      </c>
      <c r="ET21" s="255">
        <f t="shared" si="91"/>
        <v>-5</v>
      </c>
      <c r="EU21" s="255">
        <f t="shared" si="91"/>
        <v>5</v>
      </c>
      <c r="EV21" s="255">
        <f t="shared" si="91"/>
        <v>2.5</v>
      </c>
      <c r="EW21" s="255">
        <f t="shared" si="91"/>
        <v>-2.5</v>
      </c>
      <c r="EX21" s="255">
        <f t="shared" si="91"/>
        <v>6.25</v>
      </c>
      <c r="EY21" s="256">
        <f t="shared" si="144"/>
        <v>-5</v>
      </c>
      <c r="EZ21" s="257">
        <f t="shared" si="145"/>
        <v>5</v>
      </c>
      <c r="FA21" s="257">
        <f t="shared" si="146"/>
        <v>-2</v>
      </c>
      <c r="FB21" s="257">
        <f t="shared" si="147"/>
        <v>2</v>
      </c>
      <c r="FC21" s="257">
        <f t="shared" si="148"/>
        <v>-9</v>
      </c>
      <c r="FD21" s="257">
        <f t="shared" si="149"/>
        <v>9</v>
      </c>
      <c r="FE21" s="257">
        <f t="shared" si="150"/>
        <v>-9</v>
      </c>
      <c r="FF21" s="257">
        <f t="shared" si="151"/>
        <v>9</v>
      </c>
      <c r="FG21" s="257">
        <f t="shared" si="152"/>
        <v>0</v>
      </c>
      <c r="FH21" s="257">
        <f t="shared" si="153"/>
        <v>-9</v>
      </c>
      <c r="FI21" s="257">
        <f t="shared" si="154"/>
        <v>9</v>
      </c>
      <c r="FJ21" s="257">
        <f t="shared" si="155"/>
        <v>-9</v>
      </c>
      <c r="FK21" s="257">
        <f t="shared" si="156"/>
        <v>9</v>
      </c>
      <c r="FL21" s="257">
        <f t="shared" si="157"/>
        <v>-4</v>
      </c>
      <c r="FM21" s="257">
        <f t="shared" si="158"/>
        <v>4</v>
      </c>
      <c r="FN21" s="257">
        <f t="shared" si="159"/>
        <v>3</v>
      </c>
      <c r="FO21" s="257">
        <f t="shared" si="160"/>
        <v>-3</v>
      </c>
      <c r="FP21" s="258">
        <f t="shared" si="161"/>
        <v>0</v>
      </c>
      <c r="FQ21" s="228">
        <v>21</v>
      </c>
      <c r="FR21" s="232">
        <f t="shared" si="198"/>
        <v>16</v>
      </c>
      <c r="FS21" s="230" t="str" cm="1">
        <f t="array" ref="FS21">IFERROR(INDEX($EG$4:$EX$4,_xlfn.AGGREGATE(15,6,COLUMN($EG$4:$EX$4)-COLUMN($EF$1)/($EG21:$EX21=LARGE($EG21:$EX21,1)),COLUMNS($EX$4:$EX$4))),"")</f>
        <v>CW</v>
      </c>
      <c r="FT21" s="230" t="str" cm="1">
        <f t="array" ref="FT21">IFERROR(INDEX($EG$4:$EX$4,_xlfn.AGGREGATE(15,6,COLUMN($EG$4:$EX$4)-COLUMN($EF$1)/($EG21:$EX21=LARGE($EG21:$EX21,2)),COLUMNS($EX$4:$EY$4))),"")</f>
        <v>DL</v>
      </c>
      <c r="FU21" s="230" t="str" cm="1">
        <f t="array" ref="FU21">IFERROR(INDEX($EG$4:$EX$4,_xlfn.AGGREGATE(15,6,COLUMN($EG$4:$EX$4)-COLUMN($EF$1)/($EG21:$EX21=LARGE($EG21:$EX21,3)),COLUMNS($EX$4:$EZ$4))),"")</f>
        <v/>
      </c>
      <c r="FV21" s="230" t="str" cm="1">
        <f t="array" ref="FV21">IFERROR(INDEX($EG$4:$EX$4,_xlfn.AGGREGATE(15,6,COLUMN($EG$4:$EX$4)-COLUMN($EF$1)/($EG21:$EX21=LARGE($EG21:$EX21,4)),COLUMNS($EX$4:$FA$4))),"")</f>
        <v/>
      </c>
      <c r="FW21" s="230" t="str" cm="1">
        <f t="array" ref="FW21">IFERROR(INDEX($EG$4:$EX$4,_xlfn.AGGREGATE(15,6,COLUMN($EG$4:$EX$4)-COLUMN($EF$1)/($EG21:$EX21=LARGE($EG21:$EX21,5)),COLUMNS($EX$4:$FB$4))),"")</f>
        <v/>
      </c>
      <c r="FX21" s="230" t="str" cm="1">
        <f t="array" ref="FX21">IFERROR(INDEX($EG$4:$EX$4,_xlfn.AGGREGATE(15,6,COLUMN($EG$4:$EX$4)-COLUMN($EF$1)/($EG21:$EX21=LARGE($EG21:$EX21,6)),COLUMNS($EX$4:$FC$4))),"")</f>
        <v/>
      </c>
      <c r="FY21" s="228" t="str">
        <f t="shared" si="191"/>
        <v/>
      </c>
      <c r="FZ21" s="231" t="str">
        <f t="shared" ca="1" si="192"/>
        <v>N</v>
      </c>
      <c r="GA21" s="231" t="e" cm="1">
        <f t="array" aca="1" ref="GA21" ca="1">IF(INDIRECT(VLOOKUP(GA20,General!AC:AE,3,FALSE)&amp;FQ20)&gt;0,GA20,FY20)</f>
        <v>#N/A</v>
      </c>
      <c r="GB21" s="232">
        <f t="shared" ca="1" si="193"/>
        <v>2</v>
      </c>
      <c r="GC21" s="230"/>
      <c r="GD21" s="231"/>
      <c r="GE21" s="231"/>
      <c r="GF21" s="231"/>
      <c r="GG21" s="231"/>
      <c r="GH21" s="229"/>
      <c r="GI21" s="259" t="e">
        <f ca="1">IF(FS21="",-1,COUNTIF(INDIRECT(GC21&amp;$DN$10):INDIRECT(GC21&amp;FQ21),"Y"))</f>
        <v>#REF!</v>
      </c>
      <c r="GJ21" s="262" t="e">
        <f ca="1">IF(FT21="",-1,COUNTIF(INDIRECT(GD21&amp;$DN$10):INDIRECT(GD21&amp;FQ21),"Y"))</f>
        <v>#REF!</v>
      </c>
      <c r="GK21" s="262">
        <f ca="1">IF(FU21="",-1,COUNTIF(INDIRECT(GE21&amp;$DN$10):INDIRECT(GE21&amp;FQ21),"Y"))</f>
        <v>-1</v>
      </c>
      <c r="GL21" s="260">
        <f ca="1">IF(FV21="",-1,COUNTIF(INDIRECT(GF21&amp;$DN$10):INDIRECT(GF21&amp;FQ21),"Y"))</f>
        <v>-1</v>
      </c>
      <c r="GM21" s="264">
        <f ca="1">IF(FW21="",-1,COUNTIF(INDIRECT(GG21&amp;$DN$10):INDIRECT(GG21&amp;FQ21),"Y"))</f>
        <v>-1</v>
      </c>
      <c r="GN21" s="264">
        <f ca="1">IF(FX21="",-1,COUNTIF(INDIRECT(GH21&amp;$DN$10):INDIRECT(GH21&amp;FQ21),"Y"))</f>
        <v>-1</v>
      </c>
      <c r="GO21" s="230" t="str" cm="1">
        <f t="array" ref="GO21">IFERROR(INDEX($DP$21:$DU$21,_xlfn.AGGREGATE(15,6,COLUMN($DP$21:$DU$21)-COLUMN($DO$21)/($EF$21:$EK$21=MAX($EF$21:$EK$21)),COLUMNS($DP$21:FS21))),"")</f>
        <v/>
      </c>
      <c r="GP21" s="231" t="str" cm="1">
        <f t="array" ref="GP21">IFERROR(INDEX($DP$21:$DU$21,_xlfn.AGGREGATE(15,6,COLUMN($DP$21:$DU$21)-COLUMN($DO$21)/($EF$21:$EK$21=MAX($EF$21:$EK$21)),COLUMNS($DP$21:FT21))),"")</f>
        <v/>
      </c>
      <c r="GQ21" s="231" t="str" cm="1">
        <f t="array" ref="GQ21">IFERROR(INDEX($DP$21:$DU$21,_xlfn.AGGREGATE(15,6,COLUMN($DP$21:$DU$21)-COLUMN($DO$21)/($EF$21:$EK$21=MAX($EF$21:$EK$21)),COLUMNS($DP$21:FU21))),"")</f>
        <v/>
      </c>
      <c r="GR21" s="231" t="str" cm="1">
        <f t="array" ref="GR21">IFERROR(INDEX($DP$21:$DU$21,_xlfn.AGGREGATE(15,6,COLUMN($DP$21:$DU$21)-COLUMN($DO$21)/($EF$21:$EK$21=MAX($EF$21:$EK$21)),COLUMNS($DP$21:FV21))),"")</f>
        <v/>
      </c>
      <c r="GS21" s="231" t="str" cm="1">
        <f t="array" ref="GS21">IFERROR(INDEX($DP$21:$DU$21,_xlfn.AGGREGATE(15,6,COLUMN($DP$21:$DU$21)-COLUMN($DO$21)/($EF$21:$EK$21=MAX($EF$21:$EK$21)),COLUMNS($DP$21:FW21))),"")</f>
        <v/>
      </c>
      <c r="GT21" s="229" t="str" cm="1">
        <f t="array" ref="GT21">IFERROR(INDEX($DP$21:$DU$21,_xlfn.AGGREGATE(15,6,COLUMN($DP$21:$DU$21)-COLUMN($DO$21)/($EF$21:$EK$21=MAX($EF$21:$EK$21)),COLUMNS($DP$21:FX21))),"")</f>
        <v/>
      </c>
      <c r="GU21" s="234">
        <f t="shared" ca="1" si="164"/>
        <v>2</v>
      </c>
      <c r="GV21" s="232">
        <f t="shared" ca="1" si="194"/>
        <v>2</v>
      </c>
      <c r="GW21" s="263" t="str" cm="1">
        <f t="array" aca="1" ref="GW21" ca="1">INDEX(GO21:GT21,1,GV21)</f>
        <v/>
      </c>
      <c r="GX21" s="230" t="str">
        <f t="shared" ca="1" si="17"/>
        <v>B</v>
      </c>
      <c r="GY21" s="231" t="str">
        <f t="shared" ca="1" si="18"/>
        <v>T</v>
      </c>
      <c r="GZ21" s="231" t="str">
        <f t="shared" si="19"/>
        <v>C</v>
      </c>
      <c r="HA21" s="231" t="str">
        <f t="shared" ca="1" si="6"/>
        <v>L4LF2L</v>
      </c>
      <c r="HB21" s="231" t="str">
        <f t="shared" ca="1" si="7"/>
        <v>23</v>
      </c>
      <c r="HC21" s="231" t="str">
        <f t="shared" si="8"/>
        <v>F2F2</v>
      </c>
      <c r="HD21" s="234" t="str">
        <f t="shared" si="92"/>
        <v/>
      </c>
      <c r="HE21" s="234" t="str">
        <f t="shared" si="93"/>
        <v/>
      </c>
      <c r="HF21" s="234" t="str">
        <f t="shared" si="94"/>
        <v/>
      </c>
      <c r="HG21" s="234" t="str">
        <f t="shared" si="95"/>
        <v/>
      </c>
      <c r="HH21" s="234" t="str">
        <f t="shared" si="96"/>
        <v/>
      </c>
      <c r="HI21" s="234" t="str">
        <f t="shared" si="97"/>
        <v/>
      </c>
      <c r="HJ21" s="234" t="e">
        <f t="shared" ca="1" si="98"/>
        <v>#VALUE!</v>
      </c>
      <c r="HK21" s="234" t="e">
        <f t="shared" ca="1" si="98"/>
        <v>#VALUE!</v>
      </c>
      <c r="HL21" s="230">
        <f t="shared" si="9"/>
        <v>-5</v>
      </c>
      <c r="HM21" s="231">
        <f>IF(CC21="",0,IFERROR(VLOOKUP(CC16&amp;CC17&amp;CC18&amp;CC19&amp;CC20&amp;CC21,General!I:J,2,FALSE),0))</f>
        <v>1</v>
      </c>
      <c r="HN21" s="231">
        <f>IF(CF21="",0,IFERROR(VLOOKUP(CF16&amp;CF17&amp;CF18&amp;CF19&amp;CF20&amp;CF21,General!I:J,2,FALSE),0))</f>
        <v>-1</v>
      </c>
      <c r="HO21" s="231">
        <f>IF(CI21="",0,IFERROR(VLOOKUP(CI16&amp;CI17&amp;CI18&amp;CI19&amp;CI20&amp;CI21,General!I:J,2,FALSE),0))</f>
        <v>1</v>
      </c>
      <c r="HP21" s="231">
        <f>IF(CL21="",0,IFERROR(VLOOKUP(CL16&amp;CL17&amp;CL18&amp;CL19&amp;CL20&amp;CL21,General!I:J,2,FALSE),0))</f>
        <v>-1</v>
      </c>
      <c r="HQ21" s="231">
        <f>IF(CO21="",0,IFERROR(VLOOKUP(CO16&amp;CO17&amp;CO18&amp;CO19&amp;CO20&amp;CO21,General!I:J,2,FALSE),0))</f>
        <v>1</v>
      </c>
      <c r="HR21" s="231">
        <f>IF(CR21="",0,IFERROR(VLOOKUP(CR16&amp;CR17&amp;CR18&amp;CR19&amp;CR20&amp;CR21,General!I:J,2,FALSE),0))</f>
        <v>-1</v>
      </c>
      <c r="HS21" s="231">
        <f>IF(CU21="",0,IFERROR(VLOOKUP(CU16&amp;CU17&amp;CU18&amp;CU19&amp;CU20&amp;CU21,General!I:J,2,FALSE),0))</f>
        <v>1</v>
      </c>
      <c r="HT21" s="231">
        <f>IF(CX21="",0,IFERROR(VLOOKUP(CX16&amp;CX17&amp;CX18&amp;CX19&amp;CX20&amp;CX21,General!I:J,2,FALSE),0))</f>
        <v>-1</v>
      </c>
      <c r="HU21" s="231">
        <f>IF(DA21="",0,IFERROR(VLOOKUP(DA16&amp;DA17&amp;DA18&amp;DA19&amp;DA20&amp;DA21,General!I:J,2,FALSE),0))</f>
        <v>6</v>
      </c>
      <c r="HV21" s="231">
        <f>IF(DD21="",0,IFERROR(VLOOKUP(DD16&amp;DD17&amp;DD18&amp;DD19&amp;DD20&amp;DD21,General!I:J,2,FALSE),0))</f>
        <v>1</v>
      </c>
      <c r="HW21" s="231">
        <f>IF(DG21="",0,IFERROR(VLOOKUP(DG16&amp;DG17&amp;DG18&amp;DG19&amp;DG20&amp;DG21,General!I:J,2,FALSE),0))</f>
        <v>-1</v>
      </c>
      <c r="HX21" s="231">
        <f>IF(DJ21="",0,IFERROR(VLOOKUP(DJ16&amp;DJ17&amp;DJ18&amp;DJ19&amp;DJ20&amp;DJ21,General!I:J,2,FALSE),0))</f>
        <v>1</v>
      </c>
      <c r="HY21" s="231">
        <f>IF(DM21="",0,IFERROR(VLOOKUP(DM16&amp;DM17&amp;DM18&amp;DM19&amp;DM20&amp;DM21,General!I:J,2,FALSE),0))</f>
        <v>-1</v>
      </c>
      <c r="HZ21" s="231">
        <f>IF(DP21="",0,IFERROR(VLOOKUP(DP16&amp;DP17&amp;DP18&amp;DP19&amp;DP20&amp;DP21,General!I:J,2,FALSE),0))</f>
        <v>-1</v>
      </c>
      <c r="IA21" s="231">
        <f>IF(DS21="",0,IFERROR(VLOOKUP(DS16&amp;DS17&amp;DS18&amp;DS19&amp;DS20&amp;DS21,General!I:J,2,FALSE),0))</f>
        <v>1</v>
      </c>
      <c r="IB21" s="231">
        <f>IF(DV21="",0,IFERROR(VLOOKUP(DV16&amp;DV17&amp;DV18&amp;DV19&amp;DV20&amp;DV21,General!I:J,2,FALSE),0))</f>
        <v>1</v>
      </c>
      <c r="IC21" s="229">
        <f>IF(DY21="",0,IFERROR(VLOOKUP(DY16&amp;DY17&amp;DY18&amp;DY19&amp;DY20&amp;DY21,General!I:J,2,FALSE),0))</f>
        <v>-1</v>
      </c>
      <c r="ID21" s="229">
        <f>IF(EB21="",0,IFERROR(VLOOKUP(EB16&amp;EB17&amp;EB18&amp;EB19&amp;EB20&amp;EB21,General!I:J,2,FALSE),0))</f>
        <v>-6</v>
      </c>
      <c r="IE21" s="229">
        <v>0</v>
      </c>
      <c r="IF21" s="234" t="str">
        <f t="shared" si="165"/>
        <v/>
      </c>
      <c r="IG21" s="234" t="str">
        <f t="shared" ca="1" si="99"/>
        <v>N</v>
      </c>
      <c r="IH21" s="234" t="str">
        <f t="shared" ca="1" si="100"/>
        <v>N</v>
      </c>
      <c r="II21" s="234" t="str">
        <f t="shared" si="101"/>
        <v>N</v>
      </c>
      <c r="IJ21" s="234" t="str">
        <f t="shared" si="102"/>
        <v/>
      </c>
      <c r="IK21" s="276" t="str">
        <f t="shared" ca="1" si="103"/>
        <v/>
      </c>
      <c r="IL21" s="234" t="str">
        <f t="shared" ca="1" si="104"/>
        <v/>
      </c>
      <c r="IM21" s="234" t="str">
        <f t="shared" si="105"/>
        <v/>
      </c>
      <c r="IN21" s="234" t="str">
        <f t="shared" si="106"/>
        <v/>
      </c>
      <c r="IO21" s="234" t="str">
        <f t="shared" si="107"/>
        <v/>
      </c>
      <c r="IP21" s="234" t="str">
        <f t="shared" si="108"/>
        <v/>
      </c>
      <c r="IQ21" s="234" t="str">
        <f t="shared" si="10"/>
        <v/>
      </c>
      <c r="IR21" s="234">
        <f t="shared" si="11"/>
        <v>2</v>
      </c>
      <c r="IS21" s="234" t="str">
        <f t="shared" si="109"/>
        <v>01010</v>
      </c>
      <c r="IT21" s="234" t="str">
        <f t="shared" si="109"/>
        <v>10101</v>
      </c>
      <c r="IU21" s="234" t="str">
        <f t="shared" si="166"/>
        <v>301010</v>
      </c>
      <c r="IV21" s="234" t="str">
        <f t="shared" si="166"/>
        <v>010101</v>
      </c>
      <c r="IW21" s="234" t="str">
        <f t="shared" si="167"/>
        <v>B</v>
      </c>
      <c r="IX21" s="234" t="str">
        <f t="shared" si="168"/>
        <v>B</v>
      </c>
      <c r="IY21" s="234" t="str">
        <f t="shared" ca="1" si="110"/>
        <v>F2L</v>
      </c>
      <c r="IZ21" s="234" t="str">
        <f t="shared" ca="1" si="111"/>
        <v/>
      </c>
      <c r="JA21" s="234" t="str">
        <f t="shared" ca="1" si="112"/>
        <v>3</v>
      </c>
      <c r="JB21" s="234" t="str">
        <f t="shared" ca="1" si="113"/>
        <v/>
      </c>
      <c r="JC21" s="234" t="str">
        <f t="shared" si="114"/>
        <v>F2</v>
      </c>
      <c r="JD21" s="234" t="str">
        <f t="shared" ca="1" si="115"/>
        <v/>
      </c>
      <c r="JE21" s="234" t="str">
        <f t="shared" ca="1" si="169"/>
        <v/>
      </c>
      <c r="JF21" s="234" t="str">
        <f t="shared" ca="1" si="170"/>
        <v/>
      </c>
      <c r="JG21" s="234" t="str">
        <f t="shared" ca="1" si="171"/>
        <v/>
      </c>
      <c r="JH21" s="234" t="str">
        <f t="shared" si="116"/>
        <v/>
      </c>
      <c r="JI21" s="234" t="str">
        <f>IF22</f>
        <v/>
      </c>
      <c r="JJ21" s="234"/>
      <c r="JK21" s="234"/>
      <c r="JL21" s="234"/>
      <c r="JM21" s="234"/>
      <c r="JN21" s="234">
        <v>1</v>
      </c>
      <c r="JO21" s="218"/>
      <c r="JP21" s="234"/>
      <c r="JQ21" s="234"/>
      <c r="JS21" s="282">
        <f t="shared" si="172"/>
        <v>9.75</v>
      </c>
      <c r="JT21" s="282">
        <f t="shared" si="173"/>
        <v>9.75</v>
      </c>
      <c r="JU21" s="282">
        <f t="shared" si="174"/>
        <v>7.75</v>
      </c>
      <c r="JV21" s="282">
        <f t="shared" si="175"/>
        <v>6.25</v>
      </c>
      <c r="JW21" s="282">
        <f t="shared" si="176"/>
        <v>6.25</v>
      </c>
      <c r="JX21" s="1" t="str">
        <f t="shared" si="177"/>
        <v>CW</v>
      </c>
      <c r="JY21" s="1" t="str">
        <f t="shared" si="178"/>
        <v>DL</v>
      </c>
      <c r="JZ21" s="1" t="str">
        <f t="shared" si="179"/>
        <v>EA</v>
      </c>
      <c r="KA21" s="1" t="str">
        <f t="shared" si="180"/>
        <v>CE</v>
      </c>
      <c r="KB21" s="1" t="str">
        <f t="shared" si="181"/>
        <v>CE</v>
      </c>
      <c r="KC21" s="1" t="str" cm="1">
        <f t="array" aca="1" ref="KC21" ca="1">IF(INDIRECT(VLOOKUP(KC20,General!AC:AE,3,FALSE)&amp;FQ20)&gt;1,KC20,JX21)</f>
        <v>DL</v>
      </c>
      <c r="KD21" s="1" t="str" cm="1">
        <f t="array" aca="1" ref="KD21" ca="1">IF(AND(INDIRECT(VLOOKUP(KD20,General!AC:AE,3,FALSE)&amp;FQ20)&gt;6,KD20&lt;&gt;KC21),KD20,IF(JX21&lt;&gt;KC21,JX21,IF(AND(JX21=JY21,JX21=JZ21),KA21,IF(JX21=JY21,JZ21,JY21))))</f>
        <v>CW</v>
      </c>
      <c r="KE21" s="1" t="str" cm="1">
        <f t="array" aca="1" ref="KE21" ca="1">IF(AND(INDIRECT(VLOOKUP(KE20,General!AC:AE,3,FALSE)&amp;FQ20)&gt;6,KE20&lt;&gt;KC21,KE20&lt;&gt;KD21),KE20,IF(AND(JX21&lt;&gt;KC21,JX21&lt;&gt;KD21),JX21,IF(AND(JY21&lt;&gt;KC21,JY21&lt;&gt;KD21),JY21,IF(AND(JZ21&lt;&gt;KC21,JZ21&lt;&gt;KD21),JZ21,IF(AND(KA21&lt;&gt;KC21,KA21&lt;&gt;KD21),KA21,KB21)))))</f>
        <v>EA</v>
      </c>
      <c r="KF21" s="1" t="str" cm="1">
        <f t="array" aca="1" ref="KF21" ca="1">INDIRECT(KC21&amp;FQ21)</f>
        <v>P</v>
      </c>
      <c r="KG21" s="1" t="str" cm="1">
        <f t="array" aca="1" ref="KG21" ca="1">INDIRECT(KD21&amp;FQ21)</f>
        <v>P</v>
      </c>
      <c r="KH21" s="1" t="str" cm="1">
        <f t="array" aca="1" ref="KH21" ca="1">INDIRECT(KE21&amp;FQ21)</f>
        <v>P</v>
      </c>
      <c r="KI21" s="1" t="str">
        <f ca="1">VLOOKUP(KC21,General!AF:AG,2,FALSE)</f>
        <v xml:space="preserve">L3O </v>
      </c>
      <c r="KJ21" s="1" t="str">
        <f ca="1">VLOOKUP(KD21,General!AF:AG,2,FALSE)</f>
        <v>AWB</v>
      </c>
      <c r="KK21" s="1" t="str">
        <f ca="1">VLOOKUP(KE21,General!AF:AG,2,FALSE)</f>
        <v>R</v>
      </c>
      <c r="KL21" s="1" t="str">
        <f t="shared" ca="1" si="195"/>
        <v>Y</v>
      </c>
      <c r="KM21" s="1" t="str">
        <f t="shared" ca="1" si="196"/>
        <v>N</v>
      </c>
      <c r="KN21" s="1" t="str">
        <f t="shared" ca="1" si="197"/>
        <v>N</v>
      </c>
    </row>
    <row r="22" spans="1:300" ht="15.75" thickBot="1">
      <c r="A22" s="1">
        <v>18</v>
      </c>
      <c r="B22" s="9" t="str">
        <f t="shared" ca="1" si="20"/>
        <v>B5</v>
      </c>
      <c r="C22" s="91" t="str">
        <f t="shared" ca="1" si="183"/>
        <v/>
      </c>
      <c r="D22" s="86" t="str">
        <f t="shared" ca="1" si="117"/>
        <v/>
      </c>
      <c r="E22" s="87" t="str">
        <f t="shared" ca="1" si="117"/>
        <v>F2</v>
      </c>
      <c r="F22" s="8" t="str">
        <f t="shared" ca="1" si="21"/>
        <v>L</v>
      </c>
      <c r="H22" s="94" t="str">
        <f t="shared" ca="1" si="184"/>
        <v/>
      </c>
      <c r="I22" s="86" t="str">
        <f t="shared" ca="1" si="118"/>
        <v/>
      </c>
      <c r="J22" s="87" t="str">
        <f t="shared" ca="1" si="118"/>
        <v>XB</v>
      </c>
      <c r="K22" s="8" t="str">
        <f t="shared" ca="1" si="119"/>
        <v>L</v>
      </c>
      <c r="L22" s="52"/>
      <c r="M22" s="16" t="str">
        <f>IF(Dashboard!AH22="","",Dashboard!AH22)</f>
        <v>P</v>
      </c>
      <c r="O22" s="9" t="str">
        <f t="shared" ca="1" si="185"/>
        <v>M1</v>
      </c>
      <c r="P22" s="86" t="str">
        <f t="shared" ca="1" si="120"/>
        <v/>
      </c>
      <c r="Q22" s="87" t="str">
        <f t="shared" ca="1" si="120"/>
        <v>F2</v>
      </c>
      <c r="R22" s="4" t="str">
        <f t="shared" ca="1" si="121"/>
        <v>L</v>
      </c>
      <c r="S22" s="4">
        <f t="shared" ca="1" si="122"/>
        <v>-37</v>
      </c>
      <c r="T22" s="110" t="str">
        <f t="shared" ca="1" si="123"/>
        <v/>
      </c>
      <c r="U22" s="4">
        <f ca="1">IF(M22="","",IF(B22="NB",U21,IF(T22="",SUM($T$5:$T22)+S22,SUM($T$5:$T22))))</f>
        <v>-30</v>
      </c>
      <c r="V22" s="98" t="str">
        <f t="shared" ca="1" si="0"/>
        <v/>
      </c>
      <c r="W22" s="72">
        <f t="shared" ca="1" si="22"/>
        <v>-5</v>
      </c>
      <c r="X22" s="74" t="str">
        <f t="shared" ca="1" si="23"/>
        <v>L</v>
      </c>
      <c r="Y22" s="9" t="str">
        <f t="shared" ca="1" si="12"/>
        <v>B</v>
      </c>
      <c r="Z22" s="4" t="str">
        <f t="shared" ca="1" si="13"/>
        <v>D</v>
      </c>
      <c r="AA22" s="4" t="str">
        <f t="shared" ca="1" si="14"/>
        <v>B</v>
      </c>
      <c r="AB22" s="4" t="str">
        <f t="shared" ca="1" si="186"/>
        <v>L</v>
      </c>
      <c r="AC22" s="4" t="str">
        <f t="shared" ca="1" si="187"/>
        <v>L</v>
      </c>
      <c r="AD22" s="4" t="str">
        <f t="shared" ca="1" si="188"/>
        <v>L</v>
      </c>
      <c r="AE22" s="1" t="str">
        <f t="shared" ca="1" si="124"/>
        <v/>
      </c>
      <c r="AF22" s="1" t="str">
        <f t="shared" ca="1" si="125"/>
        <v>F2</v>
      </c>
      <c r="AG22" s="1" t="str">
        <f t="shared" ca="1" si="189"/>
        <v/>
      </c>
      <c r="AH22" s="1" t="str">
        <f t="shared" ca="1" si="126"/>
        <v>XB</v>
      </c>
      <c r="AI22" s="1" t="str">
        <f t="shared" ca="1" si="127"/>
        <v/>
      </c>
      <c r="AJ22" s="1" t="str">
        <f t="shared" ca="1" si="128"/>
        <v>F2</v>
      </c>
      <c r="AK22" s="1">
        <f t="shared" ca="1" si="129"/>
        <v>0</v>
      </c>
      <c r="AL22" s="1">
        <f t="shared" ca="1" si="129"/>
        <v>5</v>
      </c>
      <c r="AM22" s="1">
        <f t="shared" ca="1" si="5"/>
        <v>-10</v>
      </c>
      <c r="AN22" s="1">
        <f t="shared" ca="1" si="24"/>
        <v>-6</v>
      </c>
      <c r="AO22" s="1" t="str">
        <f t="shared" ca="1" si="190"/>
        <v>C</v>
      </c>
      <c r="AP22" s="1" t="str">
        <f t="shared" ca="1" si="25"/>
        <v>Y</v>
      </c>
      <c r="AQ22" s="1" t="str">
        <f t="shared" ca="1" si="26"/>
        <v>N</v>
      </c>
      <c r="AR22" s="1" t="str">
        <f t="shared" ca="1" si="27"/>
        <v>Y</v>
      </c>
      <c r="AS22" s="1">
        <f t="shared" ca="1" si="28"/>
        <v>11</v>
      </c>
      <c r="AT22" s="15" t="str">
        <f t="shared" ca="1" si="130"/>
        <v>N</v>
      </c>
      <c r="AU22" s="1" t="str">
        <f t="shared" ca="1" si="29"/>
        <v>N</v>
      </c>
      <c r="AV22" s="1" t="str">
        <f t="shared" ca="1" si="30"/>
        <v>N</v>
      </c>
      <c r="AW22" s="1" t="str">
        <f t="shared" ca="1" si="31"/>
        <v>N</v>
      </c>
      <c r="AX22" s="1" t="str">
        <f t="shared" ca="1" si="32"/>
        <v/>
      </c>
      <c r="AY22" s="1" t="str">
        <f t="shared" ca="1" si="33"/>
        <v>F2</v>
      </c>
      <c r="AZ22" s="1">
        <f>IF(Dashboard!AH22="P",IF(AZ21="",1,AZ21+1),"")</f>
        <v>1</v>
      </c>
      <c r="BA22" s="1" t="str">
        <f>IF(Dashboard!AH22="B",IF(BA21="",1,BA21+1),"")</f>
        <v/>
      </c>
      <c r="BB22" s="1" t="str">
        <f t="shared" si="34"/>
        <v>10100</v>
      </c>
      <c r="BC22" s="1" t="str">
        <f t="shared" si="34"/>
        <v>01012</v>
      </c>
      <c r="BD22" s="1" t="str">
        <f t="shared" si="131"/>
        <v>010100</v>
      </c>
      <c r="BE22" s="1" t="str">
        <f t="shared" si="131"/>
        <v>101012</v>
      </c>
      <c r="BF22" s="1" t="str">
        <f t="shared" si="132"/>
        <v>B</v>
      </c>
      <c r="BG22" s="1" t="str">
        <f t="shared" ca="1" si="35"/>
        <v>L4L</v>
      </c>
      <c r="BH22" s="1" t="str">
        <f t="shared" ca="1" si="133"/>
        <v>F2</v>
      </c>
      <c r="BI22" s="1" t="str">
        <f t="shared" ca="1" si="36"/>
        <v>XF2L</v>
      </c>
      <c r="BJ22" s="1" t="str">
        <f t="shared" ca="1" si="134"/>
        <v>XB</v>
      </c>
      <c r="BK22" s="1" t="str">
        <f t="shared" ca="1" si="37"/>
        <v>L4L</v>
      </c>
      <c r="BL22" s="1" t="str">
        <f t="shared" ca="1" si="135"/>
        <v>F2</v>
      </c>
      <c r="BM22" s="1" t="str">
        <f t="shared" ca="1" si="136"/>
        <v>2</v>
      </c>
      <c r="BN22" s="1">
        <f t="shared" ca="1" si="137"/>
        <v>1</v>
      </c>
      <c r="BO22" s="1" t="str">
        <f t="shared" ca="1" si="138"/>
        <v>2</v>
      </c>
      <c r="BR22" s="1">
        <f>General!A20</f>
        <v>0</v>
      </c>
      <c r="BS22" s="1">
        <f>General!B20</f>
        <v>0</v>
      </c>
      <c r="BT22" s="1" t="str">
        <f>General!C20</f>
        <v/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>IF(Dashboard!U22="",1,0.5)</f>
        <v>1</v>
      </c>
      <c r="CB22" s="230" t="str">
        <f t="shared" si="38"/>
        <v>B</v>
      </c>
      <c r="CC22" s="231" t="str">
        <f t="shared" si="39"/>
        <v>N</v>
      </c>
      <c r="CD22" s="229">
        <f t="shared" si="40"/>
        <v>-6</v>
      </c>
      <c r="CE22" s="230" t="str">
        <f t="shared" si="41"/>
        <v>P</v>
      </c>
      <c r="CF22" s="231" t="str">
        <f t="shared" si="42"/>
        <v>Y</v>
      </c>
      <c r="CG22" s="229">
        <f t="shared" si="43"/>
        <v>6</v>
      </c>
      <c r="CH22" s="230" t="str">
        <f t="shared" si="44"/>
        <v>B</v>
      </c>
      <c r="CI22" s="231" t="str">
        <f t="shared" si="45"/>
        <v>N</v>
      </c>
      <c r="CJ22" s="229">
        <f t="shared" si="46"/>
        <v>-3</v>
      </c>
      <c r="CK22" s="230" t="str">
        <f t="shared" si="47"/>
        <v>P</v>
      </c>
      <c r="CL22" s="231" t="str">
        <f t="shared" si="48"/>
        <v>Y</v>
      </c>
      <c r="CM22" s="229">
        <f t="shared" si="49"/>
        <v>3</v>
      </c>
      <c r="CN22" s="230" t="str">
        <f t="shared" si="139"/>
        <v>P</v>
      </c>
      <c r="CO22" s="231" t="str">
        <f t="shared" si="50"/>
        <v>Y</v>
      </c>
      <c r="CP22" s="229">
        <f t="shared" si="51"/>
        <v>-6</v>
      </c>
      <c r="CQ22" s="230" t="str">
        <f t="shared" si="52"/>
        <v>B</v>
      </c>
      <c r="CR22" s="231" t="str">
        <f t="shared" si="53"/>
        <v>N</v>
      </c>
      <c r="CS22" s="229">
        <f t="shared" si="54"/>
        <v>6</v>
      </c>
      <c r="CT22" s="230" t="str">
        <f t="shared" si="55"/>
        <v>P</v>
      </c>
      <c r="CU22" s="231" t="str">
        <f t="shared" si="56"/>
        <v>Y</v>
      </c>
      <c r="CV22" s="229">
        <f t="shared" si="57"/>
        <v>-6</v>
      </c>
      <c r="CW22" s="230" t="str">
        <f t="shared" si="58"/>
        <v>B</v>
      </c>
      <c r="CX22" s="231" t="str">
        <f t="shared" si="59"/>
        <v>N</v>
      </c>
      <c r="CY22" s="232">
        <f t="shared" si="60"/>
        <v>6</v>
      </c>
      <c r="CZ22" s="230" t="str">
        <f t="shared" si="61"/>
        <v>P</v>
      </c>
      <c r="DA22" s="231" t="str">
        <f t="shared" si="62"/>
        <v>Y</v>
      </c>
      <c r="DB22" s="229">
        <f t="shared" si="63"/>
        <v>6</v>
      </c>
      <c r="DC22" s="230" t="str">
        <f t="shared" si="64"/>
        <v>B</v>
      </c>
      <c r="DD22" s="231" t="str">
        <f t="shared" si="65"/>
        <v>N</v>
      </c>
      <c r="DE22" s="229">
        <f t="shared" si="66"/>
        <v>-10</v>
      </c>
      <c r="DF22" s="230" t="str">
        <f t="shared" si="67"/>
        <v>P</v>
      </c>
      <c r="DG22" s="231" t="str">
        <f t="shared" si="68"/>
        <v>Y</v>
      </c>
      <c r="DH22" s="229">
        <f t="shared" si="69"/>
        <v>10</v>
      </c>
      <c r="DI22" s="230" t="str">
        <f t="shared" si="70"/>
        <v>p</v>
      </c>
      <c r="DJ22" s="231" t="str">
        <f t="shared" si="71"/>
        <v>Y</v>
      </c>
      <c r="DK22" s="229">
        <f t="shared" si="72"/>
        <v>-6</v>
      </c>
      <c r="DL22" s="230" t="str">
        <f t="shared" si="73"/>
        <v>B</v>
      </c>
      <c r="DM22" s="231" t="str">
        <f t="shared" si="74"/>
        <v>N</v>
      </c>
      <c r="DN22" s="229">
        <f t="shared" si="75"/>
        <v>6</v>
      </c>
      <c r="DO22" s="230" t="str">
        <f t="shared" si="76"/>
        <v>B</v>
      </c>
      <c r="DP22" s="231" t="str">
        <f t="shared" si="77"/>
        <v>N</v>
      </c>
      <c r="DQ22" s="229">
        <f t="shared" si="78"/>
        <v>-7</v>
      </c>
      <c r="DR22" s="230" t="str">
        <f t="shared" si="79"/>
        <v>P</v>
      </c>
      <c r="DS22" s="231" t="str">
        <f t="shared" si="80"/>
        <v>Y</v>
      </c>
      <c r="DT22" s="229">
        <f t="shared" si="81"/>
        <v>7</v>
      </c>
      <c r="DU22" s="230" t="str">
        <f t="shared" si="82"/>
        <v>P</v>
      </c>
      <c r="DV22" s="231" t="str">
        <f t="shared" si="83"/>
        <v>Y</v>
      </c>
      <c r="DW22" s="229">
        <f t="shared" si="84"/>
        <v>6</v>
      </c>
      <c r="DX22" s="230" t="str">
        <f t="shared" si="85"/>
        <v>B</v>
      </c>
      <c r="DY22" s="231" t="str">
        <f t="shared" si="86"/>
        <v>N</v>
      </c>
      <c r="DZ22" s="229">
        <f t="shared" si="87"/>
        <v>-6</v>
      </c>
      <c r="EA22" s="230" t="str">
        <f t="shared" si="88"/>
        <v>B</v>
      </c>
      <c r="EB22" s="231" t="str">
        <f t="shared" si="89"/>
        <v>N</v>
      </c>
      <c r="EC22" s="229">
        <f t="shared" si="90"/>
        <v>-6</v>
      </c>
      <c r="ED22" s="252">
        <f t="shared" si="140"/>
        <v>10</v>
      </c>
      <c r="EE22" s="253">
        <f t="shared" si="141"/>
        <v>0</v>
      </c>
      <c r="EF22" s="254" t="str">
        <f t="shared" si="142"/>
        <v/>
      </c>
      <c r="EG22" s="255">
        <f t="shared" si="143"/>
        <v>-5.5</v>
      </c>
      <c r="EH22" s="255">
        <f t="shared" si="143"/>
        <v>5.5</v>
      </c>
      <c r="EI22" s="255">
        <f t="shared" si="91"/>
        <v>-1.25</v>
      </c>
      <c r="EJ22" s="255">
        <f t="shared" si="91"/>
        <v>1.25</v>
      </c>
      <c r="EK22" s="255">
        <f t="shared" si="91"/>
        <v>-8.75</v>
      </c>
      <c r="EL22" s="255">
        <f t="shared" si="91"/>
        <v>8.5</v>
      </c>
      <c r="EM22" s="255">
        <f t="shared" si="91"/>
        <v>-8.5</v>
      </c>
      <c r="EN22" s="255">
        <f t="shared" si="91"/>
        <v>8.75</v>
      </c>
      <c r="EO22" s="255">
        <f t="shared" si="91"/>
        <v>-2.25</v>
      </c>
      <c r="EP22" s="255">
        <f t="shared" si="91"/>
        <v>-8.75</v>
      </c>
      <c r="EQ22" s="255">
        <f t="shared" si="91"/>
        <v>8.75</v>
      </c>
      <c r="ER22" s="255">
        <f t="shared" si="91"/>
        <v>-8.75</v>
      </c>
      <c r="ES22" s="255">
        <f t="shared" si="91"/>
        <v>8.75</v>
      </c>
      <c r="ET22" s="255">
        <f t="shared" si="91"/>
        <v>-5</v>
      </c>
      <c r="EU22" s="255">
        <f t="shared" si="91"/>
        <v>5</v>
      </c>
      <c r="EV22" s="255">
        <f t="shared" si="91"/>
        <v>3.5</v>
      </c>
      <c r="EW22" s="255">
        <f t="shared" si="91"/>
        <v>-3.5</v>
      </c>
      <c r="EX22" s="255">
        <f t="shared" si="91"/>
        <v>2.25</v>
      </c>
      <c r="EY22" s="256">
        <f t="shared" si="144"/>
        <v>-6</v>
      </c>
      <c r="EZ22" s="257">
        <f t="shared" si="145"/>
        <v>6</v>
      </c>
      <c r="FA22" s="257">
        <f t="shared" si="146"/>
        <v>-3</v>
      </c>
      <c r="FB22" s="257">
        <f t="shared" si="147"/>
        <v>3</v>
      </c>
      <c r="FC22" s="257">
        <f t="shared" si="148"/>
        <v>-6</v>
      </c>
      <c r="FD22" s="257">
        <f t="shared" si="149"/>
        <v>6</v>
      </c>
      <c r="FE22" s="257">
        <f t="shared" si="150"/>
        <v>-6</v>
      </c>
      <c r="FF22" s="257">
        <f t="shared" si="151"/>
        <v>6</v>
      </c>
      <c r="FG22" s="257">
        <f t="shared" si="152"/>
        <v>6</v>
      </c>
      <c r="FH22" s="257">
        <f t="shared" si="153"/>
        <v>-10</v>
      </c>
      <c r="FI22" s="257">
        <f t="shared" si="154"/>
        <v>10</v>
      </c>
      <c r="FJ22" s="257">
        <f t="shared" si="155"/>
        <v>-6</v>
      </c>
      <c r="FK22" s="257">
        <f t="shared" si="156"/>
        <v>6</v>
      </c>
      <c r="FL22" s="257">
        <f t="shared" si="157"/>
        <v>-7</v>
      </c>
      <c r="FM22" s="257">
        <f t="shared" si="158"/>
        <v>7</v>
      </c>
      <c r="FN22" s="257">
        <f t="shared" si="159"/>
        <v>6</v>
      </c>
      <c r="FO22" s="257">
        <f t="shared" si="160"/>
        <v>-6</v>
      </c>
      <c r="FP22" s="258">
        <f t="shared" si="161"/>
        <v>-6</v>
      </c>
      <c r="FQ22" s="228">
        <v>22</v>
      </c>
      <c r="FR22" s="232">
        <f t="shared" si="198"/>
        <v>17</v>
      </c>
      <c r="FS22" s="230" t="str" cm="1">
        <f t="array" ref="FS22">IFERROR(INDEX($EG$4:$EX$4,_xlfn.AGGREGATE(15,6,COLUMN($EG$4:$EX$4)-COLUMN($EF$1)/($EG22:$EX22=LARGE($EG22:$EX22,1)),COLUMNS($EX$4:$EX$4))),"")</f>
        <v>CW</v>
      </c>
      <c r="FT22" s="230" t="str" cm="1">
        <f t="array" ref="FT22">IFERROR(INDEX($EG$4:$EX$4,_xlfn.AGGREGATE(15,6,COLUMN($EG$4:$EX$4)-COLUMN($EF$1)/($EG22:$EX22=LARGE($EG22:$EX22,2)),COLUMNS($EX$4:$EY$4))),"")</f>
        <v>DF</v>
      </c>
      <c r="FU22" s="230" t="str" cm="1">
        <f t="array" ref="FU22">IFERROR(INDEX($EG$4:$EX$4,_xlfn.AGGREGATE(15,6,COLUMN($EG$4:$EX$4)-COLUMN($EF$1)/($EG22:$EX22=LARGE($EG22:$EX22,3)),COLUMNS($EX$4:$EZ$4))),"")</f>
        <v>DL</v>
      </c>
      <c r="FV22" s="230" t="str" cm="1">
        <f t="array" ref="FV22">IFERROR(INDEX($EG$4:$EX$4,_xlfn.AGGREGATE(15,6,COLUMN($EG$4:$EX$4)-COLUMN($EF$1)/($EG22:$EX22=LARGE($EG22:$EX22,4)),COLUMNS($EX$4:$FA$4))),"")</f>
        <v/>
      </c>
      <c r="FW22" s="230" t="str" cm="1">
        <f t="array" ref="FW22">IFERROR(INDEX($EG$4:$EX$4,_xlfn.AGGREGATE(15,6,COLUMN($EG$4:$EX$4)-COLUMN($EF$1)/($EG22:$EX22=LARGE($EG22:$EX22,5)),COLUMNS($EX$4:$FB$4))),"")</f>
        <v/>
      </c>
      <c r="FX22" s="230" t="str" cm="1">
        <f t="array" ref="FX22">IFERROR(INDEX($EG$4:$EX$4,_xlfn.AGGREGATE(15,6,COLUMN($EG$4:$EX$4)-COLUMN($EF$1)/($EG22:$EX22=LARGE($EG22:$EX22,6)),COLUMNS($EX$4:$FC$4))),"")</f>
        <v/>
      </c>
      <c r="FY22" s="228" t="str">
        <f t="shared" si="191"/>
        <v/>
      </c>
      <c r="FZ22" s="231" t="str">
        <f t="shared" ca="1" si="192"/>
        <v>R</v>
      </c>
      <c r="GA22" s="231" t="e" cm="1">
        <f t="array" aca="1" ref="GA22" ca="1">IF(INDIRECT(VLOOKUP(GA21,General!AC:AE,3,FALSE)&amp;FQ21)&gt;0,GA21,FY21)</f>
        <v>#N/A</v>
      </c>
      <c r="GB22" s="232">
        <f t="shared" ca="1" si="193"/>
        <v>3</v>
      </c>
      <c r="GC22" s="230"/>
      <c r="GD22" s="231"/>
      <c r="GE22" s="231"/>
      <c r="GF22" s="231"/>
      <c r="GG22" s="231"/>
      <c r="GH22" s="229"/>
      <c r="GI22" s="259" t="e">
        <f ca="1">IF(FS22="",-1,COUNTIF(INDIRECT(GC22&amp;$DN$10):INDIRECT(GC22&amp;FQ22),"Y"))</f>
        <v>#REF!</v>
      </c>
      <c r="GJ22" s="262" t="e">
        <f ca="1">IF(FT22="",-1,COUNTIF(INDIRECT(GD22&amp;$DN$10):INDIRECT(GD22&amp;FQ22),"Y"))</f>
        <v>#REF!</v>
      </c>
      <c r="GK22" s="262" t="e">
        <f ca="1">IF(FU22="",-1,COUNTIF(INDIRECT(GE22&amp;$DN$10):INDIRECT(GE22&amp;FQ22),"Y"))</f>
        <v>#REF!</v>
      </c>
      <c r="GL22" s="260">
        <f ca="1">IF(FV22="",-1,COUNTIF(INDIRECT(GF22&amp;$DN$10):INDIRECT(GF22&amp;FQ22),"Y"))</f>
        <v>-1</v>
      </c>
      <c r="GM22" s="264">
        <f ca="1">IF(FW22="",-1,COUNTIF(INDIRECT(GG22&amp;$DN$10):INDIRECT(GG22&amp;FQ22),"Y"))</f>
        <v>-1</v>
      </c>
      <c r="GN22" s="264">
        <f ca="1">IF(FX22="",-1,COUNTIF(INDIRECT(GH22&amp;$DN$10):INDIRECT(GH22&amp;FQ22),"Y"))</f>
        <v>-1</v>
      </c>
      <c r="GO22" s="230" t="str" cm="1">
        <f t="array" ref="GO22">IFERROR(INDEX($DP$22:$DU$22,_xlfn.AGGREGATE(15,6,COLUMN($DP$22:$DU$22)-COLUMN($DO$22)/($EF$22:$EK$22=MAX($EF$22:$EK$22)),COLUMNS($DP$22:FS22))),"")</f>
        <v/>
      </c>
      <c r="GP22" s="231" t="str" cm="1">
        <f t="array" ref="GP22">IFERROR(INDEX($DP$22:$DU$22,_xlfn.AGGREGATE(15,6,COLUMN($DP$22:$DU$22)-COLUMN($DO$22)/($EF$22:$EK$22=MAX($EF$22:$EK$22)),COLUMNS($DP$22:FT22))),"")</f>
        <v/>
      </c>
      <c r="GQ22" s="231" t="str" cm="1">
        <f t="array" ref="GQ22">IFERROR(INDEX($DP$22:$DU$22,_xlfn.AGGREGATE(15,6,COLUMN($DP$22:$DU$22)-COLUMN($DO$22)/($EF$22:$EK$22=MAX($EF$22:$EK$22)),COLUMNS($DP$22:FU22))),"")</f>
        <v/>
      </c>
      <c r="GR22" s="231" t="str" cm="1">
        <f t="array" ref="GR22">IFERROR(INDEX($DP$22:$DU$22,_xlfn.AGGREGATE(15,6,COLUMN($DP$22:$DU$22)-COLUMN($DO$22)/($EF$22:$EK$22=MAX($EF$22:$EK$22)),COLUMNS($DP$22:FV22))),"")</f>
        <v/>
      </c>
      <c r="GS22" s="231" t="str" cm="1">
        <f t="array" ref="GS22">IFERROR(INDEX($DP$22:$DU$22,_xlfn.AGGREGATE(15,6,COLUMN($DP$22:$DU$22)-COLUMN($DO$22)/($EF$22:$EK$22=MAX($EF$22:$EK$22)),COLUMNS($DP$22:FW22))),"")</f>
        <v/>
      </c>
      <c r="GT22" s="229" t="str" cm="1">
        <f t="array" ref="GT22">IFERROR(INDEX($DP$22:$DU$22,_xlfn.AGGREGATE(15,6,COLUMN($DP$22:$DU$22)-COLUMN($DO$22)/($EF$22:$EK$22=MAX($EF$22:$EK$22)),COLUMNS($DP$22:FX22))),"")</f>
        <v/>
      </c>
      <c r="GU22" s="234">
        <f t="shared" ca="1" si="164"/>
        <v>3</v>
      </c>
      <c r="GV22" s="232">
        <f t="shared" ca="1" si="194"/>
        <v>3</v>
      </c>
      <c r="GW22" s="263" t="str" cm="1">
        <f t="array" aca="1" ref="GW22" ca="1">INDEX(GO22:GT22,1,GV22)</f>
        <v/>
      </c>
      <c r="GX22" s="230" t="str">
        <f t="shared" ca="1" si="17"/>
        <v>B</v>
      </c>
      <c r="GY22" s="231" t="str">
        <f t="shared" ca="1" si="18"/>
        <v>T</v>
      </c>
      <c r="GZ22" s="231" t="str">
        <f t="shared" si="19"/>
        <v>C</v>
      </c>
      <c r="HA22" s="231" t="str">
        <f t="shared" ca="1" si="6"/>
        <v>F2LF3L</v>
      </c>
      <c r="HB22" s="231" t="str">
        <f t="shared" ca="1" si="7"/>
        <v>32</v>
      </c>
      <c r="HC22" s="231" t="str">
        <f t="shared" si="8"/>
        <v>F2F2</v>
      </c>
      <c r="HD22" s="234" t="str">
        <f t="shared" si="92"/>
        <v/>
      </c>
      <c r="HE22" s="234" t="str">
        <f t="shared" si="93"/>
        <v/>
      </c>
      <c r="HF22" s="234" t="str">
        <f t="shared" si="94"/>
        <v/>
      </c>
      <c r="HG22" s="234" t="str">
        <f t="shared" si="95"/>
        <v/>
      </c>
      <c r="HH22" s="234" t="str">
        <f t="shared" si="96"/>
        <v/>
      </c>
      <c r="HI22" s="234" t="str">
        <f t="shared" si="97"/>
        <v/>
      </c>
      <c r="HJ22" s="234" t="e">
        <f t="shared" ca="1" si="98"/>
        <v>#VALUE!</v>
      </c>
      <c r="HK22" s="234">
        <f t="shared" ca="1" si="98"/>
        <v>4</v>
      </c>
      <c r="HL22" s="230">
        <f t="shared" si="9"/>
        <v>-6</v>
      </c>
      <c r="HM22" s="231">
        <f>IF(CC22="",0,IFERROR(VLOOKUP(CC17&amp;CC18&amp;CC19&amp;CC20&amp;CC21&amp;CC22,General!I:J,2,FALSE),0))</f>
        <v>-1</v>
      </c>
      <c r="HN22" s="231">
        <f>IF(CF22="",0,IFERROR(VLOOKUP(CF17&amp;CF18&amp;CF19&amp;CF20&amp;CF21&amp;CF22,General!I:J,2,FALSE),0))</f>
        <v>1</v>
      </c>
      <c r="HO22" s="231">
        <f>IF(CI22="",0,IFERROR(VLOOKUP(CI17&amp;CI18&amp;CI19&amp;CI20&amp;CI21&amp;CI22,General!I:J,2,FALSE),0))</f>
        <v>-1</v>
      </c>
      <c r="HP22" s="231">
        <f>IF(CL22="",0,IFERROR(VLOOKUP(CL17&amp;CL18&amp;CL19&amp;CL20&amp;CL21&amp;CL22,General!I:J,2,FALSE),0))</f>
        <v>1</v>
      </c>
      <c r="HQ22" s="231">
        <f>IF(CO22="",0,IFERROR(VLOOKUP(CO17&amp;CO18&amp;CO19&amp;CO20&amp;CO21&amp;CO22,General!I:J,2,FALSE),0))</f>
        <v>3</v>
      </c>
      <c r="HR22" s="231">
        <f>IF(CR22="",0,IFERROR(VLOOKUP(CR17&amp;CR18&amp;CR19&amp;CR20&amp;CR21&amp;CR22,General!I:J,2,FALSE),0))</f>
        <v>-3</v>
      </c>
      <c r="HS22" s="231">
        <f>IF(CU22="",0,IFERROR(VLOOKUP(CU17&amp;CU18&amp;CU19&amp;CU20&amp;CU21&amp;CU22,General!I:J,2,FALSE),0))</f>
        <v>3</v>
      </c>
      <c r="HT22" s="231">
        <f>IF(CX22="",0,IFERROR(VLOOKUP(CX17&amp;CX18&amp;CX19&amp;CX20&amp;CX21&amp;CX22,General!I:J,2,FALSE),0))</f>
        <v>-3</v>
      </c>
      <c r="HU22" s="231">
        <f>IF(DA22="",0,IFERROR(VLOOKUP(DA17&amp;DA18&amp;DA19&amp;DA20&amp;DA21&amp;DA22,General!I:J,2,FALSE),0))</f>
        <v>6</v>
      </c>
      <c r="HV22" s="231">
        <f>IF(DD22="",0,IFERROR(VLOOKUP(DD17&amp;DD18&amp;DD19&amp;DD20&amp;DD21&amp;DD22,General!I:J,2,FALSE),0))</f>
        <v>-1</v>
      </c>
      <c r="HW22" s="231">
        <f>IF(DG22="",0,IFERROR(VLOOKUP(DG17&amp;DG18&amp;DG19&amp;DG20&amp;DG21&amp;DG22,General!I:J,2,FALSE),0))</f>
        <v>1</v>
      </c>
      <c r="HX22" s="231">
        <f>IF(DJ22="",0,IFERROR(VLOOKUP(DJ17&amp;DJ18&amp;DJ19&amp;DJ20&amp;DJ21&amp;DJ22,General!I:J,2,FALSE),0))</f>
        <v>3</v>
      </c>
      <c r="HY22" s="231">
        <f>IF(DM22="",0,IFERROR(VLOOKUP(DM17&amp;DM18&amp;DM19&amp;DM20&amp;DM21&amp;DM22,General!I:J,2,FALSE),0))</f>
        <v>-3</v>
      </c>
      <c r="HZ22" s="231">
        <f>IF(DP22="",0,IFERROR(VLOOKUP(DP17&amp;DP18&amp;DP19&amp;DP20&amp;DP21&amp;DP22,General!I:J,2,FALSE),0))</f>
        <v>-3</v>
      </c>
      <c r="IA22" s="231">
        <f>IF(DS22="",0,IFERROR(VLOOKUP(DS17&amp;DS18&amp;DS19&amp;DS20&amp;DS21&amp;DS22,General!I:J,2,FALSE),0))</f>
        <v>3</v>
      </c>
      <c r="IB22" s="231">
        <f>IF(DV22="",0,IFERROR(VLOOKUP(DV17&amp;DV18&amp;DV19&amp;DV20&amp;DV21&amp;DV22,General!I:J,2,FALSE),0))</f>
        <v>3</v>
      </c>
      <c r="IC22" s="229">
        <f>IF(DY22="",0,IFERROR(VLOOKUP(DY17&amp;DY18&amp;DY19&amp;DY20&amp;DY21&amp;DY22,General!I:J,2,FALSE),0))</f>
        <v>-3</v>
      </c>
      <c r="ID22" s="229">
        <f>IF(EB22="",0,IFERROR(VLOOKUP(EB17&amp;EB18&amp;EB19&amp;EB20&amp;EB21&amp;EB22,General!I:J,2,FALSE),0))</f>
        <v>-6</v>
      </c>
      <c r="IE22" s="229">
        <v>0</v>
      </c>
      <c r="IF22" s="234" t="str">
        <f t="shared" si="165"/>
        <v/>
      </c>
      <c r="IG22" s="234" t="str">
        <f t="shared" ca="1" si="99"/>
        <v>N</v>
      </c>
      <c r="IH22" s="234" t="str">
        <f t="shared" ca="1" si="100"/>
        <v>N</v>
      </c>
      <c r="II22" s="234" t="str">
        <f t="shared" si="101"/>
        <v>N</v>
      </c>
      <c r="IJ22" s="234" t="str">
        <f t="shared" si="102"/>
        <v/>
      </c>
      <c r="IK22" s="276" t="str">
        <f t="shared" ca="1" si="103"/>
        <v/>
      </c>
      <c r="IL22" s="234" t="str">
        <f t="shared" ca="1" si="104"/>
        <v/>
      </c>
      <c r="IM22" s="234" t="str">
        <f t="shared" si="105"/>
        <v/>
      </c>
      <c r="IN22" s="234" t="str">
        <f t="shared" si="106"/>
        <v/>
      </c>
      <c r="IO22" s="234" t="str">
        <f t="shared" si="107"/>
        <v/>
      </c>
      <c r="IP22" s="234" t="str">
        <f t="shared" si="108"/>
        <v/>
      </c>
      <c r="IQ22" s="234">
        <f t="shared" si="10"/>
        <v>1</v>
      </c>
      <c r="IR22" s="234" t="str">
        <f t="shared" si="11"/>
        <v/>
      </c>
      <c r="IS22" s="234" t="str">
        <f t="shared" si="109"/>
        <v>10100</v>
      </c>
      <c r="IT22" s="234" t="str">
        <f t="shared" si="109"/>
        <v>01012</v>
      </c>
      <c r="IU22" s="234" t="str">
        <f t="shared" si="166"/>
        <v>010100</v>
      </c>
      <c r="IV22" s="234" t="str">
        <f t="shared" si="166"/>
        <v>101012</v>
      </c>
      <c r="IW22" s="234" t="str">
        <f t="shared" si="167"/>
        <v>B</v>
      </c>
      <c r="IX22" s="234" t="str">
        <f t="shared" si="168"/>
        <v>B</v>
      </c>
      <c r="IY22" s="234" t="str">
        <f t="shared" ca="1" si="110"/>
        <v>F3L</v>
      </c>
      <c r="IZ22" s="234" t="str">
        <f t="shared" ca="1" si="111"/>
        <v/>
      </c>
      <c r="JA22" s="234" t="str">
        <f t="shared" ca="1" si="112"/>
        <v>2</v>
      </c>
      <c r="JB22" s="234" t="str">
        <f t="shared" ca="1" si="113"/>
        <v/>
      </c>
      <c r="JC22" s="234" t="str">
        <f t="shared" si="114"/>
        <v>F2</v>
      </c>
      <c r="JD22" s="234" t="str">
        <f t="shared" ca="1" si="115"/>
        <v/>
      </c>
      <c r="JE22" s="234" t="str">
        <f t="shared" ca="1" si="169"/>
        <v/>
      </c>
      <c r="JF22" s="234" t="str">
        <f t="shared" ca="1" si="170"/>
        <v/>
      </c>
      <c r="JG22" s="234" t="str">
        <f t="shared" ca="1" si="171"/>
        <v/>
      </c>
      <c r="JH22" s="234" t="str">
        <f t="shared" si="116"/>
        <v/>
      </c>
      <c r="JI22" s="234" t="e">
        <f>VLOOKUP(JC22,JL:JM,2,FALSE)</f>
        <v>#N/A</v>
      </c>
      <c r="JJ22" s="234"/>
      <c r="JK22" s="234"/>
      <c r="JL22" s="234"/>
      <c r="JM22" s="234"/>
      <c r="JN22" s="234">
        <v>2</v>
      </c>
      <c r="JO22" s="218"/>
      <c r="JP22" s="234"/>
      <c r="JQ22" s="234"/>
      <c r="JS22" s="282">
        <f t="shared" si="172"/>
        <v>8.75</v>
      </c>
      <c r="JT22" s="282">
        <f t="shared" si="173"/>
        <v>8.75</v>
      </c>
      <c r="JU22" s="282">
        <f t="shared" si="174"/>
        <v>8.75</v>
      </c>
      <c r="JV22" s="282">
        <f t="shared" si="175"/>
        <v>8.5</v>
      </c>
      <c r="JW22" s="282">
        <f t="shared" si="176"/>
        <v>5.5</v>
      </c>
      <c r="JX22" s="1" t="str">
        <f t="shared" si="177"/>
        <v>CW</v>
      </c>
      <c r="JY22" s="1" t="str">
        <f t="shared" si="178"/>
        <v>CW</v>
      </c>
      <c r="JZ22" s="1" t="str">
        <f t="shared" si="179"/>
        <v>CQ</v>
      </c>
      <c r="KA22" s="1" t="str">
        <f t="shared" si="180"/>
        <v>DF</v>
      </c>
      <c r="KB22" s="1" t="str">
        <f t="shared" si="181"/>
        <v>DF</v>
      </c>
      <c r="KC22" s="1" t="str" cm="1">
        <f t="array" aca="1" ref="KC22" ca="1">IF(INDIRECT(VLOOKUP(KC21,General!AC:AE,3,FALSE)&amp;FQ21)&gt;1,KC21,JX22)</f>
        <v>DL</v>
      </c>
      <c r="KD22" s="1" t="str" cm="1">
        <f t="array" aca="1" ref="KD22" ca="1">IF(AND(INDIRECT(VLOOKUP(KD21,General!AC:AE,3,FALSE)&amp;FQ21)&gt;6,KD21&lt;&gt;KC22),KD21,IF(JX22&lt;&gt;KC22,JX22,IF(AND(JX22=JY22,JX22=JZ22),KA22,IF(JX22=JY22,JZ22,JY22))))</f>
        <v>CW</v>
      </c>
      <c r="KE22" s="1" t="str" cm="1">
        <f t="array" aca="1" ref="KE22" ca="1">IF(AND(INDIRECT(VLOOKUP(KE21,General!AC:AE,3,FALSE)&amp;FQ21)&gt;6,KE21&lt;&gt;KC22,KE21&lt;&gt;KD22),KE21,IF(AND(JX22&lt;&gt;KC22,JX22&lt;&gt;KD22),JX22,IF(AND(JY22&lt;&gt;KC22,JY22&lt;&gt;KD22),JY22,IF(AND(JZ22&lt;&gt;KC22,JZ22&lt;&gt;KD22),JZ22,IF(AND(KA22&lt;&gt;KC22,KA22&lt;&gt;KD22),KA22,KB22)))))</f>
        <v>CQ</v>
      </c>
      <c r="KF22" s="1" t="str" cm="1">
        <f t="array" aca="1" ref="KF22" ca="1">INDIRECT(KC22&amp;FQ22)</f>
        <v>B</v>
      </c>
      <c r="KG22" s="1" t="str" cm="1">
        <f t="array" aca="1" ref="KG22" ca="1">INDIRECT(KD22&amp;FQ22)</f>
        <v>B</v>
      </c>
      <c r="KH22" s="1" t="str" cm="1">
        <f t="array" aca="1" ref="KH22" ca="1">INDIRECT(KE22&amp;FQ22)</f>
        <v>B</v>
      </c>
      <c r="KI22" s="1" t="str">
        <f ca="1">VLOOKUP(KC22,General!AF:AG,2,FALSE)</f>
        <v xml:space="preserve">L3O </v>
      </c>
      <c r="KJ22" s="1" t="str">
        <f ca="1">VLOOKUP(KD22,General!AF:AG,2,FALSE)</f>
        <v>AWB</v>
      </c>
      <c r="KK22" s="1" t="str">
        <f ca="1">VLOOKUP(KE22,General!AF:AG,2,FALSE)</f>
        <v>M1</v>
      </c>
      <c r="KL22" s="1" t="str">
        <f t="shared" ca="1" si="195"/>
        <v>Y</v>
      </c>
      <c r="KM22" s="1" t="str">
        <f t="shared" ca="1" si="196"/>
        <v>Y</v>
      </c>
      <c r="KN22" s="1" t="str">
        <f t="shared" ca="1" si="197"/>
        <v>N</v>
      </c>
    </row>
    <row r="23" spans="1:300" ht="15.75" thickBot="1">
      <c r="A23" s="1">
        <v>19</v>
      </c>
      <c r="B23" s="9" t="str">
        <f t="shared" ca="1" si="20"/>
        <v>P1</v>
      </c>
      <c r="C23" s="91" t="str">
        <f t="shared" ca="1" si="183"/>
        <v/>
      </c>
      <c r="D23" s="86" t="str">
        <f t="shared" ca="1" si="117"/>
        <v>F3</v>
      </c>
      <c r="E23" s="87" t="str">
        <f t="shared" ca="1" si="117"/>
        <v/>
      </c>
      <c r="F23" s="8" t="str">
        <f t="shared" ca="1" si="21"/>
        <v>W</v>
      </c>
      <c r="H23" s="94" t="str">
        <f t="shared" ca="1" si="184"/>
        <v/>
      </c>
      <c r="I23" s="86" t="str">
        <f t="shared" ca="1" si="118"/>
        <v>B</v>
      </c>
      <c r="J23" s="87" t="str">
        <f t="shared" ca="1" si="118"/>
        <v/>
      </c>
      <c r="K23" s="8" t="str">
        <f t="shared" ca="1" si="119"/>
        <v>W</v>
      </c>
      <c r="L23" s="52"/>
      <c r="M23" s="16" t="str">
        <f>IF(Dashboard!AH23="","",Dashboard!AH23)</f>
        <v>P</v>
      </c>
      <c r="O23" s="9" t="str">
        <f t="shared" ca="1" si="185"/>
        <v/>
      </c>
      <c r="P23" s="86" t="str">
        <f t="shared" ca="1" si="120"/>
        <v/>
      </c>
      <c r="Q23" s="87" t="str">
        <f t="shared" ca="1" si="120"/>
        <v>F3</v>
      </c>
      <c r="R23" s="4" t="str">
        <f t="shared" ca="1" si="121"/>
        <v>L</v>
      </c>
      <c r="S23" s="4">
        <f t="shared" ca="1" si="122"/>
        <v>-36</v>
      </c>
      <c r="T23" s="110" t="str">
        <f t="shared" ca="1" si="123"/>
        <v/>
      </c>
      <c r="U23" s="4">
        <f ca="1">IF(M23="","",IF(B23="NB",U22,IF(T23="",SUM($T$5:$T23)+S23,SUM($T$5:$T23))))</f>
        <v>-29</v>
      </c>
      <c r="V23" s="98" t="str">
        <f t="shared" ca="1" si="0"/>
        <v/>
      </c>
      <c r="W23" s="72">
        <f t="shared" ca="1" si="22"/>
        <v>1</v>
      </c>
      <c r="X23" s="74" t="str">
        <f t="shared" ca="1" si="23"/>
        <v>W</v>
      </c>
      <c r="Y23" s="9" t="str">
        <f t="shared" ca="1" si="12"/>
        <v>B</v>
      </c>
      <c r="Z23" s="4" t="str">
        <f t="shared" ca="1" si="13"/>
        <v>C</v>
      </c>
      <c r="AA23" s="4" t="str">
        <f t="shared" ca="1" si="14"/>
        <v>B</v>
      </c>
      <c r="AB23" s="4" t="str">
        <f t="shared" ca="1" si="186"/>
        <v>L</v>
      </c>
      <c r="AC23" s="4" t="str">
        <f t="shared" ca="1" si="187"/>
        <v>L</v>
      </c>
      <c r="AD23" s="4" t="str">
        <f t="shared" ca="1" si="188"/>
        <v>L</v>
      </c>
      <c r="AE23" s="1" t="str">
        <f t="shared" ca="1" si="124"/>
        <v>F3</v>
      </c>
      <c r="AF23" s="1" t="str">
        <f t="shared" ca="1" si="125"/>
        <v/>
      </c>
      <c r="AG23" s="1" t="str">
        <f t="shared" ca="1" si="189"/>
        <v>B</v>
      </c>
      <c r="AH23" s="1" t="str">
        <f t="shared" ca="1" si="126"/>
        <v/>
      </c>
      <c r="AI23" s="1" t="str">
        <f t="shared" ca="1" si="127"/>
        <v/>
      </c>
      <c r="AJ23" s="1" t="str">
        <f t="shared" ca="1" si="128"/>
        <v>F3</v>
      </c>
      <c r="AK23" s="1">
        <f t="shared" ca="1" si="129"/>
        <v>4</v>
      </c>
      <c r="AL23" s="1">
        <f t="shared" ca="1" si="129"/>
        <v>3</v>
      </c>
      <c r="AM23" s="1">
        <f t="shared" ca="1" si="5"/>
        <v>-9</v>
      </c>
      <c r="AN23" s="1">
        <f t="shared" ca="1" si="24"/>
        <v>1</v>
      </c>
      <c r="AO23" s="1" t="str">
        <f t="shared" ca="1" si="190"/>
        <v>C</v>
      </c>
      <c r="AP23" s="1" t="str">
        <f t="shared" ca="1" si="25"/>
        <v>N</v>
      </c>
      <c r="AQ23" s="1" t="str">
        <f t="shared" ca="1" si="26"/>
        <v>N</v>
      </c>
      <c r="AR23" s="1" t="str">
        <f t="shared" ca="1" si="27"/>
        <v>N</v>
      </c>
      <c r="AS23" s="1">
        <f t="shared" ca="1" si="28"/>
        <v>12</v>
      </c>
      <c r="AT23" s="15" t="str">
        <f t="shared" ca="1" si="130"/>
        <v>N</v>
      </c>
      <c r="AU23" s="1" t="str">
        <f t="shared" ca="1" si="29"/>
        <v>N</v>
      </c>
      <c r="AV23" s="1" t="str">
        <f t="shared" ca="1" si="30"/>
        <v>N</v>
      </c>
      <c r="AW23" s="1" t="str">
        <f t="shared" ca="1" si="31"/>
        <v>N</v>
      </c>
      <c r="AX23" s="1" t="str">
        <f t="shared" ca="1" si="32"/>
        <v>F3</v>
      </c>
      <c r="AY23" s="1" t="str">
        <f t="shared" ca="1" si="33"/>
        <v/>
      </c>
      <c r="AZ23" s="1">
        <f>IF(Dashboard!AH23="P",IF(AZ22="",1,AZ22+1),"")</f>
        <v>2</v>
      </c>
      <c r="BA23" s="1" t="str">
        <f>IF(Dashboard!AH23="B",IF(BA22="",1,BA22+1),"")</f>
        <v/>
      </c>
      <c r="BB23" s="1" t="str">
        <f t="shared" si="34"/>
        <v>01001</v>
      </c>
      <c r="BC23" s="1" t="str">
        <f t="shared" si="34"/>
        <v>10120</v>
      </c>
      <c r="BD23" s="1" t="str">
        <f t="shared" si="131"/>
        <v>101001</v>
      </c>
      <c r="BE23" s="1" t="str">
        <f t="shared" si="131"/>
        <v>010120</v>
      </c>
      <c r="BF23" s="1" t="str">
        <f t="shared" si="132"/>
        <v>B</v>
      </c>
      <c r="BG23" s="1" t="str">
        <f t="shared" ca="1" si="35"/>
        <v>F2L</v>
      </c>
      <c r="BH23" s="1" t="str">
        <f t="shared" ca="1" si="133"/>
        <v>F3</v>
      </c>
      <c r="BI23" s="1" t="str">
        <f t="shared" ca="1" si="36"/>
        <v>XBL</v>
      </c>
      <c r="BJ23" s="1" t="str">
        <f t="shared" ca="1" si="134"/>
        <v>B</v>
      </c>
      <c r="BK23" s="1" t="str">
        <f t="shared" ca="1" si="37"/>
        <v>F2L</v>
      </c>
      <c r="BL23" s="1" t="str">
        <f t="shared" ca="1" si="135"/>
        <v>F3</v>
      </c>
      <c r="BM23" s="1" t="str">
        <f t="shared" ca="1" si="136"/>
        <v>3</v>
      </c>
      <c r="BN23" s="1">
        <f t="shared" ca="1" si="137"/>
        <v>1</v>
      </c>
      <c r="BO23" s="1" t="str">
        <f t="shared" ca="1" si="138"/>
        <v>3</v>
      </c>
      <c r="BR23" s="1">
        <f>General!A21</f>
        <v>0</v>
      </c>
      <c r="BS23" s="1">
        <f>General!B21</f>
        <v>0</v>
      </c>
      <c r="BT23" s="1" t="str">
        <f>General!C21</f>
        <v/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>IF(Dashboard!U23="",1,0.5)</f>
        <v>1</v>
      </c>
      <c r="CB23" s="230" t="str">
        <f t="shared" si="38"/>
        <v>B</v>
      </c>
      <c r="CC23" s="231" t="str">
        <f t="shared" si="39"/>
        <v>N</v>
      </c>
      <c r="CD23" s="229">
        <f t="shared" si="40"/>
        <v>-9</v>
      </c>
      <c r="CE23" s="230" t="str">
        <f t="shared" si="41"/>
        <v>P</v>
      </c>
      <c r="CF23" s="231" t="str">
        <f t="shared" si="42"/>
        <v>Y</v>
      </c>
      <c r="CG23" s="229">
        <f t="shared" si="43"/>
        <v>9</v>
      </c>
      <c r="CH23" s="230" t="str">
        <f t="shared" si="44"/>
        <v>B</v>
      </c>
      <c r="CI23" s="231" t="str">
        <f t="shared" si="45"/>
        <v>N</v>
      </c>
      <c r="CJ23" s="229">
        <f t="shared" si="46"/>
        <v>-6</v>
      </c>
      <c r="CK23" s="230" t="str">
        <f t="shared" si="47"/>
        <v>P</v>
      </c>
      <c r="CL23" s="231" t="str">
        <f t="shared" si="48"/>
        <v>Y</v>
      </c>
      <c r="CM23" s="229">
        <f t="shared" si="49"/>
        <v>6</v>
      </c>
      <c r="CN23" s="230" t="str">
        <f t="shared" si="139"/>
        <v>B</v>
      </c>
      <c r="CO23" s="231" t="str">
        <f t="shared" si="50"/>
        <v>N</v>
      </c>
      <c r="CP23" s="229">
        <f t="shared" si="51"/>
        <v>-7</v>
      </c>
      <c r="CQ23" s="230" t="str">
        <f t="shared" si="52"/>
        <v>B</v>
      </c>
      <c r="CR23" s="231" t="str">
        <f t="shared" si="53"/>
        <v>N</v>
      </c>
      <c r="CS23" s="229">
        <f t="shared" si="54"/>
        <v>0</v>
      </c>
      <c r="CT23" s="230" t="str">
        <f t="shared" si="55"/>
        <v>P</v>
      </c>
      <c r="CU23" s="231" t="str">
        <f t="shared" si="56"/>
        <v>Y</v>
      </c>
      <c r="CV23" s="229">
        <f t="shared" si="57"/>
        <v>0</v>
      </c>
      <c r="CW23" s="230" t="str">
        <f t="shared" si="58"/>
        <v>P</v>
      </c>
      <c r="CX23" s="231" t="str">
        <f t="shared" si="59"/>
        <v>Y</v>
      </c>
      <c r="CY23" s="232">
        <f t="shared" si="60"/>
        <v>7</v>
      </c>
      <c r="CZ23" s="230" t="str">
        <f t="shared" si="61"/>
        <v>B</v>
      </c>
      <c r="DA23" s="231" t="str">
        <f t="shared" si="62"/>
        <v>N</v>
      </c>
      <c r="DB23" s="229">
        <f t="shared" si="63"/>
        <v>5</v>
      </c>
      <c r="DC23" s="230" t="str">
        <f t="shared" si="64"/>
        <v>P</v>
      </c>
      <c r="DD23" s="231" t="str">
        <f t="shared" si="65"/>
        <v>Y</v>
      </c>
      <c r="DE23" s="229">
        <f t="shared" si="66"/>
        <v>-9</v>
      </c>
      <c r="DF23" s="230" t="str">
        <f t="shared" si="67"/>
        <v>B</v>
      </c>
      <c r="DG23" s="231" t="str">
        <f t="shared" si="68"/>
        <v>N</v>
      </c>
      <c r="DH23" s="229">
        <f t="shared" si="69"/>
        <v>9</v>
      </c>
      <c r="DI23" s="230" t="str">
        <f t="shared" si="70"/>
        <v>B</v>
      </c>
      <c r="DJ23" s="231" t="str">
        <f t="shared" si="71"/>
        <v>N</v>
      </c>
      <c r="DK23" s="229">
        <f t="shared" si="72"/>
        <v>-7</v>
      </c>
      <c r="DL23" s="230" t="str">
        <f t="shared" si="73"/>
        <v>P</v>
      </c>
      <c r="DM23" s="231" t="str">
        <f t="shared" si="74"/>
        <v>Y</v>
      </c>
      <c r="DN23" s="229">
        <f t="shared" si="75"/>
        <v>7</v>
      </c>
      <c r="DO23" s="230" t="str">
        <f t="shared" si="76"/>
        <v>p</v>
      </c>
      <c r="DP23" s="231" t="str">
        <f t="shared" si="77"/>
        <v>Y</v>
      </c>
      <c r="DQ23" s="229">
        <f t="shared" si="78"/>
        <v>-6</v>
      </c>
      <c r="DR23" s="230" t="str">
        <f t="shared" si="79"/>
        <v>B</v>
      </c>
      <c r="DS23" s="231" t="str">
        <f t="shared" si="80"/>
        <v>N</v>
      </c>
      <c r="DT23" s="229">
        <f t="shared" si="81"/>
        <v>6</v>
      </c>
      <c r="DU23" s="230" t="str">
        <f t="shared" si="82"/>
        <v>B</v>
      </c>
      <c r="DV23" s="231" t="str">
        <f t="shared" si="83"/>
        <v>N</v>
      </c>
      <c r="DW23" s="229">
        <f t="shared" si="84"/>
        <v>5</v>
      </c>
      <c r="DX23" s="230" t="str">
        <f t="shared" si="85"/>
        <v>P</v>
      </c>
      <c r="DY23" s="231" t="str">
        <f t="shared" si="86"/>
        <v>Y</v>
      </c>
      <c r="DZ23" s="229">
        <f t="shared" si="87"/>
        <v>-5</v>
      </c>
      <c r="EA23" s="230" t="str">
        <f t="shared" si="88"/>
        <v>P</v>
      </c>
      <c r="EB23" s="231" t="str">
        <f t="shared" si="89"/>
        <v>Y</v>
      </c>
      <c r="EC23" s="229">
        <f t="shared" si="90"/>
        <v>-5</v>
      </c>
      <c r="ED23" s="252">
        <f t="shared" si="140"/>
        <v>9</v>
      </c>
      <c r="EE23" s="253">
        <f t="shared" si="141"/>
        <v>0</v>
      </c>
      <c r="EF23" s="254" t="str">
        <f t="shared" si="142"/>
        <v/>
      </c>
      <c r="EG23" s="255">
        <f t="shared" si="143"/>
        <v>-6.5</v>
      </c>
      <c r="EH23" s="255">
        <f t="shared" si="143"/>
        <v>6.5</v>
      </c>
      <c r="EI23" s="255">
        <f t="shared" si="91"/>
        <v>-3.5</v>
      </c>
      <c r="EJ23" s="255">
        <f t="shared" si="91"/>
        <v>3.5</v>
      </c>
      <c r="EK23" s="255">
        <f t="shared" si="91"/>
        <v>-8</v>
      </c>
      <c r="EL23" s="255">
        <f t="shared" si="91"/>
        <v>6.25</v>
      </c>
      <c r="EM23" s="255">
        <f t="shared" si="91"/>
        <v>-6.25</v>
      </c>
      <c r="EN23" s="255">
        <f t="shared" si="91"/>
        <v>8</v>
      </c>
      <c r="EO23" s="255">
        <f t="shared" si="91"/>
        <v>1.25</v>
      </c>
      <c r="EP23" s="255">
        <f t="shared" si="91"/>
        <v>-9.5</v>
      </c>
      <c r="EQ23" s="255">
        <f t="shared" si="91"/>
        <v>9.5</v>
      </c>
      <c r="ER23" s="255">
        <f t="shared" si="91"/>
        <v>-8</v>
      </c>
      <c r="ES23" s="255">
        <f t="shared" si="91"/>
        <v>8</v>
      </c>
      <c r="ET23" s="255">
        <f t="shared" si="91"/>
        <v>-5</v>
      </c>
      <c r="EU23" s="255">
        <f t="shared" si="91"/>
        <v>5</v>
      </c>
      <c r="EV23" s="255">
        <f t="shared" si="91"/>
        <v>4</v>
      </c>
      <c r="EW23" s="255">
        <f t="shared" si="91"/>
        <v>-4</v>
      </c>
      <c r="EX23" s="255">
        <f t="shared" si="91"/>
        <v>-1.25</v>
      </c>
      <c r="EY23" s="256">
        <f t="shared" si="144"/>
        <v>-9</v>
      </c>
      <c r="EZ23" s="257">
        <f t="shared" si="145"/>
        <v>9</v>
      </c>
      <c r="FA23" s="257">
        <f t="shared" si="146"/>
        <v>-6</v>
      </c>
      <c r="FB23" s="257">
        <f t="shared" si="147"/>
        <v>6</v>
      </c>
      <c r="FC23" s="257">
        <f t="shared" si="148"/>
        <v>-7</v>
      </c>
      <c r="FD23" s="257">
        <f t="shared" si="149"/>
        <v>0</v>
      </c>
      <c r="FE23" s="257">
        <f t="shared" si="150"/>
        <v>0</v>
      </c>
      <c r="FF23" s="257">
        <f t="shared" si="151"/>
        <v>7</v>
      </c>
      <c r="FG23" s="257">
        <f t="shared" si="152"/>
        <v>5</v>
      </c>
      <c r="FH23" s="257">
        <f t="shared" si="153"/>
        <v>-9</v>
      </c>
      <c r="FI23" s="257">
        <f t="shared" si="154"/>
        <v>9</v>
      </c>
      <c r="FJ23" s="257">
        <f t="shared" si="155"/>
        <v>-7</v>
      </c>
      <c r="FK23" s="257">
        <f t="shared" si="156"/>
        <v>7</v>
      </c>
      <c r="FL23" s="257">
        <f t="shared" si="157"/>
        <v>-6</v>
      </c>
      <c r="FM23" s="257">
        <f t="shared" si="158"/>
        <v>6</v>
      </c>
      <c r="FN23" s="257">
        <f t="shared" si="159"/>
        <v>5</v>
      </c>
      <c r="FO23" s="257">
        <f t="shared" si="160"/>
        <v>-5</v>
      </c>
      <c r="FP23" s="258">
        <f t="shared" si="161"/>
        <v>-5</v>
      </c>
      <c r="FQ23" s="228">
        <v>23</v>
      </c>
      <c r="FR23" s="232">
        <f t="shared" si="198"/>
        <v>18</v>
      </c>
      <c r="FS23" s="230" t="str" cm="1">
        <f t="array" ref="FS23">IFERROR(INDEX($EG$4:$EX$4,_xlfn.AGGREGATE(15,6,COLUMN($EG$4:$EX$4)-COLUMN($EF$1)/($EG23:$EX23=LARGE($EG23:$EX23,1)),COLUMNS($EX$4:$EX$4))),"")</f>
        <v>DF</v>
      </c>
      <c r="FT23" s="230" t="str" cm="1">
        <f t="array" ref="FT23">IFERROR(INDEX($EG$4:$EX$4,_xlfn.AGGREGATE(15,6,COLUMN($EG$4:$EX$4)-COLUMN($EF$1)/($EG23:$EX23=LARGE($EG23:$EX23,2)),COLUMNS($EX$4:$EY$4))),"")</f>
        <v>DL</v>
      </c>
      <c r="FU23" s="230" t="str" cm="1">
        <f t="array" ref="FU23">IFERROR(INDEX($EG$4:$EX$4,_xlfn.AGGREGATE(15,6,COLUMN($EG$4:$EX$4)-COLUMN($EF$1)/($EG23:$EX23=LARGE($EG23:$EX23,3)),COLUMNS($EX$4:$EZ$4))),"")</f>
        <v/>
      </c>
      <c r="FV23" s="230" t="str" cm="1">
        <f t="array" ref="FV23">IFERROR(INDEX($EG$4:$EX$4,_xlfn.AGGREGATE(15,6,COLUMN($EG$4:$EX$4)-COLUMN($EF$1)/($EG23:$EX23=LARGE($EG23:$EX23,4)),COLUMNS($EX$4:$FA$4))),"")</f>
        <v/>
      </c>
      <c r="FW23" s="230" t="str" cm="1">
        <f t="array" ref="FW23">IFERROR(INDEX($EG$4:$EX$4,_xlfn.AGGREGATE(15,6,COLUMN($EG$4:$EX$4)-COLUMN($EF$1)/($EG23:$EX23=LARGE($EG23:$EX23,5)),COLUMNS($EX$4:$FB$4))),"")</f>
        <v/>
      </c>
      <c r="FX23" s="230" t="str" cm="1">
        <f t="array" ref="FX23">IFERROR(INDEX($EG$4:$EX$4,_xlfn.AGGREGATE(15,6,COLUMN($EG$4:$EX$4)-COLUMN($EF$1)/($EG23:$EX23=LARGE($EG23:$EX23,6)),COLUMNS($EX$4:$FC$4))),"")</f>
        <v/>
      </c>
      <c r="FY23" s="228" t="str">
        <f t="shared" si="191"/>
        <v/>
      </c>
      <c r="FZ23" s="231" t="str">
        <f t="shared" ca="1" si="192"/>
        <v>R</v>
      </c>
      <c r="GA23" s="231" t="e" cm="1">
        <f t="array" aca="1" ref="GA23" ca="1">IF(INDIRECT(VLOOKUP(GA22,General!AC:AE,3,FALSE)&amp;FQ22)&gt;0,GA22,FY22)</f>
        <v>#N/A</v>
      </c>
      <c r="GB23" s="232">
        <f t="shared" ca="1" si="193"/>
        <v>2</v>
      </c>
      <c r="GC23" s="230"/>
      <c r="GD23" s="231"/>
      <c r="GE23" s="231"/>
      <c r="GF23" s="231"/>
      <c r="GG23" s="231"/>
      <c r="GH23" s="229"/>
      <c r="GI23" s="259" t="e">
        <f ca="1">IF(FS23="",-1,COUNTIF(INDIRECT(GC23&amp;$DN$10):INDIRECT(GC23&amp;FQ23),"Y"))</f>
        <v>#REF!</v>
      </c>
      <c r="GJ23" s="262" t="e">
        <f ca="1">IF(FT23="",-1,COUNTIF(INDIRECT(GD23&amp;$DN$10):INDIRECT(GD23&amp;FQ23),"Y"))</f>
        <v>#REF!</v>
      </c>
      <c r="GK23" s="262">
        <f ca="1">IF(FU23="",-1,COUNTIF(INDIRECT(GE23&amp;$DN$10):INDIRECT(GE23&amp;FQ23),"Y"))</f>
        <v>-1</v>
      </c>
      <c r="GL23" s="260">
        <f ca="1">IF(FV23="",-1,COUNTIF(INDIRECT(GF23&amp;$DN$10):INDIRECT(GF23&amp;FQ23),"Y"))</f>
        <v>-1</v>
      </c>
      <c r="GM23" s="264">
        <f ca="1">IF(FW23="",-1,COUNTIF(INDIRECT(GG23&amp;$DN$10):INDIRECT(GG23&amp;FQ23),"Y"))</f>
        <v>-1</v>
      </c>
      <c r="GN23" s="264">
        <f ca="1">IF(FX23="",-1,COUNTIF(INDIRECT(GH23&amp;$DN$10):INDIRECT(GH23&amp;FQ23),"Y"))</f>
        <v>-1</v>
      </c>
      <c r="GO23" s="230" t="str" cm="1">
        <f t="array" ref="GO23">IFERROR(INDEX($DP$23:$DU$23,_xlfn.AGGREGATE(15,6,COLUMN($DP$23:$DU$23)-COLUMN($DO$23)/($EF$23:$EK$23=MAX($EF$23:$EK$23)),COLUMNS($DP$23:FS23))),"")</f>
        <v/>
      </c>
      <c r="GP23" s="231" t="str" cm="1">
        <f t="array" ref="GP23">IFERROR(INDEX($DP$23:$DU$23,_xlfn.AGGREGATE(15,6,COLUMN($DP$23:$DU$23)-COLUMN($DO$23)/($EF$23:$EK$23=MAX($EF$23:$EK$23)),COLUMNS($DP$23:FT23))),"")</f>
        <v/>
      </c>
      <c r="GQ23" s="231" t="str" cm="1">
        <f t="array" ref="GQ23">IFERROR(INDEX($DP$23:$DU$23,_xlfn.AGGREGATE(15,6,COLUMN($DP$23:$DU$23)-COLUMN($DO$23)/($EF$23:$EK$23=MAX($EF$23:$EK$23)),COLUMNS($DP$23:FU23))),"")</f>
        <v/>
      </c>
      <c r="GR23" s="231" t="str" cm="1">
        <f t="array" ref="GR23">IFERROR(INDEX($DP$23:$DU$23,_xlfn.AGGREGATE(15,6,COLUMN($DP$23:$DU$23)-COLUMN($DO$23)/($EF$23:$EK$23=MAX($EF$23:$EK$23)),COLUMNS($DP$23:FV23))),"")</f>
        <v/>
      </c>
      <c r="GS23" s="231" t="str" cm="1">
        <f t="array" ref="GS23">IFERROR(INDEX($DP$23:$DU$23,_xlfn.AGGREGATE(15,6,COLUMN($DP$23:$DU$23)-COLUMN($DO$23)/($EF$23:$EK$23=MAX($EF$23:$EK$23)),COLUMNS($DP$23:FW23))),"")</f>
        <v/>
      </c>
      <c r="GT23" s="229" t="str" cm="1">
        <f t="array" ref="GT23">IFERROR(INDEX($DP$23:$DU$23,_xlfn.AGGREGATE(15,6,COLUMN($DP$23:$DU$23)-COLUMN($DO$23)/($EF$23:$EK$23=MAX($EF$23:$EK$23)),COLUMNS($DP$23:FX23))),"")</f>
        <v/>
      </c>
      <c r="GU23" s="234">
        <f t="shared" ca="1" si="164"/>
        <v>2</v>
      </c>
      <c r="GV23" s="232">
        <f t="shared" ca="1" si="194"/>
        <v>2</v>
      </c>
      <c r="GW23" s="263" t="str" cm="1">
        <f t="array" aca="1" ref="GW23" ca="1">INDEX(GO23:GT23,1,GV23)</f>
        <v/>
      </c>
      <c r="GX23" s="230" t="str">
        <f t="shared" ca="1" si="17"/>
        <v>B</v>
      </c>
      <c r="GY23" s="231" t="str">
        <f t="shared" ca="1" si="18"/>
        <v>T</v>
      </c>
      <c r="GZ23" s="231" t="str">
        <f t="shared" si="19"/>
        <v>C</v>
      </c>
      <c r="HA23" s="231" t="str">
        <f t="shared" ca="1" si="6"/>
        <v>F3LXF2L</v>
      </c>
      <c r="HB23" s="231" t="str">
        <f t="shared" ca="1" si="7"/>
        <v>21</v>
      </c>
      <c r="HC23" s="231" t="str">
        <f t="shared" si="8"/>
        <v>F20</v>
      </c>
      <c r="HD23" s="234" t="str">
        <f t="shared" si="92"/>
        <v/>
      </c>
      <c r="HE23" s="234" t="str">
        <f t="shared" si="93"/>
        <v/>
      </c>
      <c r="HF23" s="234" t="str">
        <f t="shared" si="94"/>
        <v/>
      </c>
      <c r="HG23" s="234" t="str">
        <f t="shared" si="95"/>
        <v/>
      </c>
      <c r="HH23" s="234" t="str">
        <f t="shared" si="96"/>
        <v/>
      </c>
      <c r="HI23" s="234" t="str">
        <f t="shared" si="97"/>
        <v/>
      </c>
      <c r="HJ23" s="234" t="e">
        <f t="shared" ca="1" si="98"/>
        <v>#VALUE!</v>
      </c>
      <c r="HK23" s="234">
        <f t="shared" ca="1" si="98"/>
        <v>6</v>
      </c>
      <c r="HL23" s="230">
        <f t="shared" si="9"/>
        <v>-9</v>
      </c>
      <c r="HM23" s="231">
        <f>IF(CC23="",0,IFERROR(VLOOKUP(CC18&amp;CC19&amp;CC20&amp;CC21&amp;CC22&amp;CC23,General!I:J,2,FALSE),0))</f>
        <v>-3</v>
      </c>
      <c r="HN23" s="231">
        <f>IF(CF23="",0,IFERROR(VLOOKUP(CF18&amp;CF19&amp;CF20&amp;CF21&amp;CF22&amp;CF23,General!I:J,2,FALSE),0))</f>
        <v>3</v>
      </c>
      <c r="HO23" s="231">
        <f>IF(CI23="",0,IFERROR(VLOOKUP(CI18&amp;CI19&amp;CI20&amp;CI21&amp;CI22&amp;CI23,General!I:J,2,FALSE),0))</f>
        <v>-3</v>
      </c>
      <c r="HP23" s="231">
        <f>IF(CL23="",0,IFERROR(VLOOKUP(CL18&amp;CL19&amp;CL20&amp;CL21&amp;CL22&amp;CL23,General!I:J,2,FALSE),0))</f>
        <v>3</v>
      </c>
      <c r="HQ23" s="231">
        <f>IF(CO23="",0,IFERROR(VLOOKUP(CO18&amp;CO19&amp;CO20&amp;CO21&amp;CO22&amp;CO23,General!I:J,2,FALSE),0))</f>
        <v>-1</v>
      </c>
      <c r="HR23" s="231">
        <f>IF(CR23="",0,IFERROR(VLOOKUP(CR18&amp;CR19&amp;CR20&amp;CR21&amp;CR22&amp;CR23,General!I:J,2,FALSE),0))</f>
        <v>-6</v>
      </c>
      <c r="HS23" s="231">
        <f>IF(CU23="",0,IFERROR(VLOOKUP(CU18&amp;CU19&amp;CU20&amp;CU21&amp;CU22&amp;CU23,General!I:J,2,FALSE),0))</f>
        <v>6</v>
      </c>
      <c r="HT23" s="231">
        <f>IF(CX23="",0,IFERROR(VLOOKUP(CX18&amp;CX19&amp;CX20&amp;CX21&amp;CX22&amp;CX23,General!I:J,2,FALSE),0))</f>
        <v>1</v>
      </c>
      <c r="HU23" s="231">
        <f>IF(DA23="",0,IFERROR(VLOOKUP(DA18&amp;DA19&amp;DA20&amp;DA21&amp;DA22&amp;DA23,General!I:J,2,FALSE),0))</f>
        <v>-1</v>
      </c>
      <c r="HV23" s="231">
        <f>IF(DD23="",0,IFERROR(VLOOKUP(DD18&amp;DD19&amp;DD20&amp;DD21&amp;DD22&amp;DD23,General!I:J,2,FALSE),0))</f>
        <v>1</v>
      </c>
      <c r="HW23" s="231">
        <f>IF(DG23="",0,IFERROR(VLOOKUP(DG18&amp;DG19&amp;DG20&amp;DG21&amp;DG22&amp;DG23,General!I:J,2,FALSE),0))</f>
        <v>-1</v>
      </c>
      <c r="HX23" s="231">
        <f>IF(DJ23="",0,IFERROR(VLOOKUP(DJ18&amp;DJ19&amp;DJ20&amp;DJ21&amp;DJ22&amp;DJ23,General!I:J,2,FALSE),0))</f>
        <v>-1</v>
      </c>
      <c r="HY23" s="231">
        <f>IF(DM23="",0,IFERROR(VLOOKUP(DM18&amp;DM19&amp;DM20&amp;DM21&amp;DM22&amp;DM23,General!I:J,2,FALSE),0))</f>
        <v>1</v>
      </c>
      <c r="HZ23" s="231">
        <f>IF(DP23="",0,IFERROR(VLOOKUP(DP18&amp;DP19&amp;DP20&amp;DP21&amp;DP22&amp;DP23,General!I:J,2,FALSE),0))</f>
        <v>1</v>
      </c>
      <c r="IA23" s="231">
        <f>IF(DS23="",0,IFERROR(VLOOKUP(DS18&amp;DS19&amp;DS20&amp;DS21&amp;DS22&amp;DS23,General!I:J,2,FALSE),0))</f>
        <v>-1</v>
      </c>
      <c r="IB23" s="231">
        <f>IF(DV23="",0,IFERROR(VLOOKUP(DV18&amp;DV19&amp;DV20&amp;DV21&amp;DV22&amp;DV23,General!I:J,2,FALSE),0))</f>
        <v>-1</v>
      </c>
      <c r="IC23" s="229">
        <f>IF(DY23="",0,IFERROR(VLOOKUP(DY18&amp;DY19&amp;DY20&amp;DY21&amp;DY22&amp;DY23,General!I:J,2,FALSE),0))</f>
        <v>1</v>
      </c>
      <c r="ID23" s="229">
        <f>IF(EB23="",0,IFERROR(VLOOKUP(EB18&amp;EB19&amp;EB20&amp;EB21&amp;EB22&amp;EB23,General!I:J,2,FALSE),0))</f>
        <v>1</v>
      </c>
      <c r="IE23" s="229">
        <v>0</v>
      </c>
      <c r="IF23" s="234" t="str">
        <f t="shared" si="165"/>
        <v/>
      </c>
      <c r="IG23" s="234" t="str">
        <f t="shared" ca="1" si="99"/>
        <v>N</v>
      </c>
      <c r="IH23" s="234" t="str">
        <f t="shared" ca="1" si="100"/>
        <v>N</v>
      </c>
      <c r="II23" s="234" t="str">
        <f t="shared" si="101"/>
        <v>N</v>
      </c>
      <c r="IJ23" s="234" t="str">
        <f t="shared" si="102"/>
        <v/>
      </c>
      <c r="IK23" s="276" t="str">
        <f t="shared" ca="1" si="103"/>
        <v/>
      </c>
      <c r="IL23" s="234" t="str">
        <f t="shared" ca="1" si="104"/>
        <v/>
      </c>
      <c r="IM23" s="234" t="str">
        <f t="shared" si="105"/>
        <v/>
      </c>
      <c r="IN23" s="234" t="str">
        <f t="shared" si="106"/>
        <v/>
      </c>
      <c r="IO23" s="234" t="str">
        <f t="shared" si="107"/>
        <v/>
      </c>
      <c r="IP23" s="234" t="str">
        <f t="shared" si="108"/>
        <v/>
      </c>
      <c r="IQ23" s="234">
        <f t="shared" si="10"/>
        <v>2</v>
      </c>
      <c r="IR23" s="234" t="str">
        <f t="shared" si="11"/>
        <v/>
      </c>
      <c r="IS23" s="234" t="str">
        <f t="shared" si="109"/>
        <v>01001</v>
      </c>
      <c r="IT23" s="234" t="str">
        <f t="shared" si="109"/>
        <v>10120</v>
      </c>
      <c r="IU23" s="234" t="str">
        <f t="shared" si="166"/>
        <v>101001</v>
      </c>
      <c r="IV23" s="234" t="str">
        <f t="shared" si="166"/>
        <v>010120</v>
      </c>
      <c r="IW23" s="234" t="str">
        <f t="shared" si="167"/>
        <v>B</v>
      </c>
      <c r="IX23" s="234" t="str">
        <f t="shared" si="168"/>
        <v>B</v>
      </c>
      <c r="IY23" s="234" t="str">
        <f t="shared" ca="1" si="110"/>
        <v>XF2L</v>
      </c>
      <c r="IZ23" s="234" t="str">
        <f t="shared" ca="1" si="111"/>
        <v/>
      </c>
      <c r="JA23" s="234" t="str">
        <f t="shared" ca="1" si="112"/>
        <v>1</v>
      </c>
      <c r="JB23" s="234" t="str">
        <f t="shared" ca="1" si="113"/>
        <v/>
      </c>
      <c r="JC23" s="234" t="str">
        <f t="shared" si="114"/>
        <v>0</v>
      </c>
      <c r="JD23" s="234" t="str">
        <f t="shared" ca="1" si="115"/>
        <v/>
      </c>
      <c r="JE23" s="234" t="str">
        <f t="shared" ca="1" si="169"/>
        <v/>
      </c>
      <c r="JF23" s="234" t="str">
        <f t="shared" ca="1" si="170"/>
        <v/>
      </c>
      <c r="JG23" s="234" t="str">
        <f t="shared" ca="1" si="171"/>
        <v/>
      </c>
      <c r="JH23" s="234" t="str">
        <f t="shared" si="116"/>
        <v/>
      </c>
      <c r="JI23" s="234"/>
      <c r="JJ23" s="234"/>
      <c r="JK23" s="234"/>
      <c r="JL23" s="234"/>
      <c r="JM23" s="234"/>
      <c r="JN23" s="234">
        <v>1</v>
      </c>
      <c r="JO23" s="218"/>
      <c r="JP23" s="234"/>
      <c r="JQ23" s="234"/>
      <c r="JS23" s="282">
        <f t="shared" si="172"/>
        <v>9.5</v>
      </c>
      <c r="JT23" s="282">
        <f t="shared" si="173"/>
        <v>8</v>
      </c>
      <c r="JU23" s="282">
        <f t="shared" si="174"/>
        <v>8</v>
      </c>
      <c r="JV23" s="282">
        <f t="shared" si="175"/>
        <v>6.5</v>
      </c>
      <c r="JW23" s="282">
        <f t="shared" si="176"/>
        <v>6.25</v>
      </c>
      <c r="JX23" s="1" t="str">
        <f t="shared" si="177"/>
        <v>CW</v>
      </c>
      <c r="JY23" s="1" t="str">
        <f t="shared" si="178"/>
        <v>CW</v>
      </c>
      <c r="JZ23" s="1" t="str">
        <f t="shared" si="179"/>
        <v>CW</v>
      </c>
      <c r="KA23" s="1" t="str">
        <f t="shared" si="180"/>
        <v>CQ</v>
      </c>
      <c r="KB23" s="1" t="str">
        <f t="shared" si="181"/>
        <v>CE</v>
      </c>
      <c r="KC23" s="1" t="str" cm="1">
        <f t="array" aca="1" ref="KC23" ca="1">IF(INDIRECT(VLOOKUP(KC22,General!AC:AE,3,FALSE)&amp;FQ22)&gt;1,KC22,JX23)</f>
        <v>DL</v>
      </c>
      <c r="KD23" s="1" t="str" cm="1">
        <f t="array" aca="1" ref="KD23" ca="1">IF(AND(INDIRECT(VLOOKUP(KD22,General!AC:AE,3,FALSE)&amp;FQ22)&gt;6,KD22&lt;&gt;KC23),KD22,IF(JX23&lt;&gt;KC23,JX23,IF(AND(JX23=JY23,JX23=JZ23),KA23,IF(JX23=JY23,JZ23,JY23))))</f>
        <v>CW</v>
      </c>
      <c r="KE23" s="1" t="str" cm="1">
        <f t="array" aca="1" ref="KE23" ca="1">IF(AND(INDIRECT(VLOOKUP(KE22,General!AC:AE,3,FALSE)&amp;FQ22)&gt;6,KE22&lt;&gt;KC23,KE22&lt;&gt;KD23),KE22,IF(AND(JX23&lt;&gt;KC23,JX23&lt;&gt;KD23),JX23,IF(AND(JY23&lt;&gt;KC23,JY23&lt;&gt;KD23),JY23,IF(AND(JZ23&lt;&gt;KC23,JZ23&lt;&gt;KD23),JZ23,IF(AND(KA23&lt;&gt;KC23,KA23&lt;&gt;KD23),KA23,KB23)))))</f>
        <v>CQ</v>
      </c>
      <c r="KF23" s="1" t="str" cm="1">
        <f t="array" aca="1" ref="KF23" ca="1">INDIRECT(KC23&amp;FQ23)</f>
        <v>P</v>
      </c>
      <c r="KG23" s="1" t="str" cm="1">
        <f t="array" aca="1" ref="KG23" ca="1">INDIRECT(KD23&amp;FQ23)</f>
        <v>P</v>
      </c>
      <c r="KH23" s="1" t="str" cm="1">
        <f t="array" aca="1" ref="KH23" ca="1">INDIRECT(KE23&amp;FQ23)</f>
        <v>B</v>
      </c>
      <c r="KI23" s="1" t="str">
        <f ca="1">VLOOKUP(KC23,General!AF:AG,2,FALSE)</f>
        <v xml:space="preserve">L3O </v>
      </c>
      <c r="KJ23" s="1" t="str">
        <f ca="1">VLOOKUP(KD23,General!AF:AG,2,FALSE)</f>
        <v>AWB</v>
      </c>
      <c r="KK23" s="1" t="str">
        <f ca="1">VLOOKUP(KE23,General!AF:AG,2,FALSE)</f>
        <v>M1</v>
      </c>
      <c r="KL23" s="1" t="str">
        <f t="shared" ca="1" si="195"/>
        <v>Y</v>
      </c>
      <c r="KM23" s="1" t="str">
        <f t="shared" ca="1" si="196"/>
        <v>Y</v>
      </c>
      <c r="KN23" s="1" t="str">
        <f t="shared" ca="1" si="197"/>
        <v>Y</v>
      </c>
    </row>
    <row r="24" spans="1:300" ht="15.75" thickBot="1">
      <c r="A24" s="1">
        <v>20</v>
      </c>
      <c r="B24" s="75" t="str">
        <f t="shared" ca="1" si="20"/>
        <v>B4</v>
      </c>
      <c r="C24" s="92" t="str">
        <f t="shared" ca="1" si="183"/>
        <v/>
      </c>
      <c r="D24" s="88" t="str">
        <f t="shared" ca="1" si="117"/>
        <v>F2</v>
      </c>
      <c r="E24" s="89" t="str">
        <f t="shared" ca="1" si="117"/>
        <v/>
      </c>
      <c r="F24" s="10" t="str">
        <f t="shared" ca="1" si="21"/>
        <v>W</v>
      </c>
      <c r="H24" s="95" t="str">
        <f t="shared" ca="1" si="184"/>
        <v/>
      </c>
      <c r="I24" s="88" t="str">
        <f t="shared" ca="1" si="118"/>
        <v/>
      </c>
      <c r="J24" s="89" t="str">
        <f t="shared" ca="1" si="118"/>
        <v>L4</v>
      </c>
      <c r="K24" s="10" t="str">
        <f t="shared" ca="1" si="119"/>
        <v>L</v>
      </c>
      <c r="L24" s="52"/>
      <c r="M24" s="16" t="str">
        <f>IF(Dashboard!AH24="","",Dashboard!AH24)</f>
        <v>P</v>
      </c>
      <c r="O24" s="75" t="str">
        <f t="shared" ca="1" si="185"/>
        <v>C</v>
      </c>
      <c r="P24" s="88" t="str">
        <f t="shared" ca="1" si="120"/>
        <v/>
      </c>
      <c r="Q24" s="89" t="str">
        <f t="shared" ca="1" si="120"/>
        <v>XF2</v>
      </c>
      <c r="R24" s="5" t="str">
        <f t="shared" ca="1" si="121"/>
        <v>L</v>
      </c>
      <c r="S24" s="5">
        <f t="shared" ca="1" si="122"/>
        <v>-40</v>
      </c>
      <c r="T24" s="111" t="str">
        <f t="shared" ca="1" si="123"/>
        <v/>
      </c>
      <c r="U24" s="5">
        <f ca="1">IF(M24="","",IF(B24="NB",U23,IF(T24="",SUM($T$5:$T24)+S24,SUM($T$5:$T24))))</f>
        <v>-33</v>
      </c>
      <c r="V24" s="99" t="str">
        <f t="shared" ca="1" si="0"/>
        <v/>
      </c>
      <c r="W24" s="72">
        <f t="shared" ca="1" si="22"/>
        <v>-4</v>
      </c>
      <c r="X24" s="74" t="str">
        <f t="shared" ca="1" si="23"/>
        <v>L</v>
      </c>
      <c r="Y24" s="9" t="str">
        <f t="shared" ca="1" si="12"/>
        <v>B</v>
      </c>
      <c r="Z24" s="4" t="str">
        <f t="shared" ca="1" si="13"/>
        <v>C</v>
      </c>
      <c r="AA24" s="4" t="str">
        <f t="shared" ca="1" si="14"/>
        <v>C</v>
      </c>
      <c r="AB24" s="4" t="str">
        <f t="shared" ca="1" si="186"/>
        <v>W</v>
      </c>
      <c r="AC24" s="4" t="str">
        <f t="shared" ca="1" si="187"/>
        <v>W</v>
      </c>
      <c r="AD24" s="4" t="str">
        <f t="shared" ca="1" si="188"/>
        <v>L</v>
      </c>
      <c r="AE24" s="1" t="str">
        <f t="shared" ca="1" si="124"/>
        <v>F2</v>
      </c>
      <c r="AF24" s="1" t="str">
        <f t="shared" ca="1" si="125"/>
        <v/>
      </c>
      <c r="AG24" s="1" t="str">
        <f t="shared" ca="1" si="189"/>
        <v/>
      </c>
      <c r="AH24" s="1" t="str">
        <f t="shared" ca="1" si="126"/>
        <v>L4</v>
      </c>
      <c r="AI24" s="1" t="str">
        <f t="shared" ca="1" si="127"/>
        <v/>
      </c>
      <c r="AJ24" s="1" t="str">
        <f t="shared" ca="1" si="128"/>
        <v>XF2</v>
      </c>
      <c r="AK24" s="1">
        <f t="shared" ca="1" si="129"/>
        <v>2</v>
      </c>
      <c r="AL24" s="1">
        <f t="shared" ca="1" si="129"/>
        <v>6</v>
      </c>
      <c r="AM24" s="1">
        <f t="shared" ca="1" si="5"/>
        <v>-10</v>
      </c>
      <c r="AN24" s="1">
        <f t="shared" ca="1" si="24"/>
        <v>-1</v>
      </c>
      <c r="AO24" s="1" t="str">
        <f t="shared" ca="1" si="190"/>
        <v>C</v>
      </c>
      <c r="AP24" s="1" t="str">
        <f t="shared" ca="1" si="25"/>
        <v>N</v>
      </c>
      <c r="AQ24" s="1" t="str">
        <f t="shared" ca="1" si="26"/>
        <v>N</v>
      </c>
      <c r="AR24" s="1" t="str">
        <f t="shared" ca="1" si="27"/>
        <v>N</v>
      </c>
      <c r="AS24" s="1">
        <f t="shared" ca="1" si="28"/>
        <v>13</v>
      </c>
      <c r="AT24" s="15" t="str">
        <f t="shared" ca="1" si="130"/>
        <v>Y</v>
      </c>
      <c r="AU24" s="1" t="str">
        <f t="shared" ca="1" si="29"/>
        <v>N</v>
      </c>
      <c r="AV24" s="1" t="str">
        <f t="shared" ca="1" si="30"/>
        <v>N</v>
      </c>
      <c r="AW24" s="1" t="str">
        <f t="shared" ca="1" si="31"/>
        <v>N</v>
      </c>
      <c r="AX24" s="1" t="str">
        <f t="shared" ca="1" si="32"/>
        <v/>
      </c>
      <c r="AY24" s="1" t="str">
        <f t="shared" ca="1" si="33"/>
        <v>XF2</v>
      </c>
      <c r="AZ24" s="1">
        <f>IF(Dashboard!AH24="P",IF(AZ23="",1,AZ23+1),"")</f>
        <v>3</v>
      </c>
      <c r="BA24" s="1" t="str">
        <f>IF(Dashboard!AH24="B",IF(BA23="",1,BA23+1),"")</f>
        <v/>
      </c>
      <c r="BB24" s="1" t="str">
        <f t="shared" si="34"/>
        <v>10012</v>
      </c>
      <c r="BC24" s="1" t="str">
        <f t="shared" si="34"/>
        <v>01200</v>
      </c>
      <c r="BD24" s="1" t="str">
        <f t="shared" si="131"/>
        <v>010012</v>
      </c>
      <c r="BE24" s="1" t="str">
        <f t="shared" si="131"/>
        <v>101200</v>
      </c>
      <c r="BF24" s="1" t="str">
        <f t="shared" si="132"/>
        <v>P</v>
      </c>
      <c r="BG24" s="1" t="str">
        <f t="shared" ca="1" si="35"/>
        <v>F3W</v>
      </c>
      <c r="BH24" s="1" t="str">
        <f t="shared" ca="1" si="133"/>
        <v>F2</v>
      </c>
      <c r="BI24" s="1" t="str">
        <f t="shared" ca="1" si="36"/>
        <v>BW</v>
      </c>
      <c r="BJ24" s="1" t="str">
        <f t="shared" ca="1" si="134"/>
        <v>L4</v>
      </c>
      <c r="BK24" s="1" t="str">
        <f t="shared" ca="1" si="37"/>
        <v>F3L</v>
      </c>
      <c r="BL24" s="1" t="str">
        <f t="shared" ca="1" si="135"/>
        <v>XF2</v>
      </c>
      <c r="BM24" s="1" t="str">
        <f t="shared" ca="1" si="136"/>
        <v>2</v>
      </c>
      <c r="BN24" s="1" t="str">
        <f t="shared" ca="1" si="137"/>
        <v>4</v>
      </c>
      <c r="BO24" s="1" t="str">
        <f t="shared" ca="1" si="138"/>
        <v>2</v>
      </c>
      <c r="BR24" s="1">
        <f>General!A22</f>
        <v>0</v>
      </c>
      <c r="BS24" s="1">
        <f>General!B22</f>
        <v>0</v>
      </c>
      <c r="BT24" s="1" t="str">
        <f>General!C22</f>
        <v/>
      </c>
      <c r="BU24" s="1">
        <f>General!D22</f>
        <v>0</v>
      </c>
      <c r="BW24" s="1" t="str">
        <f>General!F22</f>
        <v>LWWW</v>
      </c>
      <c r="BX24" s="1">
        <f>General!G22</f>
        <v>6</v>
      </c>
      <c r="BZ24" s="1">
        <f>IF(Dashboard!U24="",1,0.5)</f>
        <v>1</v>
      </c>
      <c r="CB24" s="245" t="str">
        <f t="shared" si="38"/>
        <v>P</v>
      </c>
      <c r="CC24" s="246" t="str">
        <f t="shared" si="39"/>
        <v>Y</v>
      </c>
      <c r="CD24" s="244">
        <f t="shared" si="40"/>
        <v>-8</v>
      </c>
      <c r="CE24" s="245" t="str">
        <f t="shared" si="41"/>
        <v>B</v>
      </c>
      <c r="CF24" s="246" t="str">
        <f t="shared" si="42"/>
        <v>N</v>
      </c>
      <c r="CG24" s="244">
        <f t="shared" si="43"/>
        <v>8</v>
      </c>
      <c r="CH24" s="245" t="str">
        <f t="shared" si="44"/>
        <v>P</v>
      </c>
      <c r="CI24" s="246" t="str">
        <f t="shared" si="45"/>
        <v>Y</v>
      </c>
      <c r="CJ24" s="244">
        <f t="shared" si="46"/>
        <v>-5</v>
      </c>
      <c r="CK24" s="245" t="str">
        <f t="shared" si="47"/>
        <v>B</v>
      </c>
      <c r="CL24" s="246" t="str">
        <f t="shared" si="48"/>
        <v>N</v>
      </c>
      <c r="CM24" s="244">
        <f t="shared" si="49"/>
        <v>5</v>
      </c>
      <c r="CN24" s="245" t="str">
        <f t="shared" si="139"/>
        <v>P</v>
      </c>
      <c r="CO24" s="246" t="str">
        <f t="shared" si="50"/>
        <v>Y</v>
      </c>
      <c r="CP24" s="244">
        <f t="shared" si="51"/>
        <v>-6</v>
      </c>
      <c r="CQ24" s="245" t="str">
        <f t="shared" si="52"/>
        <v>P</v>
      </c>
      <c r="CR24" s="246" t="str">
        <f t="shared" si="53"/>
        <v>Y</v>
      </c>
      <c r="CS24" s="244">
        <f t="shared" si="54"/>
        <v>1</v>
      </c>
      <c r="CT24" s="245" t="str">
        <f t="shared" si="55"/>
        <v>B</v>
      </c>
      <c r="CU24" s="246" t="str">
        <f t="shared" si="56"/>
        <v>N</v>
      </c>
      <c r="CV24" s="244">
        <f t="shared" si="57"/>
        <v>-1</v>
      </c>
      <c r="CW24" s="245" t="str">
        <f t="shared" si="58"/>
        <v>B</v>
      </c>
      <c r="CX24" s="246" t="str">
        <f t="shared" si="59"/>
        <v>N</v>
      </c>
      <c r="CY24" s="247">
        <f t="shared" si="60"/>
        <v>6</v>
      </c>
      <c r="CZ24" s="245" t="str">
        <f t="shared" si="61"/>
        <v>P</v>
      </c>
      <c r="DA24" s="246" t="str">
        <f t="shared" si="62"/>
        <v>Y</v>
      </c>
      <c r="DB24" s="244">
        <f t="shared" si="63"/>
        <v>6</v>
      </c>
      <c r="DC24" s="245" t="str">
        <f t="shared" si="64"/>
        <v>P</v>
      </c>
      <c r="DD24" s="246" t="str">
        <f t="shared" si="65"/>
        <v>Y</v>
      </c>
      <c r="DE24" s="244">
        <f t="shared" si="66"/>
        <v>-6</v>
      </c>
      <c r="DF24" s="245" t="str">
        <f t="shared" si="67"/>
        <v>B</v>
      </c>
      <c r="DG24" s="246" t="str">
        <f t="shared" si="68"/>
        <v>N</v>
      </c>
      <c r="DH24" s="244">
        <f t="shared" si="69"/>
        <v>6</v>
      </c>
      <c r="DI24" s="245" t="str">
        <f t="shared" si="70"/>
        <v>B</v>
      </c>
      <c r="DJ24" s="246" t="str">
        <f t="shared" si="71"/>
        <v>N</v>
      </c>
      <c r="DK24" s="244">
        <f t="shared" si="72"/>
        <v>-10</v>
      </c>
      <c r="DL24" s="245" t="str">
        <f t="shared" si="73"/>
        <v>P</v>
      </c>
      <c r="DM24" s="246" t="str">
        <f t="shared" si="74"/>
        <v>Y</v>
      </c>
      <c r="DN24" s="244">
        <f t="shared" si="75"/>
        <v>10</v>
      </c>
      <c r="DO24" s="245" t="str">
        <f t="shared" si="76"/>
        <v>B</v>
      </c>
      <c r="DP24" s="246" t="str">
        <f t="shared" si="77"/>
        <v>N</v>
      </c>
      <c r="DQ24" s="244">
        <f t="shared" si="78"/>
        <v>-7</v>
      </c>
      <c r="DR24" s="245" t="str">
        <f t="shared" si="79"/>
        <v>P</v>
      </c>
      <c r="DS24" s="246" t="str">
        <f t="shared" si="80"/>
        <v>Y</v>
      </c>
      <c r="DT24" s="244">
        <f t="shared" si="81"/>
        <v>7</v>
      </c>
      <c r="DU24" s="245" t="str">
        <f t="shared" si="82"/>
        <v>p</v>
      </c>
      <c r="DV24" s="246" t="str">
        <f t="shared" si="83"/>
        <v>Y</v>
      </c>
      <c r="DW24" s="244">
        <f t="shared" si="84"/>
        <v>6</v>
      </c>
      <c r="DX24" s="245" t="str">
        <f t="shared" si="85"/>
        <v>B</v>
      </c>
      <c r="DY24" s="246" t="str">
        <f t="shared" si="86"/>
        <v>N</v>
      </c>
      <c r="DZ24" s="244">
        <f t="shared" si="87"/>
        <v>-6</v>
      </c>
      <c r="EA24" s="245" t="str">
        <f t="shared" si="88"/>
        <v>B</v>
      </c>
      <c r="EB24" s="246" t="str">
        <f t="shared" si="89"/>
        <v>N</v>
      </c>
      <c r="EC24" s="244">
        <f t="shared" si="90"/>
        <v>-6</v>
      </c>
      <c r="ED24" s="252">
        <f t="shared" si="140"/>
        <v>10</v>
      </c>
      <c r="EE24" s="253">
        <f t="shared" si="141"/>
        <v>0</v>
      </c>
      <c r="EF24" s="254" t="str">
        <f t="shared" si="142"/>
        <v/>
      </c>
      <c r="EG24" s="255">
        <f t="shared" si="143"/>
        <v>-7</v>
      </c>
      <c r="EH24" s="255">
        <f t="shared" si="143"/>
        <v>7</v>
      </c>
      <c r="EI24" s="255">
        <f t="shared" si="91"/>
        <v>-4</v>
      </c>
      <c r="EJ24" s="255">
        <f t="shared" si="91"/>
        <v>4</v>
      </c>
      <c r="EK24" s="255">
        <f t="shared" si="91"/>
        <v>-7</v>
      </c>
      <c r="EL24" s="255">
        <f t="shared" si="91"/>
        <v>4</v>
      </c>
      <c r="EM24" s="255">
        <f t="shared" si="91"/>
        <v>-4</v>
      </c>
      <c r="EN24" s="255">
        <f t="shared" si="91"/>
        <v>7</v>
      </c>
      <c r="EO24" s="255">
        <f t="shared" si="91"/>
        <v>4.25</v>
      </c>
      <c r="EP24" s="255">
        <f t="shared" si="91"/>
        <v>-8.5</v>
      </c>
      <c r="EQ24" s="255">
        <f t="shared" si="91"/>
        <v>8.5</v>
      </c>
      <c r="ER24" s="255">
        <f t="shared" si="91"/>
        <v>-8</v>
      </c>
      <c r="ES24" s="255">
        <f t="shared" si="91"/>
        <v>8</v>
      </c>
      <c r="ET24" s="255">
        <f t="shared" si="91"/>
        <v>-6</v>
      </c>
      <c r="EU24" s="255">
        <f t="shared" si="91"/>
        <v>6</v>
      </c>
      <c r="EV24" s="255">
        <f t="shared" si="91"/>
        <v>5</v>
      </c>
      <c r="EW24" s="255">
        <f t="shared" si="91"/>
        <v>-5</v>
      </c>
      <c r="EX24" s="255">
        <f t="shared" si="91"/>
        <v>-4.25</v>
      </c>
      <c r="EY24" s="256">
        <f t="shared" si="144"/>
        <v>-8</v>
      </c>
      <c r="EZ24" s="257">
        <f t="shared" si="145"/>
        <v>8</v>
      </c>
      <c r="FA24" s="257">
        <f t="shared" si="146"/>
        <v>-5</v>
      </c>
      <c r="FB24" s="257">
        <f t="shared" si="147"/>
        <v>5</v>
      </c>
      <c r="FC24" s="257">
        <f t="shared" si="148"/>
        <v>-6</v>
      </c>
      <c r="FD24" s="257">
        <f t="shared" si="149"/>
        <v>1</v>
      </c>
      <c r="FE24" s="257">
        <f t="shared" si="150"/>
        <v>-1</v>
      </c>
      <c r="FF24" s="257">
        <f t="shared" si="151"/>
        <v>6</v>
      </c>
      <c r="FG24" s="257">
        <f t="shared" si="152"/>
        <v>6</v>
      </c>
      <c r="FH24" s="257">
        <f t="shared" si="153"/>
        <v>-6</v>
      </c>
      <c r="FI24" s="257">
        <f t="shared" si="154"/>
        <v>6</v>
      </c>
      <c r="FJ24" s="257">
        <f t="shared" si="155"/>
        <v>-10</v>
      </c>
      <c r="FK24" s="257">
        <f t="shared" si="156"/>
        <v>10</v>
      </c>
      <c r="FL24" s="257">
        <f t="shared" si="157"/>
        <v>-7</v>
      </c>
      <c r="FM24" s="257">
        <f t="shared" si="158"/>
        <v>7</v>
      </c>
      <c r="FN24" s="257">
        <f t="shared" si="159"/>
        <v>6</v>
      </c>
      <c r="FO24" s="257">
        <f t="shared" si="160"/>
        <v>-6</v>
      </c>
      <c r="FP24" s="258">
        <f t="shared" si="161"/>
        <v>-6</v>
      </c>
      <c r="FQ24" s="228">
        <v>24</v>
      </c>
      <c r="FR24" s="232">
        <f t="shared" si="198"/>
        <v>19</v>
      </c>
      <c r="FS24" s="230" t="str" cm="1">
        <f t="array" ref="FS24">IFERROR(INDEX($EG$4:$EX$4,_xlfn.AGGREGATE(15,6,COLUMN($EG$4:$EX$4)-COLUMN($EF$1)/($EG24:$EX24=LARGE($EG24:$EX24,1)),COLUMNS($EX$4:$EX$4))),"")</f>
        <v>DF</v>
      </c>
      <c r="FT24" s="230" t="str" cm="1">
        <f t="array" ref="FT24">IFERROR(INDEX($EG$4:$EX$4,_xlfn.AGGREGATE(15,6,COLUMN($EG$4:$EX$4)-COLUMN($EF$1)/($EG24:$EX24=LARGE($EG24:$EX24,2)),COLUMNS($EX$4:$EY$4))),"")</f>
        <v/>
      </c>
      <c r="FU24" s="230" t="str" cm="1">
        <f t="array" ref="FU24">IFERROR(INDEX($EG$4:$EX$4,_xlfn.AGGREGATE(15,6,COLUMN($EG$4:$EX$4)-COLUMN($EF$1)/($EG24:$EX24=LARGE($EG24:$EX24,3)),COLUMNS($EX$4:$EZ$4))),"")</f>
        <v/>
      </c>
      <c r="FV24" s="230" t="str" cm="1">
        <f t="array" ref="FV24">IFERROR(INDEX($EG$4:$EX$4,_xlfn.AGGREGATE(15,6,COLUMN($EG$4:$EX$4)-COLUMN($EF$1)/($EG24:$EX24=LARGE($EG24:$EX24,4)),COLUMNS($EX$4:$FA$4))),"")</f>
        <v/>
      </c>
      <c r="FW24" s="230" t="str" cm="1">
        <f t="array" ref="FW24">IFERROR(INDEX($EG$4:$EX$4,_xlfn.AGGREGATE(15,6,COLUMN($EG$4:$EX$4)-COLUMN($EF$1)/($EG24:$EX24=LARGE($EG24:$EX24,5)),COLUMNS($EX$4:$FB$4))),"")</f>
        <v/>
      </c>
      <c r="FX24" s="230" t="str" cm="1">
        <f t="array" ref="FX24">IFERROR(INDEX($EG$4:$EX$4,_xlfn.AGGREGATE(15,6,COLUMN($EG$4:$EX$4)-COLUMN($EF$1)/($EG24:$EX24=LARGE($EG24:$EX24,6)),COLUMNS($EX$4:$FC$4))),"")</f>
        <v/>
      </c>
      <c r="FY24" s="228" t="str">
        <f t="shared" si="191"/>
        <v/>
      </c>
      <c r="FZ24" s="231" t="str">
        <f t="shared" ca="1" si="192"/>
        <v>R</v>
      </c>
      <c r="GA24" s="231" t="e" cm="1">
        <f t="array" aca="1" ref="GA24" ca="1">IF(INDIRECT(VLOOKUP(GA23,General!AC:AE,3,FALSE)&amp;FQ23)&gt;0,GA23,FY23)</f>
        <v>#N/A</v>
      </c>
      <c r="GB24" s="232">
        <f t="shared" ca="1" si="193"/>
        <v>1</v>
      </c>
      <c r="GC24" s="230"/>
      <c r="GD24" s="231"/>
      <c r="GE24" s="231"/>
      <c r="GF24" s="231"/>
      <c r="GG24" s="231"/>
      <c r="GH24" s="229"/>
      <c r="GI24" s="259" t="e">
        <f ca="1">IF(FS24="",-1,COUNTIF(INDIRECT(GC24&amp;$DN$10):INDIRECT(GC24&amp;FQ24),"Y"))</f>
        <v>#REF!</v>
      </c>
      <c r="GJ24" s="262">
        <f ca="1">IF(FT24="",-1,COUNTIF(INDIRECT(GD24&amp;$DN$10):INDIRECT(GD24&amp;FQ24),"Y"))</f>
        <v>-1</v>
      </c>
      <c r="GK24" s="262">
        <f ca="1">IF(FU24="",-1,COUNTIF(INDIRECT(GE24&amp;$DN$10):INDIRECT(GE24&amp;FQ24),"Y"))</f>
        <v>-1</v>
      </c>
      <c r="GL24" s="260">
        <f ca="1">IF(FV24="",-1,COUNTIF(INDIRECT(GF24&amp;$DN$10):INDIRECT(GF24&amp;FQ24),"Y"))</f>
        <v>-1</v>
      </c>
      <c r="GM24" s="264">
        <f ca="1">IF(FW24="",-1,COUNTIF(INDIRECT(GG24&amp;$DN$10):INDIRECT(GG24&amp;FQ24),"Y"))</f>
        <v>-1</v>
      </c>
      <c r="GN24" s="264">
        <f ca="1">IF(FX24="",-1,COUNTIF(INDIRECT(GH24&amp;$DN$10):INDIRECT(GH24&amp;FQ24),"Y"))</f>
        <v>-1</v>
      </c>
      <c r="GO24" s="230" t="str" cm="1">
        <f t="array" ref="GO24">IFERROR(INDEX($DP$24:$DU$24,_xlfn.AGGREGATE(15,6,COLUMN($DP$24:$DU$24)-COLUMN($DO$24)/($EF$24:$EK$24=MAX($EF$24:$EK$24)),COLUMNS($DP$24:FS24))),"")</f>
        <v/>
      </c>
      <c r="GP24" s="231" t="str" cm="1">
        <f t="array" ref="GP24">IFERROR(INDEX($DP$24:$DU$24,_xlfn.AGGREGATE(15,6,COLUMN($DP$24:$DU$24)-COLUMN($DO$24)/($EF$24:$EK$24=MAX($EF$24:$EK$24)),COLUMNS($DP$24:FT24))),"")</f>
        <v/>
      </c>
      <c r="GQ24" s="231" t="str" cm="1">
        <f t="array" ref="GQ24">IFERROR(INDEX($DP$24:$DU$24,_xlfn.AGGREGATE(15,6,COLUMN($DP$24:$DU$24)-COLUMN($DO$24)/($EF$24:$EK$24=MAX($EF$24:$EK$24)),COLUMNS($DP$24:FU24))),"")</f>
        <v/>
      </c>
      <c r="GR24" s="231" t="str" cm="1">
        <f t="array" ref="GR24">IFERROR(INDEX($DP$24:$DU$24,_xlfn.AGGREGATE(15,6,COLUMN($DP$24:$DU$24)-COLUMN($DO$24)/($EF$24:$EK$24=MAX($EF$24:$EK$24)),COLUMNS($DP$24:FV24))),"")</f>
        <v/>
      </c>
      <c r="GS24" s="231" t="str" cm="1">
        <f t="array" ref="GS24">IFERROR(INDEX($DP$24:$DU$24,_xlfn.AGGREGATE(15,6,COLUMN($DP$24:$DU$24)-COLUMN($DO$24)/($EF$24:$EK$24=MAX($EF$24:$EK$24)),COLUMNS($DP$24:FW24))),"")</f>
        <v/>
      </c>
      <c r="GT24" s="229" t="str" cm="1">
        <f t="array" ref="GT24">IFERROR(INDEX($DP$24:$DU$24,_xlfn.AGGREGATE(15,6,COLUMN($DP$24:$DU$24)-COLUMN($DO$24)/($EF$24:$EK$24=MAX($EF$24:$EK$24)),COLUMNS($DP$24:FX24))),"")</f>
        <v/>
      </c>
      <c r="GU24" s="234">
        <f t="shared" ca="1" si="164"/>
        <v>1</v>
      </c>
      <c r="GV24" s="232">
        <f t="shared" ca="1" si="194"/>
        <v>1</v>
      </c>
      <c r="GW24" s="263" t="str" cm="1">
        <f t="array" aca="1" ref="GW24" ca="1">INDEX(GO24:GT24,1,GV24)</f>
        <v/>
      </c>
      <c r="GX24" s="230" t="str">
        <f t="shared" ca="1" si="17"/>
        <v>B</v>
      </c>
      <c r="GY24" s="231" t="str">
        <f t="shared" ca="1" si="18"/>
        <v>T</v>
      </c>
      <c r="GZ24" s="231" t="str">
        <f t="shared" si="19"/>
        <v>C</v>
      </c>
      <c r="HA24" s="231" t="str">
        <f t="shared" ca="1" si="6"/>
        <v>XF2LXBL</v>
      </c>
      <c r="HB24" s="231" t="str">
        <f t="shared" ca="1" si="7"/>
        <v>11</v>
      </c>
      <c r="HC24" s="231" t="str">
        <f t="shared" si="8"/>
        <v>00</v>
      </c>
      <c r="HD24" s="234" t="str">
        <f t="shared" si="92"/>
        <v/>
      </c>
      <c r="HE24" s="234" t="str">
        <f t="shared" si="93"/>
        <v/>
      </c>
      <c r="HF24" s="234" t="str">
        <f t="shared" si="94"/>
        <v/>
      </c>
      <c r="HG24" s="234" t="str">
        <f t="shared" si="95"/>
        <v/>
      </c>
      <c r="HH24" s="234" t="str">
        <f t="shared" si="96"/>
        <v/>
      </c>
      <c r="HI24" s="234" t="str">
        <f t="shared" si="97"/>
        <v/>
      </c>
      <c r="HJ24" s="234" t="e">
        <f t="shared" ca="1" si="98"/>
        <v>#VALUE!</v>
      </c>
      <c r="HK24" s="234">
        <f t="shared" ca="1" si="98"/>
        <v>4</v>
      </c>
      <c r="HL24" s="230">
        <f t="shared" si="9"/>
        <v>-8</v>
      </c>
      <c r="HM24" s="231">
        <f>IF(CC24="",0,IFERROR(VLOOKUP(CC19&amp;CC20&amp;CC21&amp;CC22&amp;CC23&amp;CC24,General!I:J,2,FALSE),0))</f>
        <v>1</v>
      </c>
      <c r="HN24" s="231">
        <f>IF(CF24="",0,IFERROR(VLOOKUP(CF19&amp;CF20&amp;CF21&amp;CF22&amp;CF23&amp;CF24,General!I:J,2,FALSE),0))</f>
        <v>-1</v>
      </c>
      <c r="HO24" s="231">
        <f>IF(CI24="",0,IFERROR(VLOOKUP(CI19&amp;CI20&amp;CI21&amp;CI22&amp;CI23&amp;CI24,General!I:J,2,FALSE),0))</f>
        <v>1</v>
      </c>
      <c r="HP24" s="231">
        <f>IF(CL24="",0,IFERROR(VLOOKUP(CL19&amp;CL20&amp;CL21&amp;CL22&amp;CL23&amp;CL24,General!I:J,2,FALSE),0))</f>
        <v>-1</v>
      </c>
      <c r="HQ24" s="231">
        <f>IF(CO24="",0,IFERROR(VLOOKUP(CO19&amp;CO20&amp;CO21&amp;CO22&amp;CO23&amp;CO24,General!I:J,2,FALSE),0))</f>
        <v>1</v>
      </c>
      <c r="HR24" s="231">
        <f>IF(CR24="",0,IFERROR(VLOOKUP(CR19&amp;CR20&amp;CR21&amp;CR22&amp;CR23&amp;CR24,General!I:J,2,FALSE),0))</f>
        <v>1</v>
      </c>
      <c r="HS24" s="231">
        <f>IF(CU24="",0,IFERROR(VLOOKUP(CU19&amp;CU20&amp;CU21&amp;CU22&amp;CU23&amp;CU24,General!I:J,2,FALSE),0))</f>
        <v>-1</v>
      </c>
      <c r="HT24" s="231">
        <f>IF(CX24="",0,IFERROR(VLOOKUP(CX19&amp;CX20&amp;CX21&amp;CX22&amp;CX23&amp;CX24,General!I:J,2,FALSE),0))</f>
        <v>-1</v>
      </c>
      <c r="HU24" s="231">
        <f>IF(DA24="",0,IFERROR(VLOOKUP(DA19&amp;DA20&amp;DA21&amp;DA22&amp;DA23&amp;DA24,General!I:J,2,FALSE),0))</f>
        <v>1</v>
      </c>
      <c r="HV24" s="231">
        <f>IF(DD24="",0,IFERROR(VLOOKUP(DD19&amp;DD20&amp;DD21&amp;DD22&amp;DD23&amp;DD24,General!I:J,2,FALSE),0))</f>
        <v>3</v>
      </c>
      <c r="HW24" s="231">
        <f>IF(DG24="",0,IFERROR(VLOOKUP(DG19&amp;DG20&amp;DG21&amp;DG22&amp;DG23&amp;DG24,General!I:J,2,FALSE),0))</f>
        <v>-3</v>
      </c>
      <c r="HX24" s="231">
        <f>IF(DJ24="",0,IFERROR(VLOOKUP(DJ19&amp;DJ20&amp;DJ21&amp;DJ22&amp;DJ23&amp;DJ24,General!I:J,2,FALSE),0))</f>
        <v>-3</v>
      </c>
      <c r="HY24" s="231">
        <f>IF(DM24="",0,IFERROR(VLOOKUP(DM19&amp;DM20&amp;DM21&amp;DM22&amp;DM23&amp;DM24,General!I:J,2,FALSE),0))</f>
        <v>3</v>
      </c>
      <c r="HZ24" s="231">
        <f>IF(DP24="",0,IFERROR(VLOOKUP(DP19&amp;DP20&amp;DP21&amp;DP22&amp;DP23&amp;DP24,General!I:J,2,FALSE),0))</f>
        <v>-1</v>
      </c>
      <c r="IA24" s="231">
        <f>IF(DS24="",0,IFERROR(VLOOKUP(DS19&amp;DS20&amp;DS21&amp;DS22&amp;DS23&amp;DS24,General!I:J,2,FALSE),0))</f>
        <v>1</v>
      </c>
      <c r="IB24" s="231">
        <f>IF(DV24="",0,IFERROR(VLOOKUP(DV19&amp;DV20&amp;DV21&amp;DV22&amp;DV23&amp;DV24,General!I:J,2,FALSE),0))</f>
        <v>1</v>
      </c>
      <c r="IC24" s="229">
        <f>IF(DY24="",0,IFERROR(VLOOKUP(DY19&amp;DY20&amp;DY21&amp;DY22&amp;DY23&amp;DY24,General!I:J,2,FALSE),0))</f>
        <v>-1</v>
      </c>
      <c r="ID24" s="229">
        <f>IF(EB24="",0,IFERROR(VLOOKUP(EB19&amp;EB20&amp;EB21&amp;EB22&amp;EB23&amp;EB24,General!I:J,2,FALSE),0))</f>
        <v>-1</v>
      </c>
      <c r="IE24" s="229">
        <v>0</v>
      </c>
      <c r="IF24" s="234" t="str">
        <f t="shared" si="165"/>
        <v/>
      </c>
      <c r="IG24" s="234" t="str">
        <f t="shared" ca="1" si="99"/>
        <v>N</v>
      </c>
      <c r="IH24" s="234" t="str">
        <f t="shared" ca="1" si="100"/>
        <v>N</v>
      </c>
      <c r="II24" s="234" t="str">
        <f t="shared" si="101"/>
        <v>N</v>
      </c>
      <c r="IJ24" s="234" t="str">
        <f t="shared" si="102"/>
        <v/>
      </c>
      <c r="IK24" s="276" t="str">
        <f t="shared" ca="1" si="103"/>
        <v/>
      </c>
      <c r="IL24" s="234" t="str">
        <f t="shared" ca="1" si="104"/>
        <v/>
      </c>
      <c r="IM24" s="234" t="str">
        <f t="shared" si="105"/>
        <v/>
      </c>
      <c r="IN24" s="234" t="str">
        <f t="shared" si="106"/>
        <v/>
      </c>
      <c r="IO24" s="234" t="str">
        <f t="shared" si="107"/>
        <v/>
      </c>
      <c r="IP24" s="234" t="str">
        <f t="shared" si="108"/>
        <v/>
      </c>
      <c r="IQ24" s="234">
        <f t="shared" si="10"/>
        <v>3</v>
      </c>
      <c r="IR24" s="234" t="str">
        <f t="shared" si="11"/>
        <v/>
      </c>
      <c r="IS24" s="234" t="str">
        <f t="shared" si="109"/>
        <v>10012</v>
      </c>
      <c r="IT24" s="234" t="str">
        <f t="shared" si="109"/>
        <v>01200</v>
      </c>
      <c r="IU24" s="234" t="str">
        <f t="shared" si="166"/>
        <v>010012</v>
      </c>
      <c r="IV24" s="234" t="str">
        <f t="shared" si="166"/>
        <v>101200</v>
      </c>
      <c r="IW24" s="234" t="str">
        <f t="shared" si="167"/>
        <v>P</v>
      </c>
      <c r="IX24" s="234" t="str">
        <f t="shared" si="168"/>
        <v>P</v>
      </c>
      <c r="IY24" s="234" t="str">
        <f t="shared" ca="1" si="110"/>
        <v>XBL</v>
      </c>
      <c r="IZ24" s="234" t="str">
        <f t="shared" ca="1" si="111"/>
        <v/>
      </c>
      <c r="JA24" s="234" t="str">
        <f t="shared" ca="1" si="112"/>
        <v>1</v>
      </c>
      <c r="JB24" s="234" t="str">
        <f t="shared" ca="1" si="113"/>
        <v/>
      </c>
      <c r="JC24" s="234" t="str">
        <f t="shared" si="114"/>
        <v>0</v>
      </c>
      <c r="JD24" s="234" t="str">
        <f t="shared" ca="1" si="115"/>
        <v/>
      </c>
      <c r="JE24" s="234" t="str">
        <f t="shared" ca="1" si="169"/>
        <v/>
      </c>
      <c r="JF24" s="234" t="str">
        <f t="shared" ca="1" si="170"/>
        <v/>
      </c>
      <c r="JG24" s="234" t="str">
        <f t="shared" ca="1" si="171"/>
        <v/>
      </c>
      <c r="JH24" s="234" t="str">
        <f t="shared" si="116"/>
        <v/>
      </c>
      <c r="JI24" s="234"/>
      <c r="JJ24" s="234"/>
      <c r="JK24" s="234"/>
      <c r="JL24" s="234"/>
      <c r="JM24" s="234"/>
      <c r="JN24" s="234">
        <v>2</v>
      </c>
      <c r="JO24" s="218"/>
      <c r="JP24" s="234"/>
      <c r="JQ24" s="234"/>
      <c r="JS24" s="282">
        <f t="shared" ref="JS24:JS87" si="199">LARGE(EG24:EX24,1)</f>
        <v>8.5</v>
      </c>
      <c r="JT24" s="282">
        <f t="shared" ref="JT24:JT87" si="200">LARGE(EG24:EX24,2)</f>
        <v>8</v>
      </c>
      <c r="JU24" s="282">
        <f t="shared" si="174"/>
        <v>7</v>
      </c>
      <c r="JV24" s="282">
        <f t="shared" si="175"/>
        <v>7</v>
      </c>
      <c r="JW24" s="282">
        <f t="shared" si="176"/>
        <v>6</v>
      </c>
      <c r="JX24" s="1" t="str">
        <f t="shared" si="177"/>
        <v>DF</v>
      </c>
      <c r="JY24" s="1" t="str">
        <f t="shared" si="178"/>
        <v>CW</v>
      </c>
      <c r="JZ24" s="1" t="str">
        <f t="shared" si="179"/>
        <v>CW</v>
      </c>
      <c r="KA24" s="1" t="str">
        <f t="shared" si="180"/>
        <v>CE</v>
      </c>
      <c r="KB24" s="1" t="str">
        <f t="shared" si="181"/>
        <v>CQ</v>
      </c>
      <c r="KC24" s="1" t="str" cm="1">
        <f t="array" aca="1" ref="KC24" ca="1">IF(INDIRECT(VLOOKUP(KC23,General!AC:AE,3,FALSE)&amp;FQ23)&gt;1,KC23,JX24)</f>
        <v>DL</v>
      </c>
      <c r="KD24" s="1" t="str" cm="1">
        <f t="array" aca="1" ref="KD24" ca="1">IF(AND(INDIRECT(VLOOKUP(KD23,General!AC:AE,3,FALSE)&amp;FQ23)&gt;6,KD23&lt;&gt;KC24),KD23,IF(JX24&lt;&gt;KC24,JX24,IF(AND(JX24=JY24,JX24=JZ24),KA24,IF(JX24=JY24,JZ24,JY24))))</f>
        <v>CW</v>
      </c>
      <c r="KE24" s="1" t="str" cm="1">
        <f t="array" aca="1" ref="KE24" ca="1">IF(AND(INDIRECT(VLOOKUP(KE23,General!AC:AE,3,FALSE)&amp;FQ23)&gt;6,KE23&lt;&gt;KC24,KE23&lt;&gt;KD24),KE23,IF(AND(JX24&lt;&gt;KC24,JX24&lt;&gt;KD24),JX24,IF(AND(JY24&lt;&gt;KC24,JY24&lt;&gt;KD24),JY24,IF(AND(JZ24&lt;&gt;KC24,JZ24&lt;&gt;KD24),JZ24,IF(AND(KA24&lt;&gt;KC24,KA24&lt;&gt;KD24),KA24,KB24)))))</f>
        <v>DF</v>
      </c>
      <c r="KF24" s="1" t="str" cm="1">
        <f t="array" aca="1" ref="KF24" ca="1">INDIRECT(KC24&amp;FQ24)</f>
        <v>P</v>
      </c>
      <c r="KG24" s="1" t="str" cm="1">
        <f t="array" aca="1" ref="KG24" ca="1">INDIRECT(KD24&amp;FQ24)</f>
        <v>B</v>
      </c>
      <c r="KH24" s="1" t="str" cm="1">
        <f t="array" aca="1" ref="KH24" ca="1">INDIRECT(KE24&amp;FQ24)</f>
        <v>B</v>
      </c>
      <c r="KI24" s="1" t="str">
        <f ca="1">VLOOKUP(KC24,General!AF:AG,2,FALSE)</f>
        <v xml:space="preserve">L3O </v>
      </c>
      <c r="KJ24" s="1" t="str">
        <f ca="1">VLOOKUP(KD24,General!AF:AG,2,FALSE)</f>
        <v>AWB</v>
      </c>
      <c r="KK24" s="1" t="str">
        <f ca="1">VLOOKUP(KE24,General!AF:AG,2,FALSE)</f>
        <v>C</v>
      </c>
      <c r="KL24" s="1" t="str">
        <f t="shared" ca="1" si="195"/>
        <v>Y</v>
      </c>
      <c r="KM24" s="1" t="str">
        <f t="shared" ca="1" si="196"/>
        <v>Y</v>
      </c>
      <c r="KN24" s="1" t="str">
        <f t="shared" ca="1" si="197"/>
        <v>N</v>
      </c>
    </row>
    <row r="25" spans="1:300" ht="15.75" thickBot="1">
      <c r="A25" s="1">
        <v>21</v>
      </c>
      <c r="B25" s="12" t="str">
        <f t="shared" ca="1" si="20"/>
        <v>B4</v>
      </c>
      <c r="C25" s="90" t="str">
        <f t="shared" ca="1" si="183"/>
        <v/>
      </c>
      <c r="D25" s="13" t="str">
        <f t="shared" ca="1" si="117"/>
        <v/>
      </c>
      <c r="E25" s="43" t="str">
        <f t="shared" ca="1" si="117"/>
        <v>B</v>
      </c>
      <c r="F25" s="14" t="str">
        <f t="shared" ca="1" si="21"/>
        <v>L</v>
      </c>
      <c r="H25" s="93" t="str">
        <f t="shared" ca="1" si="184"/>
        <v>C</v>
      </c>
      <c r="I25" s="13" t="str">
        <f t="shared" ca="1" si="118"/>
        <v/>
      </c>
      <c r="J25" s="43" t="str">
        <f t="shared" ca="1" si="118"/>
        <v>F2</v>
      </c>
      <c r="K25" s="14" t="str">
        <f t="shared" ca="1" si="119"/>
        <v>L</v>
      </c>
      <c r="L25" s="52"/>
      <c r="M25" s="16" t="str">
        <f>IF(Dashboard!AH25="","",Dashboard!AH25)</f>
        <v>P</v>
      </c>
      <c r="O25" s="12" t="str">
        <f t="shared" ca="1" si="185"/>
        <v xml:space="preserve">F5 </v>
      </c>
      <c r="P25" s="13" t="str">
        <f t="shared" ca="1" si="120"/>
        <v/>
      </c>
      <c r="Q25" s="43" t="str">
        <f t="shared" ca="1" si="120"/>
        <v>XB</v>
      </c>
      <c r="R25" s="85" t="str">
        <f t="shared" ca="1" si="121"/>
        <v>L</v>
      </c>
      <c r="S25" s="85">
        <f t="shared" ca="1" si="122"/>
        <v>-44</v>
      </c>
      <c r="T25" s="96" t="str">
        <f t="shared" ca="1" si="123"/>
        <v/>
      </c>
      <c r="U25" s="85">
        <f ca="1">IF(M25="","",IF(B25="NB",U24,IF(T25="",SUM($T$5:$T25)+S25,SUM($T$5:$T25))))</f>
        <v>-37</v>
      </c>
      <c r="V25" s="97" t="str">
        <f t="shared" ca="1" si="0"/>
        <v/>
      </c>
      <c r="W25" s="72">
        <f t="shared" ca="1" si="22"/>
        <v>-4</v>
      </c>
      <c r="X25" s="74" t="str">
        <f t="shared" ca="1" si="23"/>
        <v>L</v>
      </c>
      <c r="Y25" s="9" t="str">
        <f t="shared" ca="1" si="12"/>
        <v>B</v>
      </c>
      <c r="Z25" s="4" t="str">
        <f t="shared" ca="1" si="13"/>
        <v>D</v>
      </c>
      <c r="AA25" s="4" t="str">
        <f t="shared" ca="1" si="14"/>
        <v>C</v>
      </c>
      <c r="AB25" s="4" t="str">
        <f t="shared" ca="1" si="186"/>
        <v>W</v>
      </c>
      <c r="AC25" s="4" t="str">
        <f t="shared" ca="1" si="187"/>
        <v>L</v>
      </c>
      <c r="AD25" s="4" t="str">
        <f t="shared" ca="1" si="188"/>
        <v>L</v>
      </c>
      <c r="AE25" s="1" t="str">
        <f t="shared" ca="1" si="124"/>
        <v/>
      </c>
      <c r="AF25" s="1" t="str">
        <f t="shared" ca="1" si="125"/>
        <v>B</v>
      </c>
      <c r="AG25" s="1" t="str">
        <f t="shared" ca="1" si="189"/>
        <v/>
      </c>
      <c r="AH25" s="1" t="str">
        <f t="shared" ca="1" si="126"/>
        <v>F2</v>
      </c>
      <c r="AI25" s="1" t="str">
        <f t="shared" ca="1" si="127"/>
        <v/>
      </c>
      <c r="AJ25" s="1" t="str">
        <f t="shared" ca="1" si="128"/>
        <v>XB</v>
      </c>
      <c r="AK25" s="1">
        <f t="shared" ca="1" si="129"/>
        <v>0</v>
      </c>
      <c r="AL25" s="1">
        <f t="shared" ca="1" si="129"/>
        <v>4</v>
      </c>
      <c r="AM25" s="1">
        <f t="shared" ca="1" si="5"/>
        <v>-10</v>
      </c>
      <c r="AN25" s="1">
        <f t="shared" ca="1" si="24"/>
        <v>-3</v>
      </c>
      <c r="AO25" s="1" t="str">
        <f t="shared" ca="1" si="190"/>
        <v>C</v>
      </c>
      <c r="AP25" s="1" t="str">
        <f t="shared" ca="1" si="25"/>
        <v>N</v>
      </c>
      <c r="AQ25" s="1" t="str">
        <f t="shared" ca="1" si="26"/>
        <v>N</v>
      </c>
      <c r="AR25" s="1" t="str">
        <f t="shared" ca="1" si="27"/>
        <v>N</v>
      </c>
      <c r="AS25" s="1">
        <f t="shared" ca="1" si="28"/>
        <v>14</v>
      </c>
      <c r="AT25" s="15" t="str">
        <f t="shared" ca="1" si="130"/>
        <v>N</v>
      </c>
      <c r="AU25" s="1" t="str">
        <f t="shared" ca="1" si="29"/>
        <v>N</v>
      </c>
      <c r="AV25" s="1" t="str">
        <f t="shared" ca="1" si="30"/>
        <v>N</v>
      </c>
      <c r="AW25" s="1" t="str">
        <f t="shared" ca="1" si="31"/>
        <v>N</v>
      </c>
      <c r="AX25" s="1" t="str">
        <f t="shared" ca="1" si="32"/>
        <v/>
      </c>
      <c r="AY25" s="1" t="str">
        <f t="shared" ca="1" si="33"/>
        <v>XB</v>
      </c>
      <c r="AZ25" s="1">
        <f>IF(Dashboard!AH25="P",IF(AZ24="",1,AZ24+1),"")</f>
        <v>4</v>
      </c>
      <c r="BA25" s="1" t="str">
        <f>IF(Dashboard!AH25="B",IF(BA24="",1,BA24+1),"")</f>
        <v/>
      </c>
      <c r="BB25" s="1" t="str">
        <f t="shared" si="34"/>
        <v>00123</v>
      </c>
      <c r="BC25" s="1" t="str">
        <f t="shared" si="34"/>
        <v>12000</v>
      </c>
      <c r="BD25" s="1" t="str">
        <f t="shared" si="131"/>
        <v>100123</v>
      </c>
      <c r="BE25" s="1" t="str">
        <f t="shared" si="131"/>
        <v>012000</v>
      </c>
      <c r="BF25" s="1" t="str">
        <f t="shared" si="132"/>
        <v>P</v>
      </c>
      <c r="BG25" s="1" t="str">
        <f t="shared" ca="1" si="35"/>
        <v>F2W</v>
      </c>
      <c r="BH25" s="1" t="str">
        <f t="shared" ca="1" si="133"/>
        <v>B</v>
      </c>
      <c r="BI25" s="1" t="str">
        <f t="shared" ca="1" si="36"/>
        <v>L4L</v>
      </c>
      <c r="BJ25" s="1" t="str">
        <f t="shared" ca="1" si="134"/>
        <v>F2</v>
      </c>
      <c r="BK25" s="1" t="str">
        <f t="shared" ca="1" si="37"/>
        <v>XF2L</v>
      </c>
      <c r="BL25" s="1" t="str">
        <f t="shared" ca="1" si="135"/>
        <v>XB</v>
      </c>
      <c r="BM25" s="1">
        <f t="shared" ca="1" si="136"/>
        <v>1</v>
      </c>
      <c r="BN25" s="1" t="str">
        <f t="shared" ca="1" si="137"/>
        <v>2</v>
      </c>
      <c r="BO25" s="1">
        <f t="shared" ca="1" si="138"/>
        <v>1</v>
      </c>
      <c r="BR25" s="1">
        <f>General!A23</f>
        <v>0</v>
      </c>
      <c r="BS25" s="1">
        <f>General!B23</f>
        <v>0</v>
      </c>
      <c r="BT25" s="1" t="str">
        <f>General!C23</f>
        <v/>
      </c>
      <c r="BU25" s="1">
        <f>General!D23</f>
        <v>0</v>
      </c>
      <c r="BW25" s="1" t="str">
        <f>General!F23</f>
        <v>WLLL</v>
      </c>
      <c r="BX25" s="1">
        <f>General!G23</f>
        <v>-6</v>
      </c>
      <c r="BZ25" s="1">
        <f>IF(Dashboard!U25="",1,0.5)</f>
        <v>1</v>
      </c>
      <c r="CB25" s="218" t="str">
        <f t="shared" si="38"/>
        <v>P</v>
      </c>
      <c r="CC25" s="219" t="str">
        <f t="shared" si="39"/>
        <v>Y</v>
      </c>
      <c r="CD25" s="217">
        <f t="shared" si="40"/>
        <v>-5</v>
      </c>
      <c r="CE25" s="218" t="str">
        <f t="shared" si="41"/>
        <v>B</v>
      </c>
      <c r="CF25" s="219" t="str">
        <f t="shared" si="42"/>
        <v>N</v>
      </c>
      <c r="CG25" s="217">
        <f t="shared" si="43"/>
        <v>5</v>
      </c>
      <c r="CH25" s="218" t="str">
        <f t="shared" si="44"/>
        <v>P</v>
      </c>
      <c r="CI25" s="219" t="str">
        <f t="shared" si="45"/>
        <v>Y</v>
      </c>
      <c r="CJ25" s="217">
        <f t="shared" si="46"/>
        <v>-2</v>
      </c>
      <c r="CK25" s="218" t="str">
        <f t="shared" si="47"/>
        <v>B</v>
      </c>
      <c r="CL25" s="219" t="str">
        <f t="shared" si="48"/>
        <v>N</v>
      </c>
      <c r="CM25" s="217">
        <f t="shared" si="49"/>
        <v>2</v>
      </c>
      <c r="CN25" s="218" t="str">
        <f t="shared" si="139"/>
        <v>B</v>
      </c>
      <c r="CO25" s="219" t="str">
        <f t="shared" si="50"/>
        <v>N</v>
      </c>
      <c r="CP25" s="217">
        <f t="shared" si="51"/>
        <v>-7</v>
      </c>
      <c r="CQ25" s="218" t="str">
        <f t="shared" si="52"/>
        <v>P</v>
      </c>
      <c r="CR25" s="219" t="str">
        <f t="shared" si="53"/>
        <v>Y</v>
      </c>
      <c r="CS25" s="217">
        <f t="shared" si="54"/>
        <v>4</v>
      </c>
      <c r="CT25" s="218" t="str">
        <f t="shared" si="55"/>
        <v>B</v>
      </c>
      <c r="CU25" s="219" t="str">
        <f t="shared" si="56"/>
        <v>N</v>
      </c>
      <c r="CV25" s="217">
        <f t="shared" si="57"/>
        <v>-4</v>
      </c>
      <c r="CW25" s="218" t="str">
        <f t="shared" si="58"/>
        <v>P</v>
      </c>
      <c r="CX25" s="219" t="str">
        <f t="shared" si="59"/>
        <v>Y</v>
      </c>
      <c r="CY25" s="220">
        <f t="shared" si="60"/>
        <v>7</v>
      </c>
      <c r="CZ25" s="218" t="str">
        <f t="shared" si="61"/>
        <v>B</v>
      </c>
      <c r="DA25" s="219" t="str">
        <f t="shared" si="62"/>
        <v>N</v>
      </c>
      <c r="DB25" s="217">
        <f t="shared" si="63"/>
        <v>5</v>
      </c>
      <c r="DC25" s="218" t="str">
        <f t="shared" si="64"/>
        <v>P</v>
      </c>
      <c r="DD25" s="219" t="str">
        <f t="shared" si="65"/>
        <v>Y</v>
      </c>
      <c r="DE25" s="217">
        <f t="shared" si="66"/>
        <v>0</v>
      </c>
      <c r="DF25" s="218" t="str">
        <f t="shared" si="67"/>
        <v>B</v>
      </c>
      <c r="DG25" s="219" t="str">
        <f t="shared" si="68"/>
        <v>N</v>
      </c>
      <c r="DH25" s="217">
        <f t="shared" si="69"/>
        <v>0</v>
      </c>
      <c r="DI25" s="218" t="str">
        <f t="shared" si="70"/>
        <v>P</v>
      </c>
      <c r="DJ25" s="219" t="str">
        <f t="shared" si="71"/>
        <v>Y</v>
      </c>
      <c r="DK25" s="217">
        <f t="shared" si="72"/>
        <v>-9</v>
      </c>
      <c r="DL25" s="218" t="str">
        <f t="shared" si="73"/>
        <v>B</v>
      </c>
      <c r="DM25" s="219" t="str">
        <f t="shared" si="74"/>
        <v>N</v>
      </c>
      <c r="DN25" s="217">
        <f t="shared" si="75"/>
        <v>9</v>
      </c>
      <c r="DO25" s="218" t="str">
        <f t="shared" si="76"/>
        <v>B</v>
      </c>
      <c r="DP25" s="219" t="str">
        <f t="shared" si="77"/>
        <v>N</v>
      </c>
      <c r="DQ25" s="217">
        <f t="shared" si="78"/>
        <v>-10</v>
      </c>
      <c r="DR25" s="218" t="str">
        <f t="shared" si="79"/>
        <v>P</v>
      </c>
      <c r="DS25" s="219" t="str">
        <f t="shared" si="80"/>
        <v>Y</v>
      </c>
      <c r="DT25" s="217">
        <f t="shared" si="81"/>
        <v>10</v>
      </c>
      <c r="DU25" s="218" t="str">
        <f t="shared" si="82"/>
        <v>B</v>
      </c>
      <c r="DV25" s="219" t="str">
        <f t="shared" si="83"/>
        <v>N</v>
      </c>
      <c r="DW25" s="217">
        <f t="shared" si="84"/>
        <v>5</v>
      </c>
      <c r="DX25" s="218" t="str">
        <f t="shared" si="85"/>
        <v>P</v>
      </c>
      <c r="DY25" s="219" t="str">
        <f t="shared" si="86"/>
        <v>Y</v>
      </c>
      <c r="DZ25" s="217">
        <f t="shared" si="87"/>
        <v>-5</v>
      </c>
      <c r="EA25" s="218" t="str">
        <f t="shared" si="88"/>
        <v>P</v>
      </c>
      <c r="EB25" s="219" t="str">
        <f t="shared" si="89"/>
        <v>Y</v>
      </c>
      <c r="EC25" s="217">
        <f t="shared" si="90"/>
        <v>-5</v>
      </c>
      <c r="ED25" s="252">
        <f t="shared" si="140"/>
        <v>10</v>
      </c>
      <c r="EE25" s="253">
        <f t="shared" si="141"/>
        <v>0</v>
      </c>
      <c r="EF25" s="254" t="str">
        <f t="shared" si="142"/>
        <v/>
      </c>
      <c r="EG25" s="255">
        <f t="shared" si="143"/>
        <v>-7</v>
      </c>
      <c r="EH25" s="255">
        <f t="shared" si="143"/>
        <v>7</v>
      </c>
      <c r="EI25" s="255">
        <f t="shared" si="91"/>
        <v>-4</v>
      </c>
      <c r="EJ25" s="255">
        <f t="shared" si="91"/>
        <v>4</v>
      </c>
      <c r="EK25" s="255">
        <f t="shared" si="91"/>
        <v>-6.5</v>
      </c>
      <c r="EL25" s="255">
        <f t="shared" si="91"/>
        <v>2.75</v>
      </c>
      <c r="EM25" s="255">
        <f t="shared" si="91"/>
        <v>-2.75</v>
      </c>
      <c r="EN25" s="255">
        <f t="shared" si="91"/>
        <v>6.5</v>
      </c>
      <c r="EO25" s="255">
        <f t="shared" si="91"/>
        <v>5.5</v>
      </c>
      <c r="EP25" s="255">
        <f t="shared" si="91"/>
        <v>-6.25</v>
      </c>
      <c r="EQ25" s="255">
        <f t="shared" si="91"/>
        <v>6.25</v>
      </c>
      <c r="ER25" s="255">
        <f t="shared" si="91"/>
        <v>-8</v>
      </c>
      <c r="ES25" s="255">
        <f t="shared" si="91"/>
        <v>8</v>
      </c>
      <c r="ET25" s="255">
        <f t="shared" si="91"/>
        <v>-7.5</v>
      </c>
      <c r="EU25" s="255">
        <f t="shared" si="91"/>
        <v>7.5</v>
      </c>
      <c r="EV25" s="255">
        <f t="shared" si="91"/>
        <v>5.5</v>
      </c>
      <c r="EW25" s="255">
        <f t="shared" si="91"/>
        <v>-5.5</v>
      </c>
      <c r="EX25" s="255">
        <f t="shared" ref="EX25:EX88" si="201">AVERAGE(FP22:FP25)</f>
        <v>-5.5</v>
      </c>
      <c r="EY25" s="256">
        <f t="shared" si="144"/>
        <v>-5</v>
      </c>
      <c r="EZ25" s="257">
        <f t="shared" si="145"/>
        <v>5</v>
      </c>
      <c r="FA25" s="257">
        <f t="shared" si="146"/>
        <v>-2</v>
      </c>
      <c r="FB25" s="257">
        <f t="shared" si="147"/>
        <v>2</v>
      </c>
      <c r="FC25" s="257">
        <f t="shared" si="148"/>
        <v>-7</v>
      </c>
      <c r="FD25" s="257">
        <f t="shared" si="149"/>
        <v>4</v>
      </c>
      <c r="FE25" s="257">
        <f t="shared" si="150"/>
        <v>-4</v>
      </c>
      <c r="FF25" s="257">
        <f t="shared" si="151"/>
        <v>7</v>
      </c>
      <c r="FG25" s="257">
        <f t="shared" si="152"/>
        <v>5</v>
      </c>
      <c r="FH25" s="257">
        <f t="shared" si="153"/>
        <v>0</v>
      </c>
      <c r="FI25" s="257">
        <f t="shared" si="154"/>
        <v>0</v>
      </c>
      <c r="FJ25" s="257">
        <f t="shared" si="155"/>
        <v>-9</v>
      </c>
      <c r="FK25" s="257">
        <f t="shared" si="156"/>
        <v>9</v>
      </c>
      <c r="FL25" s="257">
        <f t="shared" si="157"/>
        <v>-10</v>
      </c>
      <c r="FM25" s="257">
        <f t="shared" si="158"/>
        <v>10</v>
      </c>
      <c r="FN25" s="257">
        <f t="shared" si="159"/>
        <v>5</v>
      </c>
      <c r="FO25" s="257">
        <f t="shared" si="160"/>
        <v>-5</v>
      </c>
      <c r="FP25" s="258">
        <f t="shared" si="161"/>
        <v>-5</v>
      </c>
      <c r="FQ25" s="228">
        <v>25</v>
      </c>
      <c r="FR25" s="232">
        <f t="shared" si="198"/>
        <v>20</v>
      </c>
      <c r="FS25" s="230" t="str" cm="1">
        <f t="array" ref="FS25">IFERROR(INDEX($EG$4:$EX$4,_xlfn.AGGREGATE(15,6,COLUMN($EG$4:$EX$4)-COLUMN($EF$1)/($EG25:$EX25=LARGE($EG25:$EX25,1)),COLUMNS($EX$4:$EX$4))),"")</f>
        <v>DL</v>
      </c>
      <c r="FT25" s="230" t="str" cm="1">
        <f t="array" ref="FT25">IFERROR(INDEX($EG$4:$EX$4,_xlfn.AGGREGATE(15,6,COLUMN($EG$4:$EX$4)-COLUMN($EF$1)/($EG25:$EX25=LARGE($EG25:$EX25,2)),COLUMNS($EX$4:$EY$4))),"")</f>
        <v/>
      </c>
      <c r="FU25" s="230" t="str" cm="1">
        <f t="array" ref="FU25">IFERROR(INDEX($EG$4:$EX$4,_xlfn.AGGREGATE(15,6,COLUMN($EG$4:$EX$4)-COLUMN($EF$1)/($EG25:$EX25=LARGE($EG25:$EX25,3)),COLUMNS($EX$4:$EZ$4))),"")</f>
        <v/>
      </c>
      <c r="FV25" s="230" t="str" cm="1">
        <f t="array" ref="FV25">IFERROR(INDEX($EG$4:$EX$4,_xlfn.AGGREGATE(15,6,COLUMN($EG$4:$EX$4)-COLUMN($EF$1)/($EG25:$EX25=LARGE($EG25:$EX25,4)),COLUMNS($EX$4:$FA$4))),"")</f>
        <v/>
      </c>
      <c r="FW25" s="230" t="str" cm="1">
        <f t="array" ref="FW25">IFERROR(INDEX($EG$4:$EX$4,_xlfn.AGGREGATE(15,6,COLUMN($EG$4:$EX$4)-COLUMN($EF$1)/($EG25:$EX25=LARGE($EG25:$EX25,5)),COLUMNS($EX$4:$FB$4))),"")</f>
        <v/>
      </c>
      <c r="FX25" s="230" t="str" cm="1">
        <f t="array" ref="FX25">IFERROR(INDEX($EG$4:$EX$4,_xlfn.AGGREGATE(15,6,COLUMN($EG$4:$EX$4)-COLUMN($EF$1)/($EG25:$EX25=LARGE($EG25:$EX25,6)),COLUMNS($EX$4:$FC$4))),"")</f>
        <v/>
      </c>
      <c r="FY25" s="228" t="str">
        <f t="shared" si="191"/>
        <v/>
      </c>
      <c r="FZ25" s="231" t="str">
        <f t="shared" ca="1" si="192"/>
        <v>N</v>
      </c>
      <c r="GA25" s="231" t="e" cm="1">
        <f t="array" aca="1" ref="GA25" ca="1">IF(INDIRECT(VLOOKUP(GA24,General!AC:AE,3,FALSE)&amp;FQ24)&gt;0,GA24,FY24)</f>
        <v>#N/A</v>
      </c>
      <c r="GB25" s="232">
        <f t="shared" ca="1" si="193"/>
        <v>1</v>
      </c>
      <c r="GC25" s="230"/>
      <c r="GD25" s="231"/>
      <c r="GE25" s="231"/>
      <c r="GF25" s="231"/>
      <c r="GG25" s="231"/>
      <c r="GH25" s="229"/>
      <c r="GI25" s="259" t="e">
        <f ca="1">IF(FS25="",-1,COUNTIF(INDIRECT(GC25&amp;$DN$10):INDIRECT(GC25&amp;FQ25),"Y"))</f>
        <v>#REF!</v>
      </c>
      <c r="GJ25" s="262">
        <f ca="1">IF(FT25="",-1,COUNTIF(INDIRECT(GD25&amp;$DN$10):INDIRECT(GD25&amp;FQ25),"Y"))</f>
        <v>-1</v>
      </c>
      <c r="GK25" s="262">
        <f ca="1">IF(FU25="",-1,COUNTIF(INDIRECT(GE25&amp;$DN$10):INDIRECT(GE25&amp;FQ25),"Y"))</f>
        <v>-1</v>
      </c>
      <c r="GL25" s="260">
        <f ca="1">IF(FV25="",-1,COUNTIF(INDIRECT(GF25&amp;$DN$10):INDIRECT(GF25&amp;FQ25),"Y"))</f>
        <v>-1</v>
      </c>
      <c r="GM25" s="264">
        <f ca="1">IF(FW25="",-1,COUNTIF(INDIRECT(GG25&amp;$DN$10):INDIRECT(GG25&amp;FQ25),"Y"))</f>
        <v>-1</v>
      </c>
      <c r="GN25" s="264">
        <f ca="1">IF(FX25="",-1,COUNTIF(INDIRECT(GH25&amp;$DN$10):INDIRECT(GH25&amp;FQ25),"Y"))</f>
        <v>-1</v>
      </c>
      <c r="GO25" s="230" t="str" cm="1">
        <f t="array" ref="GO25">IFERROR(INDEX($DP$25:$DU$25,_xlfn.AGGREGATE(15,6,COLUMN($DP$25:$DU$25)-COLUMN($DO$25)/($EF$25:$EK$25=MAX($EF$25:$EK$25)),COLUMNS($DP$25:FS25))),"")</f>
        <v/>
      </c>
      <c r="GP25" s="231" t="str" cm="1">
        <f t="array" ref="GP25">IFERROR(INDEX($DP$25:$DU$25,_xlfn.AGGREGATE(15,6,COLUMN($DP$25:$DU$25)-COLUMN($DO$25)/($EF$25:$EK$25=MAX($EF$25:$EK$25)),COLUMNS($DP$25:FT25))),"")</f>
        <v/>
      </c>
      <c r="GQ25" s="231" t="str" cm="1">
        <f t="array" ref="GQ25">IFERROR(INDEX($DP$25:$DU$25,_xlfn.AGGREGATE(15,6,COLUMN($DP$25:$DU$25)-COLUMN($DO$25)/($EF$25:$EK$25=MAX($EF$25:$EK$25)),COLUMNS($DP$25:FU25))),"")</f>
        <v/>
      </c>
      <c r="GR25" s="231" t="str" cm="1">
        <f t="array" ref="GR25">IFERROR(INDEX($DP$25:$DU$25,_xlfn.AGGREGATE(15,6,COLUMN($DP$25:$DU$25)-COLUMN($DO$25)/($EF$25:$EK$25=MAX($EF$25:$EK$25)),COLUMNS($DP$25:FV25))),"")</f>
        <v/>
      </c>
      <c r="GS25" s="231" t="str" cm="1">
        <f t="array" ref="GS25">IFERROR(INDEX($DP$25:$DU$25,_xlfn.AGGREGATE(15,6,COLUMN($DP$25:$DU$25)-COLUMN($DO$25)/($EF$25:$EK$25=MAX($EF$25:$EK$25)),COLUMNS($DP$25:FW25))),"")</f>
        <v/>
      </c>
      <c r="GT25" s="229" t="str" cm="1">
        <f t="array" ref="GT25">IFERROR(INDEX($DP$25:$DU$25,_xlfn.AGGREGATE(15,6,COLUMN($DP$25:$DU$25)-COLUMN($DO$25)/($EF$25:$EK$25=MAX($EF$25:$EK$25)),COLUMNS($DP$25:FX25))),"")</f>
        <v/>
      </c>
      <c r="GU25" s="234">
        <f t="shared" ca="1" si="164"/>
        <v>1</v>
      </c>
      <c r="GV25" s="232">
        <f t="shared" ca="1" si="194"/>
        <v>1</v>
      </c>
      <c r="GW25" s="263" t="str" cm="1">
        <f t="array" aca="1" ref="GW25" ca="1">INDEX(GO25:GT25,1,GV25)</f>
        <v/>
      </c>
      <c r="GX25" s="230" t="str">
        <f t="shared" ca="1" si="17"/>
        <v>B</v>
      </c>
      <c r="GY25" s="231" t="str">
        <f t="shared" ca="1" si="18"/>
        <v>T</v>
      </c>
      <c r="GZ25" s="231" t="str">
        <f t="shared" si="19"/>
        <v>C</v>
      </c>
      <c r="HA25" s="231" t="str">
        <f t="shared" ca="1" si="6"/>
        <v>XBLBW</v>
      </c>
      <c r="HB25" s="231" t="str">
        <f t="shared" ca="1" si="7"/>
        <v>14</v>
      </c>
      <c r="HC25" s="231" t="str">
        <f t="shared" si="8"/>
        <v>00</v>
      </c>
      <c r="HD25" s="234" t="str">
        <f t="shared" si="92"/>
        <v/>
      </c>
      <c r="HE25" s="234" t="str">
        <f t="shared" si="93"/>
        <v/>
      </c>
      <c r="HF25" s="234" t="str">
        <f t="shared" si="94"/>
        <v/>
      </c>
      <c r="HG25" s="234" t="str">
        <f t="shared" si="95"/>
        <v/>
      </c>
      <c r="HH25" s="234" t="str">
        <f t="shared" si="96"/>
        <v/>
      </c>
      <c r="HI25" s="234" t="str">
        <f t="shared" si="97"/>
        <v/>
      </c>
      <c r="HJ25" s="234" t="e">
        <f t="shared" ca="1" si="98"/>
        <v>#VALUE!</v>
      </c>
      <c r="HK25" s="234">
        <f t="shared" ca="1" si="98"/>
        <v>2</v>
      </c>
      <c r="HL25" s="230">
        <f t="shared" si="9"/>
        <v>-5</v>
      </c>
      <c r="HM25" s="231">
        <f>IF(CC25="",0,IFERROR(VLOOKUP(CC20&amp;CC21&amp;CC22&amp;CC23&amp;CC24&amp;CC25,General!I:J,2,FALSE),0))</f>
        <v>3</v>
      </c>
      <c r="HN25" s="231">
        <f>IF(CF25="",0,IFERROR(VLOOKUP(CF20&amp;CF21&amp;CF22&amp;CF23&amp;CF24&amp;CF25,General!I:J,2,FALSE),0))</f>
        <v>-3</v>
      </c>
      <c r="HO25" s="231">
        <f>IF(CI25="",0,IFERROR(VLOOKUP(CI20&amp;CI21&amp;CI22&amp;CI23&amp;CI24&amp;CI25,General!I:J,2,FALSE),0))</f>
        <v>3</v>
      </c>
      <c r="HP25" s="231">
        <f>IF(CL25="",0,IFERROR(VLOOKUP(CL20&amp;CL21&amp;CL22&amp;CL23&amp;CL24&amp;CL25,General!I:J,2,FALSE),0))</f>
        <v>-3</v>
      </c>
      <c r="HQ25" s="231">
        <f>IF(CO25="",0,IFERROR(VLOOKUP(CO20&amp;CO21&amp;CO22&amp;CO23&amp;CO24&amp;CO25,General!I:J,2,FALSE),0))</f>
        <v>-1</v>
      </c>
      <c r="HR25" s="231">
        <f>IF(CR25="",0,IFERROR(VLOOKUP(CR20&amp;CR21&amp;CR22&amp;CR23&amp;CR24&amp;CR25,General!I:J,2,FALSE),0))</f>
        <v>3</v>
      </c>
      <c r="HS25" s="231">
        <f>IF(CU25="",0,IFERROR(VLOOKUP(CU20&amp;CU21&amp;CU22&amp;CU23&amp;CU24&amp;CU25,General!I:J,2,FALSE),0))</f>
        <v>-3</v>
      </c>
      <c r="HT25" s="231">
        <f>IF(CX25="",0,IFERROR(VLOOKUP(CX20&amp;CX21&amp;CX22&amp;CX23&amp;CX24&amp;CX25,General!I:J,2,FALSE),0))</f>
        <v>1</v>
      </c>
      <c r="HU25" s="231">
        <f>IF(DA25="",0,IFERROR(VLOOKUP(DA20&amp;DA21&amp;DA22&amp;DA23&amp;DA24&amp;DA25,General!I:J,2,FALSE),0))</f>
        <v>-1</v>
      </c>
      <c r="HV25" s="231">
        <f>IF(DD25="",0,IFERROR(VLOOKUP(DD20&amp;DD21&amp;DD22&amp;DD23&amp;DD24&amp;DD25,General!I:J,2,FALSE),0))</f>
        <v>6</v>
      </c>
      <c r="HW25" s="231">
        <f>IF(DG25="",0,IFERROR(VLOOKUP(DG20&amp;DG21&amp;DG22&amp;DG23&amp;DG24&amp;DG25,General!I:J,2,FALSE),0))</f>
        <v>-6</v>
      </c>
      <c r="HX25" s="231">
        <f>IF(DJ25="",0,IFERROR(VLOOKUP(DJ20&amp;DJ21&amp;DJ22&amp;DJ23&amp;DJ24&amp;DJ25,General!I:J,2,FALSE),0))</f>
        <v>1</v>
      </c>
      <c r="HY25" s="231">
        <f>IF(DM25="",0,IFERROR(VLOOKUP(DM20&amp;DM21&amp;DM22&amp;DM23&amp;DM24&amp;DM25,General!I:J,2,FALSE),0))</f>
        <v>-1</v>
      </c>
      <c r="HZ25" s="231">
        <f>IF(DP25="",0,IFERROR(VLOOKUP(DP20&amp;DP21&amp;DP22&amp;DP23&amp;DP24&amp;DP25,General!I:J,2,FALSE),0))</f>
        <v>-3</v>
      </c>
      <c r="IA25" s="231">
        <f>IF(DS25="",0,IFERROR(VLOOKUP(DS20&amp;DS21&amp;DS22&amp;DS23&amp;DS24&amp;DS25,General!I:J,2,FALSE),0))</f>
        <v>3</v>
      </c>
      <c r="IB25" s="231">
        <f>IF(DV25="",0,IFERROR(VLOOKUP(DV20&amp;DV21&amp;DV22&amp;DV23&amp;DV24&amp;DV25,General!I:J,2,FALSE),0))</f>
        <v>-1</v>
      </c>
      <c r="IC25" s="229">
        <f>IF(DY25="",0,IFERROR(VLOOKUP(DY20&amp;DY21&amp;DY22&amp;DY23&amp;DY24&amp;DY25,General!I:J,2,FALSE),0))</f>
        <v>1</v>
      </c>
      <c r="ID25" s="229">
        <f>IF(EB25="",0,IFERROR(VLOOKUP(EB20&amp;EB21&amp;EB22&amp;EB23&amp;EB24&amp;EB25,General!I:J,2,FALSE),0))</f>
        <v>1</v>
      </c>
      <c r="IE25" s="229">
        <v>0</v>
      </c>
      <c r="IF25" s="234" t="str">
        <f t="shared" si="165"/>
        <v/>
      </c>
      <c r="IG25" s="234" t="str">
        <f t="shared" ca="1" si="99"/>
        <v>N</v>
      </c>
      <c r="IH25" s="234" t="str">
        <f t="shared" ca="1" si="100"/>
        <v>N</v>
      </c>
      <c r="II25" s="234" t="str">
        <f t="shared" si="101"/>
        <v>N</v>
      </c>
      <c r="IJ25" s="234" t="str">
        <f t="shared" si="102"/>
        <v/>
      </c>
      <c r="IK25" s="276" t="str">
        <f t="shared" ca="1" si="103"/>
        <v/>
      </c>
      <c r="IL25" s="234" t="str">
        <f t="shared" ca="1" si="104"/>
        <v/>
      </c>
      <c r="IM25" s="234" t="str">
        <f t="shared" si="105"/>
        <v/>
      </c>
      <c r="IN25" s="234" t="str">
        <f t="shared" si="106"/>
        <v/>
      </c>
      <c r="IO25" s="234" t="str">
        <f t="shared" si="107"/>
        <v/>
      </c>
      <c r="IP25" s="234" t="str">
        <f t="shared" si="108"/>
        <v/>
      </c>
      <c r="IQ25" s="234">
        <f t="shared" si="10"/>
        <v>4</v>
      </c>
      <c r="IR25" s="234" t="str">
        <f t="shared" si="11"/>
        <v/>
      </c>
      <c r="IS25" s="234" t="str">
        <f t="shared" si="109"/>
        <v>00123</v>
      </c>
      <c r="IT25" s="234" t="str">
        <f t="shared" si="109"/>
        <v>12000</v>
      </c>
      <c r="IU25" s="234" t="str">
        <f t="shared" si="166"/>
        <v>100123</v>
      </c>
      <c r="IV25" s="234" t="str">
        <f t="shared" si="166"/>
        <v>012000</v>
      </c>
      <c r="IW25" s="234" t="str">
        <f t="shared" si="167"/>
        <v>P</v>
      </c>
      <c r="IX25" s="234" t="str">
        <f t="shared" si="168"/>
        <v>P</v>
      </c>
      <c r="IY25" s="234" t="str">
        <f t="shared" ca="1" si="110"/>
        <v>BW</v>
      </c>
      <c r="IZ25" s="234" t="str">
        <f t="shared" ca="1" si="111"/>
        <v/>
      </c>
      <c r="JA25" s="234" t="str">
        <f t="shared" ca="1" si="112"/>
        <v>4</v>
      </c>
      <c r="JB25" s="234" t="str">
        <f t="shared" ca="1" si="113"/>
        <v/>
      </c>
      <c r="JC25" s="234" t="str">
        <f t="shared" si="114"/>
        <v>0</v>
      </c>
      <c r="JD25" s="234" t="str">
        <f t="shared" ca="1" si="115"/>
        <v/>
      </c>
      <c r="JE25" s="234" t="str">
        <f t="shared" ca="1" si="169"/>
        <v/>
      </c>
      <c r="JF25" s="234" t="str">
        <f t="shared" ca="1" si="170"/>
        <v/>
      </c>
      <c r="JG25" s="234" t="str">
        <f t="shared" ca="1" si="171"/>
        <v/>
      </c>
      <c r="JH25" s="234" t="str">
        <f t="shared" si="116"/>
        <v/>
      </c>
      <c r="JI25" s="234"/>
      <c r="JJ25" s="234"/>
      <c r="JK25" s="234"/>
      <c r="JL25" s="234"/>
      <c r="JM25" s="234"/>
      <c r="JN25" s="234">
        <v>1</v>
      </c>
      <c r="JO25" s="218"/>
      <c r="JP25" s="234"/>
      <c r="JQ25" s="234"/>
      <c r="JS25" s="282">
        <f t="shared" si="199"/>
        <v>8</v>
      </c>
      <c r="JT25" s="282">
        <f t="shared" si="200"/>
        <v>7.5</v>
      </c>
      <c r="JU25" s="282">
        <f t="shared" si="174"/>
        <v>7</v>
      </c>
      <c r="JV25" s="282">
        <f t="shared" si="175"/>
        <v>6.5</v>
      </c>
      <c r="JW25" s="282">
        <f t="shared" si="176"/>
        <v>6.25</v>
      </c>
      <c r="JX25" s="1" t="str">
        <f t="shared" si="177"/>
        <v>DF</v>
      </c>
      <c r="JY25" s="1" t="str">
        <f t="shared" si="178"/>
        <v>DL</v>
      </c>
      <c r="JZ25" s="1" t="str">
        <f t="shared" si="179"/>
        <v>CE</v>
      </c>
      <c r="KA25" s="1" t="str">
        <f t="shared" si="180"/>
        <v>CE</v>
      </c>
      <c r="KB25" s="1" t="str">
        <f t="shared" si="181"/>
        <v>DR</v>
      </c>
      <c r="KC25" s="1" t="str" cm="1">
        <f t="array" aca="1" ref="KC25" ca="1">IF(INDIRECT(VLOOKUP(KC24,General!AC:AE,3,FALSE)&amp;FQ24)&gt;1,KC24,JX25)</f>
        <v>DL</v>
      </c>
      <c r="KD25" s="1" t="str" cm="1">
        <f t="array" aca="1" ref="KD25" ca="1">IF(AND(INDIRECT(VLOOKUP(KD24,General!AC:AE,3,FALSE)&amp;FQ24)&gt;6,KD24&lt;&gt;KC25),KD24,IF(JX25&lt;&gt;KC25,JX25,IF(AND(JX25=JY25,JX25=JZ25),KA25,IF(JX25=JY25,JZ25,JY25))))</f>
        <v>DF</v>
      </c>
      <c r="KE25" s="1" t="str" cm="1">
        <f t="array" aca="1" ref="KE25" ca="1">IF(AND(INDIRECT(VLOOKUP(KE24,General!AC:AE,3,FALSE)&amp;FQ24)&gt;6,KE24&lt;&gt;KC25,KE24&lt;&gt;KD25),KE24,IF(AND(JX25&lt;&gt;KC25,JX25&lt;&gt;KD25),JX25,IF(AND(JY25&lt;&gt;KC25,JY25&lt;&gt;KD25),JY25,IF(AND(JZ25&lt;&gt;KC25,JZ25&lt;&gt;KD25),JZ25,IF(AND(KA25&lt;&gt;KC25,KA25&lt;&gt;KD25),KA25,KB25)))))</f>
        <v>CE</v>
      </c>
      <c r="KF25" s="1" t="str" cm="1">
        <f t="array" aca="1" ref="KF25" ca="1">INDIRECT(KC25&amp;FQ25)</f>
        <v>B</v>
      </c>
      <c r="KG25" s="1" t="str" cm="1">
        <f t="array" aca="1" ref="KG25" ca="1">INDIRECT(KD25&amp;FQ25)</f>
        <v>B</v>
      </c>
      <c r="KH25" s="1" t="str" cm="1">
        <f t="array" aca="1" ref="KH25" ca="1">INDIRECT(KE25&amp;FQ25)</f>
        <v>B</v>
      </c>
      <c r="KI25" s="1" t="str">
        <f ca="1">VLOOKUP(KC25,General!AF:AG,2,FALSE)</f>
        <v xml:space="preserve">L3O </v>
      </c>
      <c r="KJ25" s="1" t="str">
        <f ca="1">VLOOKUP(KD25,General!AF:AG,2,FALSE)</f>
        <v>C</v>
      </c>
      <c r="KK25" s="1" t="str">
        <f ca="1">VLOOKUP(KE25,General!AF:AG,2,FALSE)</f>
        <v xml:space="preserve">F5 </v>
      </c>
      <c r="KL25" s="1" t="str">
        <f t="shared" ca="1" si="195"/>
        <v>Y</v>
      </c>
      <c r="KM25" s="1" t="str">
        <f t="shared" ca="1" si="196"/>
        <v>N</v>
      </c>
      <c r="KN25" s="1" t="str">
        <f t="shared" ca="1" si="197"/>
        <v>N</v>
      </c>
    </row>
    <row r="26" spans="1:300" ht="15.75" thickBot="1">
      <c r="A26" s="1">
        <v>22</v>
      </c>
      <c r="B26" s="9" t="str">
        <f t="shared" ca="1" si="20"/>
        <v>B6</v>
      </c>
      <c r="C26" s="91" t="str">
        <f t="shared" ca="1" si="183"/>
        <v/>
      </c>
      <c r="D26" s="86" t="str">
        <f t="shared" ca="1" si="117"/>
        <v/>
      </c>
      <c r="E26" s="87" t="str">
        <f t="shared" ca="1" si="117"/>
        <v>F2</v>
      </c>
      <c r="F26" s="8" t="str">
        <f t="shared" ca="1" si="21"/>
        <v>W</v>
      </c>
      <c r="H26" s="94" t="str">
        <f t="shared" ca="1" si="184"/>
        <v xml:space="preserve">L4O </v>
      </c>
      <c r="I26" s="86" t="str">
        <f t="shared" ca="1" si="118"/>
        <v/>
      </c>
      <c r="J26" s="87" t="str">
        <f t="shared" ca="1" si="118"/>
        <v>F3</v>
      </c>
      <c r="K26" s="8" t="str">
        <f t="shared" ca="1" si="119"/>
        <v>W</v>
      </c>
      <c r="L26" s="52"/>
      <c r="M26" s="16" t="str">
        <f>IF(Dashboard!AH26="","",Dashboard!AH26)</f>
        <v>B</v>
      </c>
      <c r="O26" s="9" t="str">
        <f t="shared" ca="1" si="185"/>
        <v/>
      </c>
      <c r="P26" s="86" t="str">
        <f t="shared" ca="1" si="120"/>
        <v/>
      </c>
      <c r="Q26" s="87" t="str">
        <f t="shared" ca="1" si="120"/>
        <v>B</v>
      </c>
      <c r="R26" s="4" t="str">
        <f t="shared" ca="1" si="121"/>
        <v>W</v>
      </c>
      <c r="S26" s="4">
        <f t="shared" ca="1" si="122"/>
        <v>-38</v>
      </c>
      <c r="T26" s="110" t="str">
        <f t="shared" ca="1" si="123"/>
        <v/>
      </c>
      <c r="U26" s="4">
        <f ca="1">IF(M26="","",IF(B26="NB",U25,IF(T26="",SUM($T$5:$T26)+S26,SUM($T$5:$T26))))</f>
        <v>-31</v>
      </c>
      <c r="V26" s="98" t="str">
        <f t="shared" ca="1" si="0"/>
        <v/>
      </c>
      <c r="W26" s="72">
        <f t="shared" ca="1" si="22"/>
        <v>6</v>
      </c>
      <c r="X26" s="74" t="str">
        <f t="shared" ca="1" si="23"/>
        <v>W</v>
      </c>
      <c r="Y26" s="9" t="str">
        <f t="shared" ca="1" si="12"/>
        <v>D</v>
      </c>
      <c r="Z26" s="4" t="str">
        <f t="shared" ca="1" si="13"/>
        <v>D</v>
      </c>
      <c r="AA26" s="4" t="str">
        <f t="shared" ca="1" si="14"/>
        <v>B</v>
      </c>
      <c r="AB26" s="4" t="str">
        <f t="shared" ca="1" si="186"/>
        <v>L</v>
      </c>
      <c r="AC26" s="4" t="str">
        <f t="shared" ca="1" si="187"/>
        <v>L</v>
      </c>
      <c r="AD26" s="4" t="str">
        <f t="shared" ca="1" si="188"/>
        <v>L</v>
      </c>
      <c r="AE26" s="1" t="str">
        <f t="shared" ca="1" si="124"/>
        <v/>
      </c>
      <c r="AF26" s="1" t="str">
        <f t="shared" ca="1" si="125"/>
        <v>F2</v>
      </c>
      <c r="AG26" s="1" t="str">
        <f t="shared" ca="1" si="189"/>
        <v/>
      </c>
      <c r="AH26" s="1" t="str">
        <f t="shared" ca="1" si="126"/>
        <v>F3</v>
      </c>
      <c r="AI26" s="1" t="str">
        <f t="shared" ca="1" si="127"/>
        <v/>
      </c>
      <c r="AJ26" s="1" t="str">
        <f t="shared" ca="1" si="128"/>
        <v>B</v>
      </c>
      <c r="AK26" s="1">
        <f t="shared" ca="1" si="129"/>
        <v>0</v>
      </c>
      <c r="AL26" s="1">
        <f t="shared" ca="1" si="129"/>
        <v>6</v>
      </c>
      <c r="AM26" s="1">
        <f t="shared" ca="1" si="5"/>
        <v>-9</v>
      </c>
      <c r="AN26" s="1">
        <f t="shared" ca="1" si="24"/>
        <v>1</v>
      </c>
      <c r="AO26" s="1" t="str">
        <f t="shared" ca="1" si="190"/>
        <v>C</v>
      </c>
      <c r="AP26" s="1" t="str">
        <f t="shared" ca="1" si="25"/>
        <v>Y</v>
      </c>
      <c r="AQ26" s="1" t="str">
        <f t="shared" ca="1" si="26"/>
        <v>N</v>
      </c>
      <c r="AR26" s="1" t="str">
        <f t="shared" ca="1" si="27"/>
        <v>N</v>
      </c>
      <c r="AS26" s="1">
        <f t="shared" ca="1" si="28"/>
        <v>15</v>
      </c>
      <c r="AT26" s="15" t="str">
        <f t="shared" ca="1" si="130"/>
        <v>Y</v>
      </c>
      <c r="AU26" s="1" t="str">
        <f t="shared" ca="1" si="29"/>
        <v>N</v>
      </c>
      <c r="AV26" s="1" t="str">
        <f t="shared" ca="1" si="30"/>
        <v>N</v>
      </c>
      <c r="AW26" s="1" t="str">
        <f t="shared" ca="1" si="31"/>
        <v>N</v>
      </c>
      <c r="AX26" s="1" t="str">
        <f t="shared" ca="1" si="32"/>
        <v>B</v>
      </c>
      <c r="AY26" s="1" t="str">
        <f t="shared" ca="1" si="33"/>
        <v/>
      </c>
      <c r="AZ26" s="1" t="str">
        <f>IF(Dashboard!AH26="P",IF(AZ25="",1,AZ25+1),"")</f>
        <v/>
      </c>
      <c r="BA26" s="1">
        <f>IF(Dashboard!AH26="B",IF(BA25="",1,BA25+1),"")</f>
        <v>1</v>
      </c>
      <c r="BB26" s="1" t="str">
        <f t="shared" ref="BB26:BC45" si="202">IF(AZ21="",0,AZ21)&amp;IF(AZ22="",0,AZ22)&amp;IF(AZ23="",0,AZ23)&amp;IF(AZ24="",0,AZ24)&amp;IF(AZ25="",0,AZ25)</f>
        <v>01234</v>
      </c>
      <c r="BC26" s="1" t="str">
        <f t="shared" si="202"/>
        <v>20000</v>
      </c>
      <c r="BD26" s="1" t="str">
        <f t="shared" si="131"/>
        <v>001234</v>
      </c>
      <c r="BE26" s="1" t="str">
        <f t="shared" si="131"/>
        <v>120000</v>
      </c>
      <c r="BF26" s="1" t="str">
        <f t="shared" si="132"/>
        <v>P</v>
      </c>
      <c r="BG26" s="1" t="str">
        <f t="shared" ca="1" si="35"/>
        <v>BL</v>
      </c>
      <c r="BH26" s="1" t="str">
        <f t="shared" ca="1" si="133"/>
        <v>F2</v>
      </c>
      <c r="BI26" s="1" t="str">
        <f t="shared" ca="1" si="36"/>
        <v>F2L</v>
      </c>
      <c r="BJ26" s="1" t="str">
        <f t="shared" ca="1" si="134"/>
        <v>F3</v>
      </c>
      <c r="BK26" s="1" t="str">
        <f t="shared" ca="1" si="37"/>
        <v>XBL</v>
      </c>
      <c r="BL26" s="1" t="str">
        <f t="shared" ca="1" si="135"/>
        <v>B</v>
      </c>
      <c r="BM26" s="1" t="str">
        <f t="shared" ca="1" si="136"/>
        <v>2</v>
      </c>
      <c r="BN26" s="1" t="str">
        <f t="shared" ca="1" si="137"/>
        <v>3</v>
      </c>
      <c r="BO26" s="1">
        <f t="shared" ca="1" si="138"/>
        <v>1</v>
      </c>
      <c r="BR26" s="1">
        <f>General!A24</f>
        <v>0</v>
      </c>
      <c r="BS26" s="1">
        <f>General!B24</f>
        <v>0</v>
      </c>
      <c r="BT26" s="1" t="str">
        <f>General!C24</f>
        <v/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>IF(Dashboard!U26="",1,0.5)</f>
        <v>1</v>
      </c>
      <c r="CB26" s="230" t="str">
        <f t="shared" si="38"/>
        <v>P</v>
      </c>
      <c r="CC26" s="231" t="str">
        <f t="shared" si="39"/>
        <v>N</v>
      </c>
      <c r="CD26" s="229">
        <f t="shared" si="40"/>
        <v>-6</v>
      </c>
      <c r="CE26" s="230" t="str">
        <f t="shared" si="41"/>
        <v>B</v>
      </c>
      <c r="CF26" s="231" t="str">
        <f t="shared" si="42"/>
        <v>Y</v>
      </c>
      <c r="CG26" s="229">
        <f t="shared" si="43"/>
        <v>6</v>
      </c>
      <c r="CH26" s="230" t="str">
        <f t="shared" si="44"/>
        <v>P</v>
      </c>
      <c r="CI26" s="231" t="str">
        <f t="shared" si="45"/>
        <v>N</v>
      </c>
      <c r="CJ26" s="229">
        <f t="shared" si="46"/>
        <v>-3</v>
      </c>
      <c r="CK26" s="230" t="str">
        <f t="shared" si="47"/>
        <v>B</v>
      </c>
      <c r="CL26" s="231" t="str">
        <f t="shared" si="48"/>
        <v>Y</v>
      </c>
      <c r="CM26" s="229">
        <f t="shared" si="49"/>
        <v>3</v>
      </c>
      <c r="CN26" s="230" t="str">
        <f t="shared" si="139"/>
        <v>P</v>
      </c>
      <c r="CO26" s="231" t="str">
        <f t="shared" si="50"/>
        <v>N</v>
      </c>
      <c r="CP26" s="229">
        <f t="shared" si="51"/>
        <v>-10</v>
      </c>
      <c r="CQ26" s="230" t="str">
        <f t="shared" si="52"/>
        <v>P</v>
      </c>
      <c r="CR26" s="231" t="str">
        <f t="shared" si="53"/>
        <v>N</v>
      </c>
      <c r="CS26" s="229">
        <f t="shared" si="54"/>
        <v>3</v>
      </c>
      <c r="CT26" s="230" t="str">
        <f t="shared" si="55"/>
        <v>B</v>
      </c>
      <c r="CU26" s="231" t="str">
        <f t="shared" si="56"/>
        <v>Y</v>
      </c>
      <c r="CV26" s="229">
        <f t="shared" si="57"/>
        <v>-3</v>
      </c>
      <c r="CW26" s="230" t="str">
        <f t="shared" si="58"/>
        <v>B</v>
      </c>
      <c r="CX26" s="231" t="str">
        <f t="shared" si="59"/>
        <v>Y</v>
      </c>
      <c r="CY26" s="232">
        <f t="shared" si="60"/>
        <v>10</v>
      </c>
      <c r="CZ26" s="230" t="str">
        <f t="shared" si="61"/>
        <v>P</v>
      </c>
      <c r="DA26" s="231" t="str">
        <f t="shared" si="62"/>
        <v>N</v>
      </c>
      <c r="DB26" s="229">
        <f t="shared" si="63"/>
        <v>2</v>
      </c>
      <c r="DC26" s="230" t="str">
        <f t="shared" si="64"/>
        <v>P</v>
      </c>
      <c r="DD26" s="231" t="str">
        <f t="shared" si="65"/>
        <v>N</v>
      </c>
      <c r="DE26" s="229">
        <f t="shared" si="66"/>
        <v>-1</v>
      </c>
      <c r="DF26" s="230" t="str">
        <f t="shared" si="67"/>
        <v>B</v>
      </c>
      <c r="DG26" s="231" t="str">
        <f t="shared" si="68"/>
        <v>Y</v>
      </c>
      <c r="DH26" s="229">
        <f t="shared" si="69"/>
        <v>1</v>
      </c>
      <c r="DI26" s="230" t="str">
        <f t="shared" si="70"/>
        <v>P</v>
      </c>
      <c r="DJ26" s="231" t="str">
        <f t="shared" si="71"/>
        <v>N</v>
      </c>
      <c r="DK26" s="229">
        <f t="shared" si="72"/>
        <v>-10</v>
      </c>
      <c r="DL26" s="230" t="str">
        <f t="shared" si="73"/>
        <v>B</v>
      </c>
      <c r="DM26" s="231" t="str">
        <f t="shared" si="74"/>
        <v>Y</v>
      </c>
      <c r="DN26" s="229">
        <f t="shared" si="75"/>
        <v>10</v>
      </c>
      <c r="DO26" s="230" t="str">
        <f t="shared" si="76"/>
        <v>P</v>
      </c>
      <c r="DP26" s="231" t="str">
        <f t="shared" si="77"/>
        <v>N</v>
      </c>
      <c r="DQ26" s="229">
        <f t="shared" si="78"/>
        <v>-10</v>
      </c>
      <c r="DR26" s="230" t="str">
        <f t="shared" si="79"/>
        <v>B</v>
      </c>
      <c r="DS26" s="231" t="str">
        <f t="shared" si="80"/>
        <v>Y</v>
      </c>
      <c r="DT26" s="229">
        <f t="shared" si="81"/>
        <v>10</v>
      </c>
      <c r="DU26" s="230" t="str">
        <f t="shared" si="82"/>
        <v>B</v>
      </c>
      <c r="DV26" s="231" t="str">
        <f t="shared" si="83"/>
        <v>Y</v>
      </c>
      <c r="DW26" s="229">
        <f t="shared" si="84"/>
        <v>6</v>
      </c>
      <c r="DX26" s="230" t="str">
        <f t="shared" si="85"/>
        <v>P</v>
      </c>
      <c r="DY26" s="231" t="str">
        <f t="shared" si="86"/>
        <v>N</v>
      </c>
      <c r="DZ26" s="229">
        <f t="shared" si="87"/>
        <v>-6</v>
      </c>
      <c r="EA26" s="230" t="str">
        <f t="shared" si="88"/>
        <v>B</v>
      </c>
      <c r="EB26" s="231" t="str">
        <f t="shared" si="89"/>
        <v>Y</v>
      </c>
      <c r="EC26" s="229">
        <f t="shared" si="90"/>
        <v>-2</v>
      </c>
      <c r="ED26" s="252">
        <f t="shared" si="140"/>
        <v>10</v>
      </c>
      <c r="EE26" s="253">
        <f t="shared" si="141"/>
        <v>0</v>
      </c>
      <c r="EF26" s="254" t="str">
        <f t="shared" si="142"/>
        <v/>
      </c>
      <c r="EG26" s="255">
        <f t="shared" si="143"/>
        <v>-7</v>
      </c>
      <c r="EH26" s="255">
        <f t="shared" si="143"/>
        <v>7</v>
      </c>
      <c r="EI26" s="255">
        <f t="shared" si="143"/>
        <v>-4</v>
      </c>
      <c r="EJ26" s="255">
        <f t="shared" si="143"/>
        <v>4</v>
      </c>
      <c r="EK26" s="255">
        <f t="shared" si="143"/>
        <v>-7.5</v>
      </c>
      <c r="EL26" s="255">
        <f t="shared" si="143"/>
        <v>2</v>
      </c>
      <c r="EM26" s="255">
        <f t="shared" si="143"/>
        <v>-2</v>
      </c>
      <c r="EN26" s="255">
        <f t="shared" si="143"/>
        <v>7.5</v>
      </c>
      <c r="EO26" s="255">
        <f t="shared" si="143"/>
        <v>4.5</v>
      </c>
      <c r="EP26" s="255">
        <f t="shared" si="143"/>
        <v>-4</v>
      </c>
      <c r="EQ26" s="255">
        <f t="shared" si="143"/>
        <v>4</v>
      </c>
      <c r="ER26" s="255">
        <f t="shared" si="143"/>
        <v>-9</v>
      </c>
      <c r="ES26" s="255">
        <f t="shared" si="143"/>
        <v>9</v>
      </c>
      <c r="ET26" s="255">
        <f t="shared" si="143"/>
        <v>-8.25</v>
      </c>
      <c r="EU26" s="255">
        <f t="shared" si="143"/>
        <v>8.25</v>
      </c>
      <c r="EV26" s="255">
        <f t="shared" si="143"/>
        <v>5.5</v>
      </c>
      <c r="EW26" s="255">
        <f t="shared" ref="EW26:EX89" si="203">AVERAGE(FO23:FO26)</f>
        <v>-5.5</v>
      </c>
      <c r="EX26" s="255">
        <f t="shared" si="201"/>
        <v>-4.5</v>
      </c>
      <c r="EY26" s="256">
        <f t="shared" si="144"/>
        <v>-6</v>
      </c>
      <c r="EZ26" s="257">
        <f t="shared" si="145"/>
        <v>6</v>
      </c>
      <c r="FA26" s="257">
        <f t="shared" si="146"/>
        <v>-3</v>
      </c>
      <c r="FB26" s="257">
        <f t="shared" si="147"/>
        <v>3</v>
      </c>
      <c r="FC26" s="257">
        <f t="shared" si="148"/>
        <v>-10</v>
      </c>
      <c r="FD26" s="257">
        <f t="shared" si="149"/>
        <v>3</v>
      </c>
      <c r="FE26" s="257">
        <f t="shared" si="150"/>
        <v>-3</v>
      </c>
      <c r="FF26" s="257">
        <f t="shared" si="151"/>
        <v>10</v>
      </c>
      <c r="FG26" s="257">
        <f t="shared" si="152"/>
        <v>2</v>
      </c>
      <c r="FH26" s="257">
        <f t="shared" si="153"/>
        <v>-1</v>
      </c>
      <c r="FI26" s="257">
        <f t="shared" si="154"/>
        <v>1</v>
      </c>
      <c r="FJ26" s="257">
        <f t="shared" si="155"/>
        <v>-10</v>
      </c>
      <c r="FK26" s="257">
        <f t="shared" si="156"/>
        <v>10</v>
      </c>
      <c r="FL26" s="257">
        <f t="shared" si="157"/>
        <v>-10</v>
      </c>
      <c r="FM26" s="257">
        <f t="shared" si="158"/>
        <v>10</v>
      </c>
      <c r="FN26" s="257">
        <f t="shared" si="159"/>
        <v>6</v>
      </c>
      <c r="FO26" s="257">
        <f t="shared" si="160"/>
        <v>-6</v>
      </c>
      <c r="FP26" s="258">
        <f t="shared" si="161"/>
        <v>-2</v>
      </c>
      <c r="FQ26" s="228">
        <v>26</v>
      </c>
      <c r="FR26" s="232">
        <f t="shared" si="198"/>
        <v>21</v>
      </c>
      <c r="FS26" s="230" t="str" cm="1">
        <f t="array" ref="FS26">IFERROR(INDEX($EG$4:$EX$4,_xlfn.AGGREGATE(15,6,COLUMN($EG$4:$EX$4)-COLUMN($EF$1)/($EG26:$EX26=LARGE($EG26:$EX26,1)),COLUMNS($EX$4:$EX$4))),"")</f>
        <v>DL</v>
      </c>
      <c r="FT26" s="230" t="str" cm="1">
        <f t="array" ref="FT26">IFERROR(INDEX($EG$4:$EX$4,_xlfn.AGGREGATE(15,6,COLUMN($EG$4:$EX$4)-COLUMN($EF$1)/($EG26:$EX26=LARGE($EG26:$EX26,2)),COLUMNS($EX$4:$EY$4))),"")</f>
        <v/>
      </c>
      <c r="FU26" s="230" t="str" cm="1">
        <f t="array" ref="FU26">IFERROR(INDEX($EG$4:$EX$4,_xlfn.AGGREGATE(15,6,COLUMN($EG$4:$EX$4)-COLUMN($EF$1)/($EG26:$EX26=LARGE($EG26:$EX26,3)),COLUMNS($EX$4:$EZ$4))),"")</f>
        <v/>
      </c>
      <c r="FV26" s="230" t="str" cm="1">
        <f t="array" ref="FV26">IFERROR(INDEX($EG$4:$EX$4,_xlfn.AGGREGATE(15,6,COLUMN($EG$4:$EX$4)-COLUMN($EF$1)/($EG26:$EX26=LARGE($EG26:$EX26,4)),COLUMNS($EX$4:$FA$4))),"")</f>
        <v/>
      </c>
      <c r="FW26" s="230" t="str" cm="1">
        <f t="array" ref="FW26">IFERROR(INDEX($EG$4:$EX$4,_xlfn.AGGREGATE(15,6,COLUMN($EG$4:$EX$4)-COLUMN($EF$1)/($EG26:$EX26=LARGE($EG26:$EX26,5)),COLUMNS($EX$4:$FB$4))),"")</f>
        <v/>
      </c>
      <c r="FX26" s="230" t="str" cm="1">
        <f t="array" ref="FX26">IFERROR(INDEX($EG$4:$EX$4,_xlfn.AGGREGATE(15,6,COLUMN($EG$4:$EX$4)-COLUMN($EF$1)/($EG26:$EX26=LARGE($EG26:$EX26,6)),COLUMNS($EX$4:$FC$4))),"")</f>
        <v/>
      </c>
      <c r="FY26" s="228" t="str">
        <f t="shared" si="191"/>
        <v/>
      </c>
      <c r="FZ26" s="231" t="str">
        <f t="shared" ca="1" si="192"/>
        <v>N</v>
      </c>
      <c r="GA26" s="231" t="e" cm="1">
        <f t="array" aca="1" ref="GA26" ca="1">IF(INDIRECT(VLOOKUP(GA25,General!AC:AE,3,FALSE)&amp;FQ25)&gt;0,GA25,FY25)</f>
        <v>#N/A</v>
      </c>
      <c r="GB26" s="232">
        <f t="shared" ca="1" si="193"/>
        <v>1</v>
      </c>
      <c r="GC26" s="230"/>
      <c r="GD26" s="231"/>
      <c r="GE26" s="231"/>
      <c r="GF26" s="231"/>
      <c r="GG26" s="231"/>
      <c r="GH26" s="229"/>
      <c r="GI26" s="259" t="e">
        <f ca="1">IF(FS26="",-1,COUNTIF(INDIRECT(GC26&amp;$DN$10):INDIRECT(GC26&amp;FQ26),"Y"))</f>
        <v>#REF!</v>
      </c>
      <c r="GJ26" s="262">
        <f ca="1">IF(FT26="",-1,COUNTIF(INDIRECT(GD26&amp;$DN$10):INDIRECT(GD26&amp;FQ26),"Y"))</f>
        <v>-1</v>
      </c>
      <c r="GK26" s="262">
        <f ca="1">IF(FU26="",-1,COUNTIF(INDIRECT(GE26&amp;$DN$10):INDIRECT(GE26&amp;FQ26),"Y"))</f>
        <v>-1</v>
      </c>
      <c r="GL26" s="260">
        <f ca="1">IF(FV26="",-1,COUNTIF(INDIRECT(GF26&amp;$DN$10):INDIRECT(GF26&amp;FQ26),"Y"))</f>
        <v>-1</v>
      </c>
      <c r="GM26" s="264">
        <f ca="1">IF(FW26="",-1,COUNTIF(INDIRECT(GG26&amp;$DN$10):INDIRECT(GG26&amp;FQ26),"Y"))</f>
        <v>-1</v>
      </c>
      <c r="GN26" s="264">
        <f ca="1">IF(FX26="",-1,COUNTIF(INDIRECT(GH26&amp;$DN$10):INDIRECT(GH26&amp;FQ26),"Y"))</f>
        <v>-1</v>
      </c>
      <c r="GO26" s="230" t="str" cm="1">
        <f t="array" ref="GO26">IFERROR(INDEX($DP$26:$DU$26,_xlfn.AGGREGATE(15,6,COLUMN($DP$26:$DU$26)-COLUMN($DO$26)/($EF$26:$EK$26=MAX($EF$26:$EK$26)),COLUMNS($DP$26:FS26))),"")</f>
        <v/>
      </c>
      <c r="GP26" s="231" t="str" cm="1">
        <f t="array" ref="GP26">IFERROR(INDEX($DP$26:$DU$26,_xlfn.AGGREGATE(15,6,COLUMN($DP$26:$DU$26)-COLUMN($DO$26)/($EF$26:$EK$26=MAX($EF$26:$EK$26)),COLUMNS($DP$26:FT26))),"")</f>
        <v/>
      </c>
      <c r="GQ26" s="231" t="str" cm="1">
        <f t="array" ref="GQ26">IFERROR(INDEX($DP$26:$DU$26,_xlfn.AGGREGATE(15,6,COLUMN($DP$26:$DU$26)-COLUMN($DO$26)/($EF$26:$EK$26=MAX($EF$26:$EK$26)),COLUMNS($DP$26:FU26))),"")</f>
        <v/>
      </c>
      <c r="GR26" s="231" t="str" cm="1">
        <f t="array" ref="GR26">IFERROR(INDEX($DP$26:$DU$26,_xlfn.AGGREGATE(15,6,COLUMN($DP$26:$DU$26)-COLUMN($DO$26)/($EF$26:$EK$26=MAX($EF$26:$EK$26)),COLUMNS($DP$26:FV26))),"")</f>
        <v/>
      </c>
      <c r="GS26" s="231" t="str" cm="1">
        <f t="array" ref="GS26">IFERROR(INDEX($DP$26:$DU$26,_xlfn.AGGREGATE(15,6,COLUMN($DP$26:$DU$26)-COLUMN($DO$26)/($EF$26:$EK$26=MAX($EF$26:$EK$26)),COLUMNS($DP$26:FW26))),"")</f>
        <v/>
      </c>
      <c r="GT26" s="229" t="str" cm="1">
        <f t="array" ref="GT26">IFERROR(INDEX($DP$26:$DU$26,_xlfn.AGGREGATE(15,6,COLUMN($DP$26:$DU$26)-COLUMN($DO$26)/($EF$26:$EK$26=MAX($EF$26:$EK$26)),COLUMNS($DP$26:FX26))),"")</f>
        <v/>
      </c>
      <c r="GU26" s="234">
        <f t="shared" ca="1" si="164"/>
        <v>1</v>
      </c>
      <c r="GV26" s="232">
        <f t="shared" ca="1" si="194"/>
        <v>1</v>
      </c>
      <c r="GW26" s="263" t="str" cm="1">
        <f t="array" aca="1" ref="GW26" ca="1">INDEX(GO26:GT26,1,GV26)</f>
        <v/>
      </c>
      <c r="GX26" s="230" t="str">
        <f t="shared" ca="1" si="17"/>
        <v>B</v>
      </c>
      <c r="GY26" s="231" t="str">
        <f t="shared" ca="1" si="18"/>
        <v>T</v>
      </c>
      <c r="GZ26" s="231" t="str">
        <f t="shared" si="19"/>
        <v>C</v>
      </c>
      <c r="HA26" s="231" t="str">
        <f t="shared" ca="1" si="6"/>
        <v>BWL4L</v>
      </c>
      <c r="HB26" s="231" t="str">
        <f t="shared" ca="1" si="7"/>
        <v>42</v>
      </c>
      <c r="HC26" s="231" t="str">
        <f t="shared" si="8"/>
        <v>00</v>
      </c>
      <c r="HD26" s="234" t="str">
        <f t="shared" si="92"/>
        <v/>
      </c>
      <c r="HE26" s="234" t="str">
        <f t="shared" si="93"/>
        <v/>
      </c>
      <c r="HF26" s="234" t="str">
        <f t="shared" si="94"/>
        <v/>
      </c>
      <c r="HG26" s="234" t="str">
        <f t="shared" si="95"/>
        <v/>
      </c>
      <c r="HH26" s="234" t="str">
        <f t="shared" si="96"/>
        <v/>
      </c>
      <c r="HI26" s="234" t="str">
        <f t="shared" si="97"/>
        <v/>
      </c>
      <c r="HJ26" s="234" t="e">
        <f t="shared" ca="1" si="98"/>
        <v>#VALUE!</v>
      </c>
      <c r="HK26" s="234">
        <f t="shared" ca="1" si="98"/>
        <v>4</v>
      </c>
      <c r="HL26" s="230">
        <f t="shared" si="9"/>
        <v>-6</v>
      </c>
      <c r="HM26" s="231">
        <f>IF(CC26="",0,IFERROR(VLOOKUP(CC21&amp;CC22&amp;CC23&amp;CC24&amp;CC25&amp;CC26,General!I:J,2,FALSE),0))</f>
        <v>-1</v>
      </c>
      <c r="HN26" s="231">
        <f>IF(CF26="",0,IFERROR(VLOOKUP(CF21&amp;CF22&amp;CF23&amp;CF24&amp;CF25&amp;CF26,General!I:J,2,FALSE),0))</f>
        <v>1</v>
      </c>
      <c r="HO26" s="231">
        <f>IF(CI26="",0,IFERROR(VLOOKUP(CI21&amp;CI22&amp;CI23&amp;CI24&amp;CI25&amp;CI26,General!I:J,2,FALSE),0))</f>
        <v>-1</v>
      </c>
      <c r="HP26" s="231">
        <f>IF(CL26="",0,IFERROR(VLOOKUP(CL21&amp;CL22&amp;CL23&amp;CL24&amp;CL25&amp;CL26,General!I:J,2,FALSE),0))</f>
        <v>1</v>
      </c>
      <c r="HQ26" s="231">
        <f>IF(CO26="",0,IFERROR(VLOOKUP(CO21&amp;CO22&amp;CO23&amp;CO24&amp;CO25&amp;CO26,General!I:J,2,FALSE),0))</f>
        <v>-3</v>
      </c>
      <c r="HR26" s="231">
        <f>IF(CR26="",0,IFERROR(VLOOKUP(CR21&amp;CR22&amp;CR23&amp;CR24&amp;CR25&amp;CR26,General!I:J,2,FALSE),0))</f>
        <v>-1</v>
      </c>
      <c r="HS26" s="231">
        <f>IF(CU26="",0,IFERROR(VLOOKUP(CU21&amp;CU22&amp;CU23&amp;CU24&amp;CU25&amp;CU26,General!I:J,2,FALSE),0))</f>
        <v>1</v>
      </c>
      <c r="HT26" s="231">
        <f>IF(CX26="",0,IFERROR(VLOOKUP(CX21&amp;CX22&amp;CX23&amp;CX24&amp;CX25&amp;CX26,General!I:J,2,FALSE),0))</f>
        <v>3</v>
      </c>
      <c r="HU26" s="231">
        <f>IF(DA26="",0,IFERROR(VLOOKUP(DA21&amp;DA22&amp;DA23&amp;DA24&amp;DA25&amp;DA26,General!I:J,2,FALSE),0))</f>
        <v>-3</v>
      </c>
      <c r="HV26" s="231">
        <f>IF(DD26="",0,IFERROR(VLOOKUP(DD21&amp;DD22&amp;DD23&amp;DD24&amp;DD25&amp;DD26,General!I:J,2,FALSE),0))</f>
        <v>-1</v>
      </c>
      <c r="HW26" s="231">
        <f>IF(DG26="",0,IFERROR(VLOOKUP(DG21&amp;DG22&amp;DG23&amp;DG24&amp;DG25&amp;DG26,General!I:J,2,FALSE),0))</f>
        <v>1</v>
      </c>
      <c r="HX26" s="231">
        <f>IF(DJ26="",0,IFERROR(VLOOKUP(DJ21&amp;DJ22&amp;DJ23&amp;DJ24&amp;DJ25&amp;DJ26,General!I:J,2,FALSE),0))</f>
        <v>-1</v>
      </c>
      <c r="HY26" s="231">
        <f>IF(DM26="",0,IFERROR(VLOOKUP(DM21&amp;DM22&amp;DM23&amp;DM24&amp;DM25&amp;DM26,General!I:J,2,FALSE),0))</f>
        <v>1</v>
      </c>
      <c r="HZ26" s="231">
        <f>IF(DP26="",0,IFERROR(VLOOKUP(DP21&amp;DP22&amp;DP23&amp;DP24&amp;DP25&amp;DP26,General!I:J,2,FALSE),0))</f>
        <v>-6</v>
      </c>
      <c r="IA26" s="231">
        <f>IF(DS26="",0,IFERROR(VLOOKUP(DS21&amp;DS22&amp;DS23&amp;DS24&amp;DS25&amp;DS26,General!I:J,2,FALSE),0))</f>
        <v>6</v>
      </c>
      <c r="IB26" s="231">
        <f>IF(DV26="",0,IFERROR(VLOOKUP(DV21&amp;DV22&amp;DV23&amp;DV24&amp;DV25&amp;DV26,General!I:J,2,FALSE),0))</f>
        <v>1</v>
      </c>
      <c r="IC26" s="229">
        <f>IF(DY26="",0,IFERROR(VLOOKUP(DY21&amp;DY22&amp;DY23&amp;DY24&amp;DY25&amp;DY26,General!I:J,2,FALSE),0))</f>
        <v>-1</v>
      </c>
      <c r="ID26" s="229">
        <f>IF(EB26="",0,IFERROR(VLOOKUP(EB21&amp;EB22&amp;EB23&amp;EB24&amp;EB25&amp;EB26,General!I:J,2,FALSE),0))</f>
        <v>3</v>
      </c>
      <c r="IE26" s="229">
        <v>0</v>
      </c>
      <c r="IF26" s="234" t="str">
        <f t="shared" si="165"/>
        <v/>
      </c>
      <c r="IG26" s="234" t="str">
        <f t="shared" ca="1" si="99"/>
        <v>N</v>
      </c>
      <c r="IH26" s="234" t="str">
        <f t="shared" ca="1" si="100"/>
        <v>N</v>
      </c>
      <c r="II26" s="234" t="str">
        <f t="shared" si="101"/>
        <v>N</v>
      </c>
      <c r="IJ26" s="234" t="str">
        <f t="shared" si="102"/>
        <v/>
      </c>
      <c r="IK26" s="276" t="str">
        <f t="shared" ca="1" si="103"/>
        <v/>
      </c>
      <c r="IL26" s="234" t="str">
        <f t="shared" ca="1" si="104"/>
        <v/>
      </c>
      <c r="IM26" s="234" t="str">
        <f t="shared" si="105"/>
        <v/>
      </c>
      <c r="IN26" s="234" t="str">
        <f t="shared" si="106"/>
        <v/>
      </c>
      <c r="IO26" s="234" t="str">
        <f t="shared" si="107"/>
        <v/>
      </c>
      <c r="IP26" s="234" t="str">
        <f t="shared" si="108"/>
        <v/>
      </c>
      <c r="IQ26" s="234" t="str">
        <f t="shared" si="10"/>
        <v/>
      </c>
      <c r="IR26" s="234">
        <f t="shared" si="11"/>
        <v>1</v>
      </c>
      <c r="IS26" s="234" t="str">
        <f t="shared" ref="IS26:IT45" si="204">IF(IQ21="",0,IQ21)&amp;IF(IQ22="",0,IQ22)&amp;IF(IQ23="",0,IQ23)&amp;IF(IQ24="",0,IQ24)&amp;IF(IQ25="",0,IQ25)</f>
        <v>01234</v>
      </c>
      <c r="IT26" s="234" t="str">
        <f t="shared" si="204"/>
        <v>20000</v>
      </c>
      <c r="IU26" s="234" t="str">
        <f t="shared" si="166"/>
        <v>001234</v>
      </c>
      <c r="IV26" s="234" t="str">
        <f t="shared" si="166"/>
        <v>120000</v>
      </c>
      <c r="IW26" s="234" t="str">
        <f t="shared" si="167"/>
        <v>P</v>
      </c>
      <c r="IX26" s="234" t="str">
        <f t="shared" si="168"/>
        <v>P</v>
      </c>
      <c r="IY26" s="234" t="str">
        <f t="shared" ca="1" si="110"/>
        <v>L4L</v>
      </c>
      <c r="IZ26" s="234" t="str">
        <f t="shared" ca="1" si="111"/>
        <v/>
      </c>
      <c r="JA26" s="234" t="str">
        <f t="shared" ca="1" si="112"/>
        <v>2</v>
      </c>
      <c r="JB26" s="234" t="str">
        <f t="shared" ca="1" si="113"/>
        <v/>
      </c>
      <c r="JC26" s="234" t="str">
        <f t="shared" si="114"/>
        <v>0</v>
      </c>
      <c r="JD26" s="234" t="str">
        <f t="shared" ca="1" si="115"/>
        <v/>
      </c>
      <c r="JE26" s="234" t="str">
        <f t="shared" ca="1" si="169"/>
        <v/>
      </c>
      <c r="JF26" s="234" t="str">
        <f t="shared" ca="1" si="170"/>
        <v/>
      </c>
      <c r="JG26" s="234" t="str">
        <f t="shared" ca="1" si="171"/>
        <v/>
      </c>
      <c r="JH26" s="234" t="str">
        <f t="shared" si="116"/>
        <v/>
      </c>
      <c r="JI26" s="234"/>
      <c r="JJ26" s="234"/>
      <c r="JK26" s="234"/>
      <c r="JL26" s="234"/>
      <c r="JM26" s="234"/>
      <c r="JN26" s="234">
        <v>2</v>
      </c>
      <c r="JO26" s="218"/>
      <c r="JP26" s="234"/>
      <c r="JQ26" s="234"/>
      <c r="JS26" s="282">
        <f t="shared" si="199"/>
        <v>9</v>
      </c>
      <c r="JT26" s="282">
        <f t="shared" si="200"/>
        <v>8.25</v>
      </c>
      <c r="JU26" s="282">
        <f t="shared" si="174"/>
        <v>7.5</v>
      </c>
      <c r="JV26" s="282">
        <f t="shared" si="175"/>
        <v>7</v>
      </c>
      <c r="JW26" s="282">
        <f t="shared" si="176"/>
        <v>5.5</v>
      </c>
      <c r="JX26" s="1" t="str">
        <f t="shared" si="177"/>
        <v>DL</v>
      </c>
      <c r="JY26" s="1" t="str">
        <f t="shared" si="178"/>
        <v>DR</v>
      </c>
      <c r="JZ26" s="1" t="str">
        <f t="shared" si="179"/>
        <v>CE</v>
      </c>
      <c r="KA26" s="1" t="str">
        <f t="shared" si="180"/>
        <v>CW</v>
      </c>
      <c r="KB26" s="1" t="str">
        <f t="shared" si="181"/>
        <v>DF</v>
      </c>
      <c r="KC26" s="1" t="str" cm="1">
        <f t="array" aca="1" ref="KC26" ca="1">IF(INDIRECT(VLOOKUP(KC25,General!AC:AE,3,FALSE)&amp;FQ25)&gt;1,KC25,JX26)</f>
        <v>DL</v>
      </c>
      <c r="KD26" s="1" t="str" cm="1">
        <f t="array" aca="1" ref="KD26" ca="1">IF(AND(INDIRECT(VLOOKUP(KD25,General!AC:AE,3,FALSE)&amp;FQ25)&gt;6,KD25&lt;&gt;KC26),KD25,IF(JX26&lt;&gt;KC26,JX26,IF(AND(JX26=JY26,JX26=JZ26),KA26,IF(JX26=JY26,JZ26,JY26))))</f>
        <v>DR</v>
      </c>
      <c r="KE26" s="1" t="str" cm="1">
        <f t="array" aca="1" ref="KE26" ca="1">IF(AND(INDIRECT(VLOOKUP(KE25,General!AC:AE,3,FALSE)&amp;FQ25)&gt;6,KE25&lt;&gt;KC26,KE25&lt;&gt;KD26),KE25,IF(AND(JX26&lt;&gt;KC26,JX26&lt;&gt;KD26),JX26,IF(AND(JY26&lt;&gt;KC26,JY26&lt;&gt;KD26),JY26,IF(AND(JZ26&lt;&gt;KC26,JZ26&lt;&gt;KD26),JZ26,IF(AND(KA26&lt;&gt;KC26,KA26&lt;&gt;KD26),KA26,KB26)))))</f>
        <v>CE</v>
      </c>
      <c r="KF26" s="1" t="str" cm="1">
        <f t="array" aca="1" ref="KF26" ca="1">INDIRECT(KC26&amp;FQ26)</f>
        <v>B</v>
      </c>
      <c r="KG26" s="1" t="str" cm="1">
        <f t="array" aca="1" ref="KG26" ca="1">INDIRECT(KD26&amp;FQ26)</f>
        <v>B</v>
      </c>
      <c r="KH26" s="1" t="str" cm="1">
        <f t="array" aca="1" ref="KH26" ca="1">INDIRECT(KE26&amp;FQ26)</f>
        <v>B</v>
      </c>
      <c r="KI26" s="1" t="str">
        <f ca="1">VLOOKUP(KC26,General!AF:AG,2,FALSE)</f>
        <v xml:space="preserve">L3O </v>
      </c>
      <c r="KJ26" s="1" t="str">
        <f ca="1">VLOOKUP(KD26,General!AF:AG,2,FALSE)</f>
        <v xml:space="preserve">L4O </v>
      </c>
      <c r="KK26" s="1" t="str">
        <f ca="1">VLOOKUP(KE26,General!AF:AG,2,FALSE)</f>
        <v xml:space="preserve">F5 </v>
      </c>
      <c r="KL26" s="1" t="str">
        <f t="shared" ca="1" si="195"/>
        <v>Y</v>
      </c>
      <c r="KM26" s="1" t="str">
        <f t="shared" ca="1" si="196"/>
        <v>N</v>
      </c>
      <c r="KN26" s="1" t="str">
        <f t="shared" ca="1" si="197"/>
        <v>Y</v>
      </c>
    </row>
    <row r="27" spans="1:300" ht="15.75" thickBot="1">
      <c r="A27" s="1">
        <v>23</v>
      </c>
      <c r="B27" s="9" t="str">
        <f t="shared" ca="1" si="20"/>
        <v>P1</v>
      </c>
      <c r="C27" s="91" t="str">
        <f t="shared" ca="1" si="183"/>
        <v/>
      </c>
      <c r="D27" s="86" t="str">
        <f t="shared" ca="1" si="117"/>
        <v/>
      </c>
      <c r="E27" s="87" t="str">
        <f t="shared" ca="1" si="117"/>
        <v>B</v>
      </c>
      <c r="F27" s="8" t="str">
        <f t="shared" si="21"/>
        <v/>
      </c>
      <c r="H27" s="94" t="str">
        <f t="shared" ca="1" si="184"/>
        <v/>
      </c>
      <c r="I27" s="86" t="str">
        <f t="shared" ca="1" si="118"/>
        <v/>
      </c>
      <c r="J27" s="87" t="str">
        <f t="shared" ca="1" si="118"/>
        <v>F2</v>
      </c>
      <c r="K27" s="8" t="str">
        <f t="shared" si="119"/>
        <v/>
      </c>
      <c r="L27" s="52"/>
      <c r="M27" s="16" t="str">
        <f>IF(Dashboard!AH27="","",Dashboard!AH27)</f>
        <v/>
      </c>
      <c r="O27" s="9" t="str">
        <f t="shared" ca="1" si="185"/>
        <v>AWB</v>
      </c>
      <c r="P27" s="86" t="str">
        <f t="shared" ca="1" si="120"/>
        <v>L4</v>
      </c>
      <c r="Q27" s="87" t="str">
        <f t="shared" ca="1" si="120"/>
        <v/>
      </c>
      <c r="R27" s="4" t="str">
        <f t="shared" si="121"/>
        <v/>
      </c>
      <c r="S27" s="4" t="str">
        <f t="shared" si="122"/>
        <v/>
      </c>
      <c r="T27" s="110" t="str">
        <f t="shared" ca="1" si="123"/>
        <v/>
      </c>
      <c r="U27" s="4" t="str">
        <f>IF(M27="","",IF(B27="NB",U26,IF(T27="",SUM($T$5:$T27)+S27,SUM($T$5:$T27))))</f>
        <v/>
      </c>
      <c r="V27" s="98" t="str">
        <f t="shared" ca="1" si="0"/>
        <v/>
      </c>
      <c r="W27" s="72" t="e">
        <f t="shared" ca="1" si="22"/>
        <v>#VALUE!</v>
      </c>
      <c r="X27" s="74" t="str">
        <f t="shared" si="23"/>
        <v/>
      </c>
      <c r="Y27" s="9" t="str">
        <f t="shared" ca="1" si="12"/>
        <v>D</v>
      </c>
      <c r="Z27" s="4" t="str">
        <f t="shared" ca="1" si="13"/>
        <v>D</v>
      </c>
      <c r="AA27" s="4" t="str">
        <f t="shared" ca="1" si="14"/>
        <v>B</v>
      </c>
      <c r="AB27" s="4" t="str">
        <f t="shared" ca="1" si="186"/>
        <v>W</v>
      </c>
      <c r="AC27" s="4" t="str">
        <f t="shared" ca="1" si="187"/>
        <v>W</v>
      </c>
      <c r="AD27" s="4" t="str">
        <f t="shared" ca="1" si="188"/>
        <v>W</v>
      </c>
      <c r="AE27" s="1" t="str">
        <f t="shared" ca="1" si="124"/>
        <v/>
      </c>
      <c r="AF27" s="1" t="str">
        <f t="shared" ca="1" si="125"/>
        <v>B</v>
      </c>
      <c r="AG27" s="1" t="str">
        <f t="shared" ca="1" si="189"/>
        <v/>
      </c>
      <c r="AH27" s="1" t="str">
        <f t="shared" ca="1" si="126"/>
        <v>F2</v>
      </c>
      <c r="AI27" s="1" t="str">
        <f t="shared" ca="1" si="127"/>
        <v>L4</v>
      </c>
      <c r="AJ27" s="1" t="str">
        <f t="shared" ca="1" si="128"/>
        <v/>
      </c>
      <c r="AK27" s="1">
        <f t="shared" ca="1" si="129"/>
        <v>4</v>
      </c>
      <c r="AL27" s="1">
        <f t="shared" ca="1" si="129"/>
        <v>3</v>
      </c>
      <c r="AM27" s="1" t="str">
        <f t="shared" si="5"/>
        <v/>
      </c>
      <c r="AN27" s="1">
        <f t="shared" si="24"/>
        <v>0</v>
      </c>
      <c r="AO27" s="1" t="str">
        <f t="shared" ca="1" si="190"/>
        <v>C</v>
      </c>
      <c r="AP27" s="1" t="str">
        <f t="shared" ca="1" si="25"/>
        <v>N</v>
      </c>
      <c r="AQ27" s="1" t="str">
        <f t="shared" ca="1" si="26"/>
        <v>N</v>
      </c>
      <c r="AR27" s="1" t="str">
        <f t="shared" ca="1" si="27"/>
        <v>N</v>
      </c>
      <c r="AS27" s="1">
        <f t="shared" ca="1" si="28"/>
        <v>16</v>
      </c>
      <c r="AT27" s="15" t="str">
        <f t="shared" ca="1" si="130"/>
        <v>N</v>
      </c>
      <c r="AU27" s="1" t="str">
        <f t="shared" ca="1" si="29"/>
        <v>N</v>
      </c>
      <c r="AV27" s="1" t="str">
        <f t="shared" ca="1" si="30"/>
        <v>N</v>
      </c>
      <c r="AW27" s="1" t="str">
        <f t="shared" ca="1" si="31"/>
        <v>N</v>
      </c>
      <c r="AX27" s="1" t="str">
        <f t="shared" ca="1" si="32"/>
        <v/>
      </c>
      <c r="AY27" s="1" t="str">
        <f t="shared" ca="1" si="33"/>
        <v>L4</v>
      </c>
      <c r="AZ27" s="1" t="str">
        <f>IF(Dashboard!AH27="P",IF(AZ26="",1,AZ26+1),"")</f>
        <v/>
      </c>
      <c r="BA27" s="1" t="str">
        <f>IF(Dashboard!AH27="B",IF(BA26="",1,BA26+1),"")</f>
        <v/>
      </c>
      <c r="BB27" s="1" t="str">
        <f t="shared" si="202"/>
        <v>12340</v>
      </c>
      <c r="BC27" s="1" t="str">
        <f t="shared" si="202"/>
        <v>00001</v>
      </c>
      <c r="BD27" s="1" t="str">
        <f t="shared" si="131"/>
        <v>012340</v>
      </c>
      <c r="BE27" s="1" t="str">
        <f t="shared" si="131"/>
        <v>200001</v>
      </c>
      <c r="BF27" s="1" t="str">
        <f t="shared" si="132"/>
        <v>P</v>
      </c>
      <c r="BG27" s="1" t="str">
        <f t="shared" ca="1" si="35"/>
        <v>F2W</v>
      </c>
      <c r="BH27" s="1" t="str">
        <f t="shared" ca="1" si="133"/>
        <v>B</v>
      </c>
      <c r="BI27" s="1" t="str">
        <f t="shared" ca="1" si="36"/>
        <v>F3W</v>
      </c>
      <c r="BJ27" s="1" t="str">
        <f t="shared" ca="1" si="134"/>
        <v>F2</v>
      </c>
      <c r="BK27" s="1" t="str">
        <f t="shared" ca="1" si="37"/>
        <v>BW</v>
      </c>
      <c r="BL27" s="1" t="str">
        <f t="shared" ca="1" si="135"/>
        <v>L4</v>
      </c>
      <c r="BM27" s="1">
        <f t="shared" ca="1" si="136"/>
        <v>1</v>
      </c>
      <c r="BN27" s="1" t="str">
        <f t="shared" ca="1" si="137"/>
        <v>2</v>
      </c>
      <c r="BO27" s="1" t="str">
        <f t="shared" ca="1" si="138"/>
        <v>4</v>
      </c>
      <c r="BR27" s="1">
        <f>General!A25</f>
        <v>0</v>
      </c>
      <c r="BS27" s="1">
        <f>General!B25</f>
        <v>0</v>
      </c>
      <c r="BT27" s="1" t="str">
        <f>General!C25</f>
        <v/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>IF(Dashboard!U27="",1,0.5)</f>
        <v>1</v>
      </c>
      <c r="CB27" s="230" t="str">
        <f t="shared" si="38"/>
        <v>P</v>
      </c>
      <c r="CC27" s="231" t="str">
        <f t="shared" si="39"/>
        <v/>
      </c>
      <c r="CD27" s="229" t="str">
        <f t="shared" si="40"/>
        <v/>
      </c>
      <c r="CE27" s="230" t="str">
        <f t="shared" si="41"/>
        <v>B</v>
      </c>
      <c r="CF27" s="231" t="str">
        <f t="shared" si="42"/>
        <v/>
      </c>
      <c r="CG27" s="229" t="str">
        <f t="shared" si="43"/>
        <v/>
      </c>
      <c r="CH27" s="230" t="str">
        <f t="shared" si="44"/>
        <v>P</v>
      </c>
      <c r="CI27" s="231" t="str">
        <f t="shared" si="45"/>
        <v/>
      </c>
      <c r="CJ27" s="229" t="str">
        <f t="shared" si="46"/>
        <v/>
      </c>
      <c r="CK27" s="230" t="str">
        <f t="shared" si="47"/>
        <v>B</v>
      </c>
      <c r="CL27" s="231" t="str">
        <f t="shared" si="48"/>
        <v/>
      </c>
      <c r="CM27" s="229" t="str">
        <f t="shared" si="49"/>
        <v/>
      </c>
      <c r="CN27" s="230" t="str">
        <f t="shared" si="139"/>
        <v>B</v>
      </c>
      <c r="CO27" s="231" t="str">
        <f t="shared" si="50"/>
        <v/>
      </c>
      <c r="CP27" s="229" t="str">
        <f t="shared" si="51"/>
        <v/>
      </c>
      <c r="CQ27" s="230" t="str">
        <f t="shared" si="52"/>
        <v>P</v>
      </c>
      <c r="CR27" s="231" t="str">
        <f t="shared" si="53"/>
        <v/>
      </c>
      <c r="CS27" s="229" t="str">
        <f t="shared" si="54"/>
        <v/>
      </c>
      <c r="CT27" s="230" t="str">
        <f t="shared" si="55"/>
        <v>B</v>
      </c>
      <c r="CU27" s="231" t="str">
        <f t="shared" si="56"/>
        <v/>
      </c>
      <c r="CV27" s="229" t="str">
        <f t="shared" si="57"/>
        <v/>
      </c>
      <c r="CW27" s="230" t="str">
        <f t="shared" si="58"/>
        <v>P</v>
      </c>
      <c r="CX27" s="231" t="str">
        <f t="shared" si="59"/>
        <v/>
      </c>
      <c r="CY27" s="232" t="str">
        <f t="shared" si="60"/>
        <v/>
      </c>
      <c r="CZ27" s="230" t="str">
        <f t="shared" si="61"/>
        <v>B</v>
      </c>
      <c r="DA27" s="231" t="str">
        <f t="shared" si="62"/>
        <v/>
      </c>
      <c r="DB27" s="229" t="str">
        <f t="shared" si="63"/>
        <v/>
      </c>
      <c r="DC27" s="230" t="str">
        <f t="shared" si="64"/>
        <v>B</v>
      </c>
      <c r="DD27" s="231" t="str">
        <f t="shared" si="65"/>
        <v/>
      </c>
      <c r="DE27" s="229" t="str">
        <f t="shared" si="66"/>
        <v/>
      </c>
      <c r="DF27" s="230" t="str">
        <f t="shared" si="67"/>
        <v>P</v>
      </c>
      <c r="DG27" s="231" t="str">
        <f t="shared" si="68"/>
        <v/>
      </c>
      <c r="DH27" s="229" t="str">
        <f t="shared" si="69"/>
        <v/>
      </c>
      <c r="DI27" s="230" t="str">
        <f t="shared" si="70"/>
        <v>P</v>
      </c>
      <c r="DJ27" s="231" t="str">
        <f t="shared" si="71"/>
        <v/>
      </c>
      <c r="DK27" s="229" t="str">
        <f t="shared" si="72"/>
        <v/>
      </c>
      <c r="DL27" s="230" t="str">
        <f t="shared" si="73"/>
        <v>B</v>
      </c>
      <c r="DM27" s="231" t="str">
        <f t="shared" si="74"/>
        <v/>
      </c>
      <c r="DN27" s="229" t="str">
        <f t="shared" si="75"/>
        <v/>
      </c>
      <c r="DO27" s="230" t="str">
        <f t="shared" si="76"/>
        <v>P</v>
      </c>
      <c r="DP27" s="231" t="str">
        <f t="shared" si="77"/>
        <v/>
      </c>
      <c r="DQ27" s="229" t="str">
        <f t="shared" si="78"/>
        <v/>
      </c>
      <c r="DR27" s="230" t="str">
        <f t="shared" si="79"/>
        <v>B</v>
      </c>
      <c r="DS27" s="231" t="str">
        <f t="shared" si="80"/>
        <v/>
      </c>
      <c r="DT27" s="229" t="str">
        <f t="shared" si="81"/>
        <v/>
      </c>
      <c r="DU27" s="230" t="str">
        <f t="shared" si="82"/>
        <v>P</v>
      </c>
      <c r="DV27" s="231" t="str">
        <f t="shared" si="83"/>
        <v/>
      </c>
      <c r="DW27" s="229" t="str">
        <f t="shared" si="84"/>
        <v/>
      </c>
      <c r="DX27" s="230" t="str">
        <f t="shared" si="85"/>
        <v>B</v>
      </c>
      <c r="DY27" s="231" t="str">
        <f t="shared" si="86"/>
        <v/>
      </c>
      <c r="DZ27" s="229" t="str">
        <f t="shared" si="87"/>
        <v/>
      </c>
      <c r="EA27" s="230" t="str">
        <f t="shared" si="88"/>
        <v>P</v>
      </c>
      <c r="EB27" s="231" t="str">
        <f t="shared" si="89"/>
        <v/>
      </c>
      <c r="EC27" s="229" t="str">
        <f t="shared" si="90"/>
        <v/>
      </c>
      <c r="ED27" s="252">
        <f t="shared" si="140"/>
        <v>0</v>
      </c>
      <c r="EE27" s="253">
        <f t="shared" si="141"/>
        <v>0</v>
      </c>
      <c r="EF27" s="254" t="str">
        <f t="shared" si="142"/>
        <v/>
      </c>
      <c r="EG27" s="255">
        <f t="shared" ref="EG27:EV42" si="205">AVERAGE(EY24:EY27)</f>
        <v>-6.333333333333333</v>
      </c>
      <c r="EH27" s="255">
        <f t="shared" si="205"/>
        <v>6.333333333333333</v>
      </c>
      <c r="EI27" s="255">
        <f t="shared" si="205"/>
        <v>-3.3333333333333335</v>
      </c>
      <c r="EJ27" s="255">
        <f t="shared" si="205"/>
        <v>3.3333333333333335</v>
      </c>
      <c r="EK27" s="255">
        <f t="shared" si="205"/>
        <v>-7.666666666666667</v>
      </c>
      <c r="EL27" s="255">
        <f t="shared" si="205"/>
        <v>2.6666666666666665</v>
      </c>
      <c r="EM27" s="255">
        <f t="shared" si="205"/>
        <v>-2.6666666666666665</v>
      </c>
      <c r="EN27" s="255">
        <f t="shared" si="205"/>
        <v>7.666666666666667</v>
      </c>
      <c r="EO27" s="255">
        <f t="shared" si="205"/>
        <v>4.333333333333333</v>
      </c>
      <c r="EP27" s="255">
        <f t="shared" si="205"/>
        <v>-2.3333333333333335</v>
      </c>
      <c r="EQ27" s="255">
        <f t="shared" si="205"/>
        <v>2.3333333333333335</v>
      </c>
      <c r="ER27" s="255">
        <f t="shared" si="205"/>
        <v>-9.6666666666666661</v>
      </c>
      <c r="ES27" s="255">
        <f t="shared" si="205"/>
        <v>9.6666666666666661</v>
      </c>
      <c r="ET27" s="255">
        <f t="shared" si="205"/>
        <v>-9</v>
      </c>
      <c r="EU27" s="255">
        <f t="shared" si="205"/>
        <v>9</v>
      </c>
      <c r="EV27" s="255">
        <f t="shared" si="205"/>
        <v>5.666666666666667</v>
      </c>
      <c r="EW27" s="255">
        <f t="shared" si="203"/>
        <v>-5.666666666666667</v>
      </c>
      <c r="EX27" s="255">
        <f t="shared" si="201"/>
        <v>-4.333333333333333</v>
      </c>
      <c r="EY27" s="256" t="str">
        <f t="shared" si="144"/>
        <v/>
      </c>
      <c r="EZ27" s="257" t="str">
        <f t="shared" si="145"/>
        <v/>
      </c>
      <c r="FA27" s="257" t="str">
        <f t="shared" si="146"/>
        <v/>
      </c>
      <c r="FB27" s="257" t="str">
        <f t="shared" si="147"/>
        <v/>
      </c>
      <c r="FC27" s="257" t="str">
        <f t="shared" si="148"/>
        <v/>
      </c>
      <c r="FD27" s="257" t="str">
        <f t="shared" si="149"/>
        <v/>
      </c>
      <c r="FE27" s="257" t="str">
        <f t="shared" si="150"/>
        <v/>
      </c>
      <c r="FF27" s="257" t="str">
        <f t="shared" si="151"/>
        <v/>
      </c>
      <c r="FG27" s="257" t="str">
        <f t="shared" si="152"/>
        <v/>
      </c>
      <c r="FH27" s="257" t="str">
        <f t="shared" si="153"/>
        <v/>
      </c>
      <c r="FI27" s="257" t="str">
        <f t="shared" si="154"/>
        <v/>
      </c>
      <c r="FJ27" s="257" t="str">
        <f t="shared" si="155"/>
        <v/>
      </c>
      <c r="FK27" s="257" t="str">
        <f t="shared" si="156"/>
        <v/>
      </c>
      <c r="FL27" s="257" t="str">
        <f t="shared" si="157"/>
        <v/>
      </c>
      <c r="FM27" s="257" t="str">
        <f t="shared" si="158"/>
        <v/>
      </c>
      <c r="FN27" s="257" t="str">
        <f t="shared" si="159"/>
        <v/>
      </c>
      <c r="FO27" s="257" t="str">
        <f t="shared" si="160"/>
        <v/>
      </c>
      <c r="FP27" s="258" t="str">
        <f t="shared" si="161"/>
        <v/>
      </c>
      <c r="FQ27" s="228">
        <v>27</v>
      </c>
      <c r="FR27" s="232">
        <f t="shared" si="198"/>
        <v>22</v>
      </c>
      <c r="FS27" s="230" t="str" cm="1">
        <f t="array" ref="FS27">IFERROR(INDEX($EG$4:$EX$4,_xlfn.AGGREGATE(15,6,COLUMN($EG$4:$EX$4)-COLUMN($EF$1)/($EG27:$EX27=LARGE($EG27:$EX27,1)),COLUMNS($EX$4:$EX$4))),"")</f>
        <v>DL</v>
      </c>
      <c r="FT27" s="230" t="str" cm="1">
        <f t="array" ref="FT27">IFERROR(INDEX($EG$4:$EX$4,_xlfn.AGGREGATE(15,6,COLUMN($EG$4:$EX$4)-COLUMN($EF$1)/($EG27:$EX27=LARGE($EG27:$EX27,2)),COLUMNS($EX$4:$EY$4))),"")</f>
        <v/>
      </c>
      <c r="FU27" s="230" t="str" cm="1">
        <f t="array" ref="FU27">IFERROR(INDEX($EG$4:$EX$4,_xlfn.AGGREGATE(15,6,COLUMN($EG$4:$EX$4)-COLUMN($EF$1)/($EG27:$EX27=LARGE($EG27:$EX27,3)),COLUMNS($EX$4:$EZ$4))),"")</f>
        <v/>
      </c>
      <c r="FV27" s="230" t="str" cm="1">
        <f t="array" ref="FV27">IFERROR(INDEX($EG$4:$EX$4,_xlfn.AGGREGATE(15,6,COLUMN($EG$4:$EX$4)-COLUMN($EF$1)/($EG27:$EX27=LARGE($EG27:$EX27,4)),COLUMNS($EX$4:$FA$4))),"")</f>
        <v/>
      </c>
      <c r="FW27" s="230" t="str" cm="1">
        <f t="array" ref="FW27">IFERROR(INDEX($EG$4:$EX$4,_xlfn.AGGREGATE(15,6,COLUMN($EG$4:$EX$4)-COLUMN($EF$1)/($EG27:$EX27=LARGE($EG27:$EX27,5)),COLUMNS($EX$4:$FB$4))),"")</f>
        <v/>
      </c>
      <c r="FX27" s="230" t="str" cm="1">
        <f t="array" ref="FX27">IFERROR(INDEX($EG$4:$EX$4,_xlfn.AGGREGATE(15,6,COLUMN($EG$4:$EX$4)-COLUMN($EF$1)/($EG27:$EX27=LARGE($EG27:$EX27,6)),COLUMNS($EX$4:$FC$4))),"")</f>
        <v/>
      </c>
      <c r="FY27" s="228" t="str">
        <f t="shared" si="191"/>
        <v/>
      </c>
      <c r="FZ27" s="231" t="str">
        <f t="shared" ca="1" si="192"/>
        <v>N</v>
      </c>
      <c r="GA27" s="231" t="e" cm="1">
        <f t="array" aca="1" ref="GA27" ca="1">IF(INDIRECT(VLOOKUP(GA26,General!AC:AE,3,FALSE)&amp;FQ26)&gt;0,GA26,FY26)</f>
        <v>#N/A</v>
      </c>
      <c r="GB27" s="232">
        <f t="shared" ca="1" si="193"/>
        <v>1</v>
      </c>
      <c r="GC27" s="230"/>
      <c r="GD27" s="231"/>
      <c r="GE27" s="231"/>
      <c r="GF27" s="231"/>
      <c r="GG27" s="231"/>
      <c r="GH27" s="229"/>
      <c r="GI27" s="259" t="e">
        <f ca="1">IF(FS27="",-1,COUNTIF(INDIRECT(GC27&amp;$DN$10):INDIRECT(GC27&amp;FQ27),"Y"))</f>
        <v>#REF!</v>
      </c>
      <c r="GJ27" s="262">
        <f ca="1">IF(FT27="",-1,COUNTIF(INDIRECT(GD27&amp;$DN$10):INDIRECT(GD27&amp;FQ27),"Y"))</f>
        <v>-1</v>
      </c>
      <c r="GK27" s="262">
        <f ca="1">IF(FU27="",-1,COUNTIF(INDIRECT(GE27&amp;$DN$10):INDIRECT(GE27&amp;FQ27),"Y"))</f>
        <v>-1</v>
      </c>
      <c r="GL27" s="260">
        <f ca="1">IF(FV27="",-1,COUNTIF(INDIRECT(GF27&amp;$DN$10):INDIRECT(GF27&amp;FQ27),"Y"))</f>
        <v>-1</v>
      </c>
      <c r="GM27" s="264">
        <f ca="1">IF(FW27="",-1,COUNTIF(INDIRECT(GG27&amp;$DN$10):INDIRECT(GG27&amp;FQ27),"Y"))</f>
        <v>-1</v>
      </c>
      <c r="GN27" s="264">
        <f ca="1">IF(FX27="",-1,COUNTIF(INDIRECT(GH27&amp;$DN$10):INDIRECT(GH27&amp;FQ27),"Y"))</f>
        <v>-1</v>
      </c>
      <c r="GO27" s="230" t="str" cm="1">
        <f t="array" ref="GO27">IFERROR(INDEX($DP$27:$DU$27,_xlfn.AGGREGATE(15,6,COLUMN($DP$27:$DU$27)-COLUMN($DO$27)/($EF$27:$EK$27=MAX($EF$27:$EK$27)),COLUMNS($DP$27:FS27))),"")</f>
        <v/>
      </c>
      <c r="GP27" s="231" t="str" cm="1">
        <f t="array" ref="GP27">IFERROR(INDEX($DP$27:$DU$27,_xlfn.AGGREGATE(15,6,COLUMN($DP$27:$DU$27)-COLUMN($DO$27)/($EF$27:$EK$27=MAX($EF$27:$EK$27)),COLUMNS($DP$27:FT27))),"")</f>
        <v/>
      </c>
      <c r="GQ27" s="231" t="str" cm="1">
        <f t="array" ref="GQ27">IFERROR(INDEX($DP$27:$DU$27,_xlfn.AGGREGATE(15,6,COLUMN($DP$27:$DU$27)-COLUMN($DO$27)/($EF$27:$EK$27=MAX($EF$27:$EK$27)),COLUMNS($DP$27:FU27))),"")</f>
        <v/>
      </c>
      <c r="GR27" s="231" t="str" cm="1">
        <f t="array" ref="GR27">IFERROR(INDEX($DP$27:$DU$27,_xlfn.AGGREGATE(15,6,COLUMN($DP$27:$DU$27)-COLUMN($DO$27)/($EF$27:$EK$27=MAX($EF$27:$EK$27)),COLUMNS($DP$27:FV27))),"")</f>
        <v/>
      </c>
      <c r="GS27" s="231" t="str" cm="1">
        <f t="array" ref="GS27">IFERROR(INDEX($DP$27:$DU$27,_xlfn.AGGREGATE(15,6,COLUMN($DP$27:$DU$27)-COLUMN($DO$27)/($EF$27:$EK$27=MAX($EF$27:$EK$27)),COLUMNS($DP$27:FW27))),"")</f>
        <v/>
      </c>
      <c r="GT27" s="229" t="str" cm="1">
        <f t="array" ref="GT27">IFERROR(INDEX($DP$27:$DU$27,_xlfn.AGGREGATE(15,6,COLUMN($DP$27:$DU$27)-COLUMN($DO$27)/($EF$27:$EK$27=MAX($EF$27:$EK$27)),COLUMNS($DP$27:FX27))),"")</f>
        <v/>
      </c>
      <c r="GU27" s="234">
        <f t="shared" ca="1" si="164"/>
        <v>1</v>
      </c>
      <c r="GV27" s="232">
        <f t="shared" ca="1" si="194"/>
        <v>1</v>
      </c>
      <c r="GW27" s="263" t="str" cm="1">
        <f t="array" aca="1" ref="GW27" ca="1">INDEX(GO27:GT27,1,GV27)</f>
        <v/>
      </c>
      <c r="GX27" s="230" t="str">
        <f t="shared" ca="1" si="17"/>
        <v>B</v>
      </c>
      <c r="GY27" s="231" t="str">
        <f t="shared" ca="1" si="18"/>
        <v>T</v>
      </c>
      <c r="GZ27" s="231" t="str">
        <f t="shared" si="19"/>
        <v>C</v>
      </c>
      <c r="HA27" s="231" t="str">
        <f t="shared" ca="1" si="6"/>
        <v>L4LF2L</v>
      </c>
      <c r="HB27" s="231" t="str">
        <f t="shared" ca="1" si="7"/>
        <v>23</v>
      </c>
      <c r="HC27" s="231" t="str">
        <f t="shared" si="8"/>
        <v>00</v>
      </c>
      <c r="HD27" s="234" t="str">
        <f t="shared" si="92"/>
        <v/>
      </c>
      <c r="HE27" s="234" t="str">
        <f t="shared" si="93"/>
        <v/>
      </c>
      <c r="HF27" s="234" t="str">
        <f t="shared" si="94"/>
        <v/>
      </c>
      <c r="HG27" s="234" t="str">
        <f t="shared" si="95"/>
        <v/>
      </c>
      <c r="HH27" s="234" t="str">
        <f t="shared" si="96"/>
        <v/>
      </c>
      <c r="HI27" s="234" t="str">
        <f t="shared" si="97"/>
        <v/>
      </c>
      <c r="HJ27" s="234" t="e">
        <f t="shared" ca="1" si="98"/>
        <v>#VALUE!</v>
      </c>
      <c r="HK27" s="234">
        <f t="shared" ca="1" si="98"/>
        <v>2</v>
      </c>
      <c r="HL27" s="230" t="str">
        <f t="shared" si="9"/>
        <v/>
      </c>
      <c r="HM27" s="231">
        <f>IF(CC27="",0,IFERROR(VLOOKUP(CC22&amp;CC23&amp;CC24&amp;CC25&amp;CC26&amp;CC27,General!I:J,2,FALSE),0))</f>
        <v>0</v>
      </c>
      <c r="HN27" s="231">
        <f>IF(CF27="",0,IFERROR(VLOOKUP(CF22&amp;CF23&amp;CF24&amp;CF25&amp;CF26&amp;CF27,General!I:J,2,FALSE),0))</f>
        <v>0</v>
      </c>
      <c r="HO27" s="231">
        <f>IF(CI27="",0,IFERROR(VLOOKUP(CI22&amp;CI23&amp;CI24&amp;CI25&amp;CI26&amp;CI27,General!I:J,2,FALSE),0))</f>
        <v>0</v>
      </c>
      <c r="HP27" s="231">
        <f>IF(CL27="",0,IFERROR(VLOOKUP(CL22&amp;CL23&amp;CL24&amp;CL25&amp;CL26&amp;CL27,General!I:J,2,FALSE),0))</f>
        <v>0</v>
      </c>
      <c r="HQ27" s="231">
        <f>IF(CO27="",0,IFERROR(VLOOKUP(CO22&amp;CO23&amp;CO24&amp;CO25&amp;CO26&amp;CO27,General!I:J,2,FALSE),0))</f>
        <v>0</v>
      </c>
      <c r="HR27" s="231">
        <f>IF(CR27="",0,IFERROR(VLOOKUP(CR22&amp;CR23&amp;CR24&amp;CR25&amp;CR26&amp;CR27,General!I:J,2,FALSE),0))</f>
        <v>0</v>
      </c>
      <c r="HS27" s="231">
        <f>IF(CU27="",0,IFERROR(VLOOKUP(CU22&amp;CU23&amp;CU24&amp;CU25&amp;CU26&amp;CU27,General!I:J,2,FALSE),0))</f>
        <v>0</v>
      </c>
      <c r="HT27" s="231">
        <f>IF(CX27="",0,IFERROR(VLOOKUP(CX22&amp;CX23&amp;CX24&amp;CX25&amp;CX26&amp;CX27,General!I:J,2,FALSE),0))</f>
        <v>0</v>
      </c>
      <c r="HU27" s="231">
        <f>IF(DA27="",0,IFERROR(VLOOKUP(DA22&amp;DA23&amp;DA24&amp;DA25&amp;DA26&amp;DA27,General!I:J,2,FALSE),0))</f>
        <v>0</v>
      </c>
      <c r="HV27" s="231">
        <f>IF(DD27="",0,IFERROR(VLOOKUP(DD22&amp;DD23&amp;DD24&amp;DD25&amp;DD26&amp;DD27,General!I:J,2,FALSE),0))</f>
        <v>0</v>
      </c>
      <c r="HW27" s="231">
        <f>IF(DG27="",0,IFERROR(VLOOKUP(DG22&amp;DG23&amp;DG24&amp;DG25&amp;DG26&amp;DG27,General!I:J,2,FALSE),0))</f>
        <v>0</v>
      </c>
      <c r="HX27" s="231">
        <f>IF(DJ27="",0,IFERROR(VLOOKUP(DJ22&amp;DJ23&amp;DJ24&amp;DJ25&amp;DJ26&amp;DJ27,General!I:J,2,FALSE),0))</f>
        <v>0</v>
      </c>
      <c r="HY27" s="231">
        <f>IF(DM27="",0,IFERROR(VLOOKUP(DM22&amp;DM23&amp;DM24&amp;DM25&amp;DM26&amp;DM27,General!I:J,2,FALSE),0))</f>
        <v>0</v>
      </c>
      <c r="HZ27" s="231">
        <f>IF(DP27="",0,IFERROR(VLOOKUP(DP22&amp;DP23&amp;DP24&amp;DP25&amp;DP26&amp;DP27,General!I:J,2,FALSE),0))</f>
        <v>0</v>
      </c>
      <c r="IA27" s="231">
        <f>IF(DS27="",0,IFERROR(VLOOKUP(DS22&amp;DS23&amp;DS24&amp;DS25&amp;DS26&amp;DS27,General!I:J,2,FALSE),0))</f>
        <v>0</v>
      </c>
      <c r="IB27" s="231">
        <f>IF(DV27="",0,IFERROR(VLOOKUP(DV22&amp;DV23&amp;DV24&amp;DV25&amp;DV26&amp;DV27,General!I:J,2,FALSE),0))</f>
        <v>0</v>
      </c>
      <c r="IC27" s="229">
        <f>IF(DY27="",0,IFERROR(VLOOKUP(DY22&amp;DY23&amp;DY24&amp;DY25&amp;DY26&amp;DY27,General!I:J,2,FALSE),0))</f>
        <v>0</v>
      </c>
      <c r="ID27" s="229">
        <f>IF(EB27="",0,IFERROR(VLOOKUP(EB22&amp;EB23&amp;EB24&amp;EB25&amp;EB26&amp;EB27,General!I:J,2,FALSE),0))</f>
        <v>0</v>
      </c>
      <c r="IE27" s="229">
        <v>0</v>
      </c>
      <c r="IF27" s="234" t="str">
        <f t="shared" si="165"/>
        <v/>
      </c>
      <c r="IG27" s="234" t="str">
        <f t="shared" ca="1" si="99"/>
        <v>N</v>
      </c>
      <c r="IH27" s="234" t="str">
        <f t="shared" ca="1" si="100"/>
        <v>N</v>
      </c>
      <c r="II27" s="234" t="str">
        <f t="shared" si="101"/>
        <v>N</v>
      </c>
      <c r="IJ27" s="234" t="str">
        <f t="shared" si="102"/>
        <v/>
      </c>
      <c r="IK27" s="276" t="str">
        <f t="shared" ca="1" si="103"/>
        <v/>
      </c>
      <c r="IL27" s="234" t="str">
        <f t="shared" ca="1" si="104"/>
        <v/>
      </c>
      <c r="IM27" s="234" t="str">
        <f t="shared" si="105"/>
        <v/>
      </c>
      <c r="IN27" s="234" t="str">
        <f t="shared" si="106"/>
        <v/>
      </c>
      <c r="IO27" s="234" t="str">
        <f t="shared" si="107"/>
        <v/>
      </c>
      <c r="IP27" s="234" t="str">
        <f t="shared" si="108"/>
        <v/>
      </c>
      <c r="IQ27" s="234" t="str">
        <f t="shared" si="10"/>
        <v/>
      </c>
      <c r="IR27" s="234" t="str">
        <f t="shared" si="11"/>
        <v/>
      </c>
      <c r="IS27" s="234" t="str">
        <f t="shared" si="204"/>
        <v>12340</v>
      </c>
      <c r="IT27" s="234" t="str">
        <f t="shared" si="204"/>
        <v>00001</v>
      </c>
      <c r="IU27" s="234" t="str">
        <f t="shared" si="166"/>
        <v>012340</v>
      </c>
      <c r="IV27" s="234" t="str">
        <f t="shared" si="166"/>
        <v>200001</v>
      </c>
      <c r="IW27" s="234" t="str">
        <f t="shared" si="167"/>
        <v>P</v>
      </c>
      <c r="IX27" s="234" t="str">
        <f t="shared" si="168"/>
        <v>P</v>
      </c>
      <c r="IY27" s="234" t="str">
        <f t="shared" ca="1" si="110"/>
        <v>F2L</v>
      </c>
      <c r="IZ27" s="234" t="str">
        <f t="shared" ca="1" si="111"/>
        <v/>
      </c>
      <c r="JA27" s="234" t="str">
        <f t="shared" ca="1" si="112"/>
        <v>3</v>
      </c>
      <c r="JB27" s="234" t="str">
        <f t="shared" ca="1" si="113"/>
        <v/>
      </c>
      <c r="JC27" s="234" t="str">
        <f t="shared" si="114"/>
        <v>0</v>
      </c>
      <c r="JD27" s="234" t="str">
        <f t="shared" ca="1" si="115"/>
        <v/>
      </c>
      <c r="JE27" s="234" t="str">
        <f t="shared" ca="1" si="169"/>
        <v/>
      </c>
      <c r="JF27" s="234" t="str">
        <f t="shared" ca="1" si="170"/>
        <v/>
      </c>
      <c r="JG27" s="234" t="str">
        <f t="shared" ca="1" si="171"/>
        <v/>
      </c>
      <c r="JH27" s="234" t="str">
        <f t="shared" si="116"/>
        <v/>
      </c>
      <c r="JI27" s="234"/>
      <c r="JJ27" s="234"/>
      <c r="JK27" s="234"/>
      <c r="JL27" s="234"/>
      <c r="JM27" s="234"/>
      <c r="JN27" s="234">
        <v>1</v>
      </c>
      <c r="JO27" s="218"/>
      <c r="JP27" s="234"/>
      <c r="JQ27" s="234"/>
      <c r="JS27" s="282">
        <f t="shared" si="199"/>
        <v>9.6666666666666661</v>
      </c>
      <c r="JT27" s="282">
        <f t="shared" si="200"/>
        <v>9</v>
      </c>
      <c r="JU27" s="282">
        <f t="shared" si="174"/>
        <v>7.666666666666667</v>
      </c>
      <c r="JV27" s="282">
        <f t="shared" si="175"/>
        <v>6.333333333333333</v>
      </c>
      <c r="JW27" s="282">
        <f t="shared" si="176"/>
        <v>5.666666666666667</v>
      </c>
      <c r="JX27" s="1" t="str">
        <f t="shared" si="177"/>
        <v>DL</v>
      </c>
      <c r="JY27" s="1" t="str">
        <f t="shared" si="178"/>
        <v>DR</v>
      </c>
      <c r="JZ27" s="1" t="str">
        <f t="shared" si="179"/>
        <v>CW</v>
      </c>
      <c r="KA27" s="1" t="str">
        <f t="shared" si="180"/>
        <v>CE</v>
      </c>
      <c r="KB27" s="1" t="str">
        <f t="shared" si="181"/>
        <v>DU</v>
      </c>
      <c r="KC27" s="1" t="str" cm="1">
        <f t="array" aca="1" ref="KC27" ca="1">IF(INDIRECT(VLOOKUP(KC26,General!AC:AE,3,FALSE)&amp;FQ26)&gt;1,KC26,JX27)</f>
        <v>DL</v>
      </c>
      <c r="KD27" s="1" t="str" cm="1">
        <f t="array" aca="1" ref="KD27" ca="1">IF(AND(INDIRECT(VLOOKUP(KD26,General!AC:AE,3,FALSE)&amp;FQ26)&gt;6,KD26&lt;&gt;KC27),KD26,IF(JX27&lt;&gt;KC27,JX27,IF(AND(JX27=JY27,JX27=JZ27),KA27,IF(JX27=JY27,JZ27,JY27))))</f>
        <v>DR</v>
      </c>
      <c r="KE27" s="1" t="str" cm="1">
        <f t="array" aca="1" ref="KE27" ca="1">IF(AND(INDIRECT(VLOOKUP(KE26,General!AC:AE,3,FALSE)&amp;FQ26)&gt;6,KE26&lt;&gt;KC27,KE26&lt;&gt;KD27),KE26,IF(AND(JX27&lt;&gt;KC27,JX27&lt;&gt;KD27),JX27,IF(AND(JY27&lt;&gt;KC27,JY27&lt;&gt;KD27),JY27,IF(AND(JZ27&lt;&gt;KC27,JZ27&lt;&gt;KD27),JZ27,IF(AND(KA27&lt;&gt;KC27,KA27&lt;&gt;KD27),KA27,KB27)))))</f>
        <v>CW</v>
      </c>
      <c r="KF27" s="1" t="str" cm="1">
        <f t="array" aca="1" ref="KF27" ca="1">INDIRECT(KC27&amp;FQ27)</f>
        <v>B</v>
      </c>
      <c r="KG27" s="1" t="str" cm="1">
        <f t="array" aca="1" ref="KG27" ca="1">INDIRECT(KD27&amp;FQ27)</f>
        <v>B</v>
      </c>
      <c r="KH27" s="1" t="str" cm="1">
        <f t="array" aca="1" ref="KH27" ca="1">INDIRECT(KE27&amp;FQ27)</f>
        <v>P</v>
      </c>
      <c r="KI27" s="1" t="str">
        <f ca="1">VLOOKUP(KC27,General!AF:AG,2,FALSE)</f>
        <v xml:space="preserve">L3O </v>
      </c>
      <c r="KJ27" s="1" t="str">
        <f ca="1">VLOOKUP(KD27,General!AF:AG,2,FALSE)</f>
        <v xml:space="preserve">L4O </v>
      </c>
      <c r="KK27" s="1" t="str">
        <f ca="1">VLOOKUP(KE27,General!AF:AG,2,FALSE)</f>
        <v>AWB</v>
      </c>
      <c r="KL27" s="1" t="str">
        <f t="shared" ca="1" si="195"/>
        <v>Y</v>
      </c>
      <c r="KM27" s="1" t="str">
        <f t="shared" ca="1" si="196"/>
        <v>Y</v>
      </c>
      <c r="KN27" s="1" t="str">
        <f t="shared" ca="1" si="197"/>
        <v>N</v>
      </c>
    </row>
    <row r="28" spans="1:300" ht="15.75" thickBot="1">
      <c r="A28" s="1">
        <v>24</v>
      </c>
      <c r="B28" s="9" t="str">
        <f t="shared" si="20"/>
        <v/>
      </c>
      <c r="C28" s="91" t="str">
        <f t="shared" si="183"/>
        <v/>
      </c>
      <c r="D28" s="86" t="str">
        <f t="shared" si="117"/>
        <v/>
      </c>
      <c r="E28" s="87" t="str">
        <f t="shared" si="117"/>
        <v/>
      </c>
      <c r="F28" s="8" t="str">
        <f t="shared" si="21"/>
        <v/>
      </c>
      <c r="H28" s="94" t="str">
        <f t="shared" si="184"/>
        <v/>
      </c>
      <c r="I28" s="86" t="str">
        <f t="shared" si="118"/>
        <v/>
      </c>
      <c r="J28" s="87" t="str">
        <f t="shared" si="118"/>
        <v/>
      </c>
      <c r="K28" s="8" t="str">
        <f t="shared" si="119"/>
        <v/>
      </c>
      <c r="L28" s="52"/>
      <c r="M28" s="16" t="str">
        <f>IF(Dashboard!AH28="","",Dashboard!AH28)</f>
        <v/>
      </c>
      <c r="O28" s="9" t="str">
        <f t="shared" si="185"/>
        <v/>
      </c>
      <c r="P28" s="86" t="str">
        <f t="shared" si="120"/>
        <v/>
      </c>
      <c r="Q28" s="87" t="str">
        <f t="shared" si="120"/>
        <v/>
      </c>
      <c r="R28" s="4" t="str">
        <f t="shared" si="121"/>
        <v/>
      </c>
      <c r="S28" s="4" t="str">
        <f t="shared" si="122"/>
        <v/>
      </c>
      <c r="T28" s="110" t="str">
        <f t="shared" si="123"/>
        <v/>
      </c>
      <c r="U28" s="4" t="str">
        <f>IF(M28="","",IF(B28="NB",U27,IF(T28="",SUM($T$5:$T28)+S28,SUM($T$5:$T28))))</f>
        <v/>
      </c>
      <c r="V28" s="98" t="str">
        <f t="shared" si="0"/>
        <v/>
      </c>
      <c r="W28" s="72" t="e">
        <f t="shared" ca="1" si="22"/>
        <v>#VALUE!</v>
      </c>
      <c r="X28" s="74" t="str">
        <f t="shared" si="23"/>
        <v/>
      </c>
      <c r="Y28" s="9" t="str">
        <f t="shared" ca="1" si="12"/>
        <v>D</v>
      </c>
      <c r="Z28" s="4" t="str">
        <f t="shared" ca="1" si="13"/>
        <v>D</v>
      </c>
      <c r="AA28" s="4" t="str">
        <f t="shared" ca="1" si="14"/>
        <v>B</v>
      </c>
      <c r="AB28" s="4" t="str">
        <f t="shared" si="186"/>
        <v/>
      </c>
      <c r="AC28" s="4" t="str">
        <f t="shared" si="187"/>
        <v/>
      </c>
      <c r="AD28" s="4" t="str">
        <f t="shared" si="188"/>
        <v/>
      </c>
      <c r="AE28" s="1" t="str">
        <f t="shared" si="124"/>
        <v/>
      </c>
      <c r="AF28" s="1" t="str">
        <f t="shared" si="125"/>
        <v/>
      </c>
      <c r="AG28" s="1" t="str">
        <f t="shared" si="189"/>
        <v/>
      </c>
      <c r="AH28" s="1" t="str">
        <f t="shared" si="126"/>
        <v/>
      </c>
      <c r="AI28" s="1" t="str">
        <f t="shared" si="127"/>
        <v/>
      </c>
      <c r="AJ28" s="1" t="str">
        <f t="shared" si="128"/>
        <v/>
      </c>
      <c r="AK28" s="1">
        <f t="shared" si="129"/>
        <v>0</v>
      </c>
      <c r="AL28" s="1">
        <f t="shared" si="129"/>
        <v>0</v>
      </c>
      <c r="AM28" s="1" t="str">
        <f t="shared" si="5"/>
        <v/>
      </c>
      <c r="AN28" s="1">
        <f t="shared" si="24"/>
        <v>0</v>
      </c>
      <c r="AO28" s="1" t="str">
        <f t="shared" si="190"/>
        <v/>
      </c>
      <c r="AP28" s="1" t="str">
        <f t="shared" ca="1" si="25"/>
        <v>Y</v>
      </c>
      <c r="AQ28" s="1" t="str">
        <f t="shared" ca="1" si="26"/>
        <v>N</v>
      </c>
      <c r="AR28" s="1" t="str">
        <f t="shared" ca="1" si="27"/>
        <v>N</v>
      </c>
      <c r="AS28" s="1" t="str">
        <f t="shared" si="28"/>
        <v/>
      </c>
      <c r="AT28" s="15" t="str">
        <f t="shared" ca="1" si="130"/>
        <v/>
      </c>
      <c r="AU28" s="1" t="str">
        <f t="shared" ca="1" si="29"/>
        <v/>
      </c>
      <c r="AV28" s="1" t="str">
        <f t="shared" ca="1" si="30"/>
        <v/>
      </c>
      <c r="AW28" s="1" t="str">
        <f t="shared" si="31"/>
        <v/>
      </c>
      <c r="AX28" s="1" t="str">
        <f t="shared" si="32"/>
        <v/>
      </c>
      <c r="AY28" s="1" t="str">
        <f t="shared" si="33"/>
        <v/>
      </c>
      <c r="AZ28" s="1" t="str">
        <f>IF(Dashboard!AH28="P",IF(AZ27="",1,AZ27+1),"")</f>
        <v/>
      </c>
      <c r="BA28" s="1" t="str">
        <f>IF(Dashboard!AH28="B",IF(BA27="",1,BA27+1),"")</f>
        <v/>
      </c>
      <c r="BB28" s="1" t="str">
        <f t="shared" si="202"/>
        <v>23400</v>
      </c>
      <c r="BC28" s="1" t="str">
        <f t="shared" si="202"/>
        <v>00010</v>
      </c>
      <c r="BD28" s="1" t="str">
        <f t="shared" si="131"/>
        <v>123400</v>
      </c>
      <c r="BE28" s="1" t="str">
        <f t="shared" si="131"/>
        <v>000010</v>
      </c>
      <c r="BF28" s="1" t="str">
        <f t="shared" si="132"/>
        <v>P</v>
      </c>
      <c r="BG28" s="1" t="str">
        <f t="shared" ca="1" si="35"/>
        <v>B</v>
      </c>
      <c r="BH28" s="1" t="str">
        <f t="shared" ca="1" si="133"/>
        <v/>
      </c>
      <c r="BI28" s="1" t="str">
        <f t="shared" ca="1" si="36"/>
        <v>F2</v>
      </c>
      <c r="BJ28" s="1" t="str">
        <f t="shared" ca="1" si="134"/>
        <v/>
      </c>
      <c r="BK28" s="1" t="str">
        <f t="shared" ca="1" si="37"/>
        <v>L4</v>
      </c>
      <c r="BL28" s="1" t="str">
        <f t="shared" ca="1" si="135"/>
        <v/>
      </c>
      <c r="BM28" s="1" t="str">
        <f t="shared" ca="1" si="136"/>
        <v/>
      </c>
      <c r="BN28" s="1" t="str">
        <f t="shared" ca="1" si="137"/>
        <v/>
      </c>
      <c r="BO28" s="1" t="str">
        <f t="shared" ca="1" si="138"/>
        <v/>
      </c>
      <c r="BR28" s="1">
        <f>General!A26</f>
        <v>0</v>
      </c>
      <c r="BS28" s="1">
        <f>General!B26</f>
        <v>0</v>
      </c>
      <c r="BT28" s="1" t="str">
        <f>General!C26</f>
        <v/>
      </c>
      <c r="BU28" s="1">
        <f>General!D26</f>
        <v>0</v>
      </c>
      <c r="BW28" s="1" t="str">
        <f>General!F26</f>
        <v>WLWW</v>
      </c>
      <c r="BX28" s="1">
        <f>General!G26</f>
        <v>3</v>
      </c>
      <c r="BZ28" s="1">
        <f>IF(Dashboard!U28="",1,0.5)</f>
        <v>1</v>
      </c>
      <c r="CB28" s="230" t="str">
        <f t="shared" si="38"/>
        <v/>
      </c>
      <c r="CC28" s="231" t="str">
        <f t="shared" si="39"/>
        <v/>
      </c>
      <c r="CD28" s="229" t="str">
        <f t="shared" si="40"/>
        <v/>
      </c>
      <c r="CE28" s="230" t="str">
        <f t="shared" si="41"/>
        <v/>
      </c>
      <c r="CF28" s="231" t="str">
        <f t="shared" si="42"/>
        <v/>
      </c>
      <c r="CG28" s="229" t="str">
        <f t="shared" si="43"/>
        <v/>
      </c>
      <c r="CH28" s="230" t="str">
        <f t="shared" si="44"/>
        <v/>
      </c>
      <c r="CI28" s="231" t="str">
        <f t="shared" si="45"/>
        <v/>
      </c>
      <c r="CJ28" s="229" t="str">
        <f t="shared" si="46"/>
        <v/>
      </c>
      <c r="CK28" s="230" t="str">
        <f t="shared" si="47"/>
        <v/>
      </c>
      <c r="CL28" s="231" t="str">
        <f t="shared" si="48"/>
        <v/>
      </c>
      <c r="CM28" s="229" t="str">
        <f t="shared" si="49"/>
        <v/>
      </c>
      <c r="CN28" s="230" t="str">
        <f t="shared" si="139"/>
        <v/>
      </c>
      <c r="CO28" s="231" t="str">
        <f t="shared" si="50"/>
        <v/>
      </c>
      <c r="CP28" s="229" t="str">
        <f t="shared" si="51"/>
        <v/>
      </c>
      <c r="CQ28" s="230" t="str">
        <f t="shared" si="52"/>
        <v/>
      </c>
      <c r="CR28" s="231" t="str">
        <f t="shared" si="53"/>
        <v/>
      </c>
      <c r="CS28" s="229" t="str">
        <f t="shared" si="54"/>
        <v/>
      </c>
      <c r="CT28" s="230" t="str">
        <f t="shared" si="55"/>
        <v/>
      </c>
      <c r="CU28" s="231" t="str">
        <f t="shared" si="56"/>
        <v/>
      </c>
      <c r="CV28" s="229" t="str">
        <f t="shared" si="57"/>
        <v/>
      </c>
      <c r="CW28" s="230" t="str">
        <f t="shared" si="58"/>
        <v/>
      </c>
      <c r="CX28" s="231" t="str">
        <f t="shared" si="59"/>
        <v/>
      </c>
      <c r="CY28" s="232" t="str">
        <f t="shared" si="60"/>
        <v/>
      </c>
      <c r="CZ28" s="230" t="str">
        <f t="shared" si="61"/>
        <v/>
      </c>
      <c r="DA28" s="231" t="str">
        <f t="shared" si="62"/>
        <v/>
      </c>
      <c r="DB28" s="229" t="str">
        <f t="shared" si="63"/>
        <v/>
      </c>
      <c r="DC28" s="230" t="str">
        <f t="shared" si="64"/>
        <v/>
      </c>
      <c r="DD28" s="231" t="str">
        <f t="shared" si="65"/>
        <v/>
      </c>
      <c r="DE28" s="229" t="str">
        <f t="shared" si="66"/>
        <v/>
      </c>
      <c r="DF28" s="230" t="str">
        <f t="shared" si="67"/>
        <v/>
      </c>
      <c r="DG28" s="231" t="str">
        <f t="shared" si="68"/>
        <v/>
      </c>
      <c r="DH28" s="229" t="str">
        <f t="shared" si="69"/>
        <v/>
      </c>
      <c r="DI28" s="230" t="str">
        <f t="shared" si="70"/>
        <v/>
      </c>
      <c r="DJ28" s="231" t="str">
        <f t="shared" si="71"/>
        <v/>
      </c>
      <c r="DK28" s="229" t="str">
        <f t="shared" si="72"/>
        <v/>
      </c>
      <c r="DL28" s="230" t="str">
        <f t="shared" si="73"/>
        <v/>
      </c>
      <c r="DM28" s="231" t="str">
        <f t="shared" si="74"/>
        <v/>
      </c>
      <c r="DN28" s="229" t="str">
        <f t="shared" si="75"/>
        <v/>
      </c>
      <c r="DO28" s="230" t="str">
        <f t="shared" si="76"/>
        <v/>
      </c>
      <c r="DP28" s="231" t="str">
        <f t="shared" si="77"/>
        <v/>
      </c>
      <c r="DQ28" s="229" t="str">
        <f t="shared" si="78"/>
        <v/>
      </c>
      <c r="DR28" s="230" t="str">
        <f t="shared" si="79"/>
        <v/>
      </c>
      <c r="DS28" s="231" t="str">
        <f t="shared" si="80"/>
        <v/>
      </c>
      <c r="DT28" s="229" t="str">
        <f t="shared" si="81"/>
        <v/>
      </c>
      <c r="DU28" s="230" t="str">
        <f t="shared" si="82"/>
        <v/>
      </c>
      <c r="DV28" s="231" t="str">
        <f t="shared" si="83"/>
        <v/>
      </c>
      <c r="DW28" s="229" t="str">
        <f t="shared" si="84"/>
        <v/>
      </c>
      <c r="DX28" s="230" t="str">
        <f t="shared" si="85"/>
        <v/>
      </c>
      <c r="DY28" s="231" t="str">
        <f t="shared" si="86"/>
        <v/>
      </c>
      <c r="DZ28" s="229" t="str">
        <f t="shared" si="87"/>
        <v/>
      </c>
      <c r="EA28" s="230" t="str">
        <f t="shared" si="88"/>
        <v/>
      </c>
      <c r="EB28" s="231" t="str">
        <f t="shared" si="89"/>
        <v/>
      </c>
      <c r="EC28" s="229" t="str">
        <f t="shared" si="90"/>
        <v/>
      </c>
      <c r="ED28" s="252">
        <f t="shared" si="140"/>
        <v>0</v>
      </c>
      <c r="EE28" s="253">
        <f t="shared" si="141"/>
        <v>0</v>
      </c>
      <c r="EF28" s="254" t="str">
        <f t="shared" si="142"/>
        <v/>
      </c>
      <c r="EG28" s="255">
        <f t="shared" si="205"/>
        <v>-5.5</v>
      </c>
      <c r="EH28" s="255">
        <f t="shared" si="205"/>
        <v>5.5</v>
      </c>
      <c r="EI28" s="255">
        <f t="shared" si="205"/>
        <v>-2.5</v>
      </c>
      <c r="EJ28" s="255">
        <f t="shared" si="205"/>
        <v>2.5</v>
      </c>
      <c r="EK28" s="255">
        <f t="shared" si="205"/>
        <v>-8.5</v>
      </c>
      <c r="EL28" s="255">
        <f t="shared" si="205"/>
        <v>3.5</v>
      </c>
      <c r="EM28" s="255">
        <f t="shared" si="205"/>
        <v>-3.5</v>
      </c>
      <c r="EN28" s="255">
        <f t="shared" si="205"/>
        <v>8.5</v>
      </c>
      <c r="EO28" s="255">
        <f t="shared" si="205"/>
        <v>3.5</v>
      </c>
      <c r="EP28" s="255">
        <f t="shared" si="205"/>
        <v>-0.5</v>
      </c>
      <c r="EQ28" s="255">
        <f t="shared" si="205"/>
        <v>0.5</v>
      </c>
      <c r="ER28" s="255">
        <f t="shared" si="205"/>
        <v>-9.5</v>
      </c>
      <c r="ES28" s="255">
        <f t="shared" si="205"/>
        <v>9.5</v>
      </c>
      <c r="ET28" s="255">
        <f t="shared" si="205"/>
        <v>-10</v>
      </c>
      <c r="EU28" s="255">
        <f t="shared" si="205"/>
        <v>10</v>
      </c>
      <c r="EV28" s="255">
        <f t="shared" si="205"/>
        <v>5.5</v>
      </c>
      <c r="EW28" s="255">
        <f t="shared" si="203"/>
        <v>-5.5</v>
      </c>
      <c r="EX28" s="255">
        <f t="shared" si="201"/>
        <v>-3.5</v>
      </c>
      <c r="EY28" s="256" t="str">
        <f t="shared" si="144"/>
        <v/>
      </c>
      <c r="EZ28" s="257" t="str">
        <f t="shared" si="145"/>
        <v/>
      </c>
      <c r="FA28" s="257" t="str">
        <f t="shared" si="146"/>
        <v/>
      </c>
      <c r="FB28" s="257" t="str">
        <f t="shared" si="147"/>
        <v/>
      </c>
      <c r="FC28" s="257" t="str">
        <f t="shared" si="148"/>
        <v/>
      </c>
      <c r="FD28" s="257" t="str">
        <f t="shared" si="149"/>
        <v/>
      </c>
      <c r="FE28" s="257" t="str">
        <f t="shared" si="150"/>
        <v/>
      </c>
      <c r="FF28" s="257" t="str">
        <f t="shared" si="151"/>
        <v/>
      </c>
      <c r="FG28" s="257" t="str">
        <f t="shared" si="152"/>
        <v/>
      </c>
      <c r="FH28" s="257" t="str">
        <f t="shared" si="153"/>
        <v/>
      </c>
      <c r="FI28" s="257" t="str">
        <f t="shared" si="154"/>
        <v/>
      </c>
      <c r="FJ28" s="257" t="str">
        <f t="shared" si="155"/>
        <v/>
      </c>
      <c r="FK28" s="257" t="str">
        <f t="shared" si="156"/>
        <v/>
      </c>
      <c r="FL28" s="257" t="str">
        <f t="shared" si="157"/>
        <v/>
      </c>
      <c r="FM28" s="257" t="str">
        <f t="shared" si="158"/>
        <v/>
      </c>
      <c r="FN28" s="257" t="str">
        <f t="shared" si="159"/>
        <v/>
      </c>
      <c r="FO28" s="257" t="str">
        <f t="shared" si="160"/>
        <v/>
      </c>
      <c r="FP28" s="258" t="str">
        <f t="shared" si="161"/>
        <v/>
      </c>
      <c r="FQ28" s="228">
        <v>28</v>
      </c>
      <c r="FR28" s="232">
        <f t="shared" si="198"/>
        <v>23</v>
      </c>
      <c r="FS28" s="230" t="str" cm="1">
        <f t="array" ref="FS28">IFERROR(INDEX($EG$4:$EX$4,_xlfn.AGGREGATE(15,6,COLUMN($EG$4:$EX$4)-COLUMN($EF$1)/($EG28:$EX28=LARGE($EG28:$EX28,1)),COLUMNS($EX$4:$EX$4))),"")</f>
        <v>DR</v>
      </c>
      <c r="FT28" s="230" t="str" cm="1">
        <f t="array" ref="FT28">IFERROR(INDEX($EG$4:$EX$4,_xlfn.AGGREGATE(15,6,COLUMN($EG$4:$EX$4)-COLUMN($EF$1)/($EG28:$EX28=LARGE($EG28:$EX28,2)),COLUMNS($EX$4:$EY$4))),"")</f>
        <v/>
      </c>
      <c r="FU28" s="230" t="str" cm="1">
        <f t="array" ref="FU28">IFERROR(INDEX($EG$4:$EX$4,_xlfn.AGGREGATE(15,6,COLUMN($EG$4:$EX$4)-COLUMN($EF$1)/($EG28:$EX28=LARGE($EG28:$EX28,3)),COLUMNS($EX$4:$EZ$4))),"")</f>
        <v/>
      </c>
      <c r="FV28" s="230" t="str" cm="1">
        <f t="array" ref="FV28">IFERROR(INDEX($EG$4:$EX$4,_xlfn.AGGREGATE(15,6,COLUMN($EG$4:$EX$4)-COLUMN($EF$1)/($EG28:$EX28=LARGE($EG28:$EX28,4)),COLUMNS($EX$4:$FA$4))),"")</f>
        <v/>
      </c>
      <c r="FW28" s="230" t="str" cm="1">
        <f t="array" ref="FW28">IFERROR(INDEX($EG$4:$EX$4,_xlfn.AGGREGATE(15,6,COLUMN($EG$4:$EX$4)-COLUMN($EF$1)/($EG28:$EX28=LARGE($EG28:$EX28,5)),COLUMNS($EX$4:$FB$4))),"")</f>
        <v/>
      </c>
      <c r="FX28" s="230" t="str" cm="1">
        <f t="array" ref="FX28">IFERROR(INDEX($EG$4:$EX$4,_xlfn.AGGREGATE(15,6,COLUMN($EG$4:$EX$4)-COLUMN($EF$1)/($EG28:$EX28=LARGE($EG28:$EX28,6)),COLUMNS($EX$4:$FC$4))),"")</f>
        <v/>
      </c>
      <c r="FY28" s="228" t="str">
        <f t="shared" si="191"/>
        <v/>
      </c>
      <c r="FZ28" s="231" t="str">
        <f t="shared" ca="1" si="192"/>
        <v>N</v>
      </c>
      <c r="GA28" s="231" t="e" cm="1">
        <f t="array" aca="1" ref="GA28" ca="1">IF(INDIRECT(VLOOKUP(GA27,General!AC:AE,3,FALSE)&amp;FQ27)&gt;0,GA27,FY27)</f>
        <v>#N/A</v>
      </c>
      <c r="GB28" s="232">
        <f t="shared" ca="1" si="193"/>
        <v>1</v>
      </c>
      <c r="GC28" s="230"/>
      <c r="GD28" s="231"/>
      <c r="GE28" s="231"/>
      <c r="GF28" s="231"/>
      <c r="GG28" s="231"/>
      <c r="GH28" s="229"/>
      <c r="GI28" s="259" t="e">
        <f ca="1">IF(FS28="",-1,COUNTIF(INDIRECT(GC28&amp;$DN$10):INDIRECT(GC28&amp;FQ28),"Y"))</f>
        <v>#REF!</v>
      </c>
      <c r="GJ28" s="262">
        <f ca="1">IF(FT28="",-1,COUNTIF(INDIRECT(GD28&amp;$DN$10):INDIRECT(GD28&amp;FQ28),"Y"))</f>
        <v>-1</v>
      </c>
      <c r="GK28" s="262">
        <f ca="1">IF(FU28="",-1,COUNTIF(INDIRECT(GE28&amp;$DN$10):INDIRECT(GE28&amp;FQ28),"Y"))</f>
        <v>-1</v>
      </c>
      <c r="GL28" s="260">
        <f ca="1">IF(FV28="",-1,COUNTIF(INDIRECT(GF28&amp;$DN$10):INDIRECT(GF28&amp;FQ28),"Y"))</f>
        <v>-1</v>
      </c>
      <c r="GM28" s="264">
        <f ca="1">IF(FW28="",-1,COUNTIF(INDIRECT(GG28&amp;$DN$10):INDIRECT(GG28&amp;FQ28),"Y"))</f>
        <v>-1</v>
      </c>
      <c r="GN28" s="264">
        <f ca="1">IF(FX28="",-1,COUNTIF(INDIRECT(GH28&amp;$DN$10):INDIRECT(GH28&amp;FQ28),"Y"))</f>
        <v>-1</v>
      </c>
      <c r="GO28" s="230" t="str" cm="1">
        <f t="array" ref="GO28">IFERROR(INDEX($DP$28:$DU$28,_xlfn.AGGREGATE(15,6,COLUMN($DP$28:$DU$28)-COLUMN($DO$28)/($EF$28:$EK$28=MAX($EF$28:$EK$28)),COLUMNS($DP$28:FS28))),"")</f>
        <v/>
      </c>
      <c r="GP28" s="231" t="str" cm="1">
        <f t="array" ref="GP28">IFERROR(INDEX($DP$28:$DU$28,_xlfn.AGGREGATE(15,6,COLUMN($DP$28:$DU$28)-COLUMN($DO$28)/($EF$28:$EK$28=MAX($EF$28:$EK$28)),COLUMNS($DP$28:FT28))),"")</f>
        <v/>
      </c>
      <c r="GQ28" s="231" t="str" cm="1">
        <f t="array" ref="GQ28">IFERROR(INDEX($DP$28:$DU$28,_xlfn.AGGREGATE(15,6,COLUMN($DP$28:$DU$28)-COLUMN($DO$28)/($EF$28:$EK$28=MAX($EF$28:$EK$28)),COLUMNS($DP$28:FU28))),"")</f>
        <v/>
      </c>
      <c r="GR28" s="231" t="str" cm="1">
        <f t="array" ref="GR28">IFERROR(INDEX($DP$28:$DU$28,_xlfn.AGGREGATE(15,6,COLUMN($DP$28:$DU$28)-COLUMN($DO$28)/($EF$28:$EK$28=MAX($EF$28:$EK$28)),COLUMNS($DP$28:FV28))),"")</f>
        <v/>
      </c>
      <c r="GS28" s="231" t="str" cm="1">
        <f t="array" ref="GS28">IFERROR(INDEX($DP$28:$DU$28,_xlfn.AGGREGATE(15,6,COLUMN($DP$28:$DU$28)-COLUMN($DO$28)/($EF$28:$EK$28=MAX($EF$28:$EK$28)),COLUMNS($DP$28:FW28))),"")</f>
        <v/>
      </c>
      <c r="GT28" s="229" t="str" cm="1">
        <f t="array" ref="GT28">IFERROR(INDEX($DP$28:$DU$28,_xlfn.AGGREGATE(15,6,COLUMN($DP$28:$DU$28)-COLUMN($DO$28)/($EF$28:$EK$28=MAX($EF$28:$EK$28)),COLUMNS($DP$28:FX28))),"")</f>
        <v/>
      </c>
      <c r="GU28" s="234">
        <f t="shared" ca="1" si="164"/>
        <v>1</v>
      </c>
      <c r="GV28" s="232">
        <f t="shared" ca="1" si="194"/>
        <v>1</v>
      </c>
      <c r="GW28" s="263" t="str" cm="1">
        <f t="array" aca="1" ref="GW28" ca="1">INDEX(GO28:GT28,1,GV28)</f>
        <v/>
      </c>
      <c r="GX28" s="230" t="str">
        <f t="shared" ca="1" si="17"/>
        <v>B</v>
      </c>
      <c r="GY28" s="231" t="str">
        <f t="shared" ca="1" si="18"/>
        <v>T</v>
      </c>
      <c r="GZ28" s="231" t="str">
        <f t="shared" si="19"/>
        <v>C</v>
      </c>
      <c r="HA28" s="231" t="str">
        <f t="shared" ca="1" si="6"/>
        <v>F2LF3W</v>
      </c>
      <c r="HB28" s="231" t="str">
        <f t="shared" ca="1" si="7"/>
        <v>32</v>
      </c>
      <c r="HC28" s="231" t="str">
        <f t="shared" si="8"/>
        <v>00</v>
      </c>
      <c r="HD28" s="234" t="str">
        <f t="shared" si="92"/>
        <v/>
      </c>
      <c r="HE28" s="234" t="str">
        <f t="shared" si="93"/>
        <v/>
      </c>
      <c r="HF28" s="234" t="str">
        <f t="shared" si="94"/>
        <v/>
      </c>
      <c r="HG28" s="234" t="str">
        <f t="shared" si="95"/>
        <v/>
      </c>
      <c r="HH28" s="234" t="str">
        <f t="shared" si="96"/>
        <v/>
      </c>
      <c r="HI28" s="234" t="str">
        <f t="shared" si="97"/>
        <v/>
      </c>
      <c r="HJ28" s="234">
        <f t="shared" ca="1" si="98"/>
        <v>1</v>
      </c>
      <c r="HK28" s="234">
        <f t="shared" ca="1" si="98"/>
        <v>0</v>
      </c>
      <c r="HL28" s="230" t="str">
        <f t="shared" si="9"/>
        <v/>
      </c>
      <c r="HM28" s="231">
        <f>IF(CC28="",0,IFERROR(VLOOKUP(CC23&amp;CC24&amp;CC25&amp;CC26&amp;CC27&amp;CC28,General!I:J,2,FALSE),0))</f>
        <v>0</v>
      </c>
      <c r="HN28" s="231">
        <f>IF(CF28="",0,IFERROR(VLOOKUP(CF23&amp;CF24&amp;CF25&amp;CF26&amp;CF27&amp;CF28,General!I:J,2,FALSE),0))</f>
        <v>0</v>
      </c>
      <c r="HO28" s="231">
        <f>IF(CI28="",0,IFERROR(VLOOKUP(CI23&amp;CI24&amp;CI25&amp;CI26&amp;CI27&amp;CI28,General!I:J,2,FALSE),0))</f>
        <v>0</v>
      </c>
      <c r="HP28" s="231">
        <f>IF(CL28="",0,IFERROR(VLOOKUP(CL23&amp;CL24&amp;CL25&amp;CL26&amp;CL27&amp;CL28,General!I:J,2,FALSE),0))</f>
        <v>0</v>
      </c>
      <c r="HQ28" s="231">
        <f>IF(CO28="",0,IFERROR(VLOOKUP(CO23&amp;CO24&amp;CO25&amp;CO26&amp;CO27&amp;CO28,General!I:J,2,FALSE),0))</f>
        <v>0</v>
      </c>
      <c r="HR28" s="231">
        <f>IF(CR28="",0,IFERROR(VLOOKUP(CR23&amp;CR24&amp;CR25&amp;CR26&amp;CR27&amp;CR28,General!I:J,2,FALSE),0))</f>
        <v>0</v>
      </c>
      <c r="HS28" s="231">
        <f>IF(CU28="",0,IFERROR(VLOOKUP(CU23&amp;CU24&amp;CU25&amp;CU26&amp;CU27&amp;CU28,General!I:J,2,FALSE),0))</f>
        <v>0</v>
      </c>
      <c r="HT28" s="231">
        <f>IF(CX28="",0,IFERROR(VLOOKUP(CX23&amp;CX24&amp;CX25&amp;CX26&amp;CX27&amp;CX28,General!I:J,2,FALSE),0))</f>
        <v>0</v>
      </c>
      <c r="HU28" s="231">
        <f>IF(DA28="",0,IFERROR(VLOOKUP(DA23&amp;DA24&amp;DA25&amp;DA26&amp;DA27&amp;DA28,General!I:J,2,FALSE),0))</f>
        <v>0</v>
      </c>
      <c r="HV28" s="231">
        <f>IF(DD28="",0,IFERROR(VLOOKUP(DD23&amp;DD24&amp;DD25&amp;DD26&amp;DD27&amp;DD28,General!I:J,2,FALSE),0))</f>
        <v>0</v>
      </c>
      <c r="HW28" s="231">
        <f>IF(DG28="",0,IFERROR(VLOOKUP(DG23&amp;DG24&amp;DG25&amp;DG26&amp;DG27&amp;DG28,General!I:J,2,FALSE),0))</f>
        <v>0</v>
      </c>
      <c r="HX28" s="231">
        <f>IF(DJ28="",0,IFERROR(VLOOKUP(DJ23&amp;DJ24&amp;DJ25&amp;DJ26&amp;DJ27&amp;DJ28,General!I:J,2,FALSE),0))</f>
        <v>0</v>
      </c>
      <c r="HY28" s="231">
        <f>IF(DM28="",0,IFERROR(VLOOKUP(DM23&amp;DM24&amp;DM25&amp;DM26&amp;DM27&amp;DM28,General!I:J,2,FALSE),0))</f>
        <v>0</v>
      </c>
      <c r="HZ28" s="231">
        <f>IF(DP28="",0,IFERROR(VLOOKUP(DP23&amp;DP24&amp;DP25&amp;DP26&amp;DP27&amp;DP28,General!I:J,2,FALSE),0))</f>
        <v>0</v>
      </c>
      <c r="IA28" s="231">
        <f>IF(DS28="",0,IFERROR(VLOOKUP(DS23&amp;DS24&amp;DS25&amp;DS26&amp;DS27&amp;DS28,General!I:J,2,FALSE),0))</f>
        <v>0</v>
      </c>
      <c r="IB28" s="231">
        <f>IF(DV28="",0,IFERROR(VLOOKUP(DV23&amp;DV24&amp;DV25&amp;DV26&amp;DV27&amp;DV28,General!I:J,2,FALSE),0))</f>
        <v>0</v>
      </c>
      <c r="IC28" s="229">
        <f>IF(DY28="",0,IFERROR(VLOOKUP(DY23&amp;DY24&amp;DY25&amp;DY26&amp;DY27&amp;DY28,General!I:J,2,FALSE),0))</f>
        <v>0</v>
      </c>
      <c r="ID28" s="229">
        <f>IF(EB28="",0,IFERROR(VLOOKUP(EB23&amp;EB24&amp;EB25&amp;EB26&amp;EB27&amp;EB28,General!I:J,2,FALSE),0))</f>
        <v>0</v>
      </c>
      <c r="IE28" s="229">
        <v>0</v>
      </c>
      <c r="IF28" s="234" t="str">
        <f t="shared" si="165"/>
        <v/>
      </c>
      <c r="IG28" s="234" t="str">
        <f t="shared" ca="1" si="99"/>
        <v>N</v>
      </c>
      <c r="IH28" s="234" t="str">
        <f t="shared" ca="1" si="100"/>
        <v>N</v>
      </c>
      <c r="II28" s="234" t="str">
        <f t="shared" si="101"/>
        <v>N</v>
      </c>
      <c r="IJ28" s="234" t="str">
        <f t="shared" si="102"/>
        <v/>
      </c>
      <c r="IK28" s="276" t="str">
        <f t="shared" ca="1" si="103"/>
        <v/>
      </c>
      <c r="IL28" s="234" t="str">
        <f t="shared" ca="1" si="104"/>
        <v/>
      </c>
      <c r="IM28" s="234" t="str">
        <f t="shared" si="105"/>
        <v/>
      </c>
      <c r="IN28" s="234" t="str">
        <f t="shared" si="106"/>
        <v/>
      </c>
      <c r="IO28" s="234" t="str">
        <f t="shared" si="107"/>
        <v/>
      </c>
      <c r="IP28" s="234" t="str">
        <f t="shared" si="108"/>
        <v/>
      </c>
      <c r="IQ28" s="234" t="str">
        <f t="shared" si="10"/>
        <v/>
      </c>
      <c r="IR28" s="234" t="str">
        <f t="shared" si="11"/>
        <v/>
      </c>
      <c r="IS28" s="234" t="str">
        <f t="shared" si="204"/>
        <v>23400</v>
      </c>
      <c r="IT28" s="234" t="str">
        <f t="shared" si="204"/>
        <v>00010</v>
      </c>
      <c r="IU28" s="234" t="str">
        <f t="shared" si="166"/>
        <v>123400</v>
      </c>
      <c r="IV28" s="234" t="str">
        <f t="shared" si="166"/>
        <v>000010</v>
      </c>
      <c r="IW28" s="234" t="str">
        <f t="shared" si="167"/>
        <v>P</v>
      </c>
      <c r="IX28" s="234" t="str">
        <f t="shared" si="168"/>
        <v>B</v>
      </c>
      <c r="IY28" s="234" t="str">
        <f t="shared" ca="1" si="110"/>
        <v>F3W</v>
      </c>
      <c r="IZ28" s="234" t="str">
        <f t="shared" ca="1" si="111"/>
        <v/>
      </c>
      <c r="JA28" s="234" t="str">
        <f t="shared" ca="1" si="112"/>
        <v>2</v>
      </c>
      <c r="JB28" s="234" t="str">
        <f t="shared" ca="1" si="113"/>
        <v/>
      </c>
      <c r="JC28" s="234" t="str">
        <f t="shared" si="114"/>
        <v>0</v>
      </c>
      <c r="JD28" s="234" t="str">
        <f t="shared" ca="1" si="115"/>
        <v/>
      </c>
      <c r="JE28" s="234" t="str">
        <f t="shared" ca="1" si="169"/>
        <v/>
      </c>
      <c r="JF28" s="234" t="str">
        <f t="shared" ca="1" si="170"/>
        <v/>
      </c>
      <c r="JG28" s="234" t="str">
        <f t="shared" ca="1" si="171"/>
        <v/>
      </c>
      <c r="JH28" s="234" t="str">
        <f t="shared" si="116"/>
        <v/>
      </c>
      <c r="JI28" s="234"/>
      <c r="JJ28" s="234"/>
      <c r="JK28" s="234"/>
      <c r="JL28" s="234"/>
      <c r="JM28" s="234"/>
      <c r="JN28" s="234">
        <v>2</v>
      </c>
      <c r="JO28" s="218"/>
      <c r="JP28" s="234"/>
      <c r="JQ28" s="234"/>
      <c r="JS28" s="281">
        <f t="shared" si="199"/>
        <v>10</v>
      </c>
      <c r="JT28" s="1">
        <f t="shared" si="200"/>
        <v>9.5</v>
      </c>
      <c r="JU28" s="1">
        <f t="shared" si="174"/>
        <v>8.5</v>
      </c>
      <c r="JV28" s="1">
        <f t="shared" si="175"/>
        <v>5.5</v>
      </c>
      <c r="JW28" s="1">
        <f t="shared" si="176"/>
        <v>5.5</v>
      </c>
      <c r="JX28" s="1" t="str">
        <f t="shared" si="177"/>
        <v/>
      </c>
      <c r="JY28" s="1" t="str">
        <f t="shared" si="178"/>
        <v/>
      </c>
      <c r="JZ28" s="1" t="str">
        <f t="shared" si="179"/>
        <v/>
      </c>
      <c r="KA28" s="1" t="str">
        <f t="shared" si="180"/>
        <v/>
      </c>
      <c r="KB28" s="1" t="str">
        <f t="shared" si="181"/>
        <v/>
      </c>
      <c r="KC28" s="1" t="str" cm="1">
        <f t="array" aca="1" ref="KC28" ca="1">IF(INDIRECT(VLOOKUP(KC27,General!AC:AE,3,FALSE)&amp;FQ27)&gt;1,KC27,JX28)</f>
        <v>DL</v>
      </c>
      <c r="KD28" s="1" t="str" cm="1">
        <f t="array" aca="1" ref="KD28" ca="1">IF(AND(INDIRECT(VLOOKUP(KD27,General!AC:AE,3,FALSE)&amp;FQ27)&gt;6,KD27&lt;&gt;KC28),KD27,IF(JX28&lt;&gt;KC28,JX28,IF(AND(JX28=JY28,JX28=JZ28),KA28,IF(JX28=JY28,JZ28,JY28))))</f>
        <v>DR</v>
      </c>
      <c r="KE28" s="1" t="str" cm="1">
        <f t="array" aca="1" ref="KE28" ca="1">IF(AND(INDIRECT(VLOOKUP(KE27,General!AC:AE,3,FALSE)&amp;FQ27)&gt;6,KE27&lt;&gt;KC28,KE27&lt;&gt;KD28),KE27,IF(AND(JX28&lt;&gt;KC28,JX28&lt;&gt;KD28),JX28,IF(AND(JY28&lt;&gt;KC28,JY28&lt;&gt;KD28),JY28,IF(AND(JZ28&lt;&gt;KC28,JZ28&lt;&gt;KD28),JZ28,IF(AND(KA28&lt;&gt;KC28,KA28&lt;&gt;KD28),KA28,KB28)))))</f>
        <v>CW</v>
      </c>
      <c r="KF28" s="1" t="str" cm="1">
        <f t="array" aca="1" ref="KF28" ca="1">INDIRECT(KC28&amp;FQ28)</f>
        <v/>
      </c>
      <c r="KG28" s="1" t="str" cm="1">
        <f t="array" aca="1" ref="KG28" ca="1">INDIRECT(KD28&amp;FQ28)</f>
        <v/>
      </c>
      <c r="KH28" s="1" t="str" cm="1">
        <f t="array" aca="1" ref="KH28" ca="1">INDIRECT(KE28&amp;FQ28)</f>
        <v/>
      </c>
      <c r="KI28" s="1" t="str">
        <f ca="1">VLOOKUP(KC28,General!AF:AG,2,FALSE)</f>
        <v xml:space="preserve">L3O </v>
      </c>
      <c r="KJ28" s="1" t="str">
        <f ca="1">VLOOKUP(KD28,General!AF:AG,2,FALSE)</f>
        <v xml:space="preserve">L4O </v>
      </c>
      <c r="KK28" s="1" t="str">
        <f ca="1">VLOOKUP(KE28,General!AF:AG,2,FALSE)</f>
        <v>AWB</v>
      </c>
      <c r="KL28" s="1" t="str">
        <f t="shared" ca="1" si="195"/>
        <v>Y</v>
      </c>
      <c r="KM28" s="1" t="str">
        <f t="shared" ca="1" si="196"/>
        <v>Y</v>
      </c>
      <c r="KN28" s="1" t="str">
        <f t="shared" ca="1" si="197"/>
        <v>Y</v>
      </c>
    </row>
    <row r="29" spans="1:300" ht="15.75" thickBot="1">
      <c r="A29" s="1">
        <v>25</v>
      </c>
      <c r="B29" s="75" t="str">
        <f t="shared" si="20"/>
        <v/>
      </c>
      <c r="C29" s="92" t="str">
        <f t="shared" si="183"/>
        <v/>
      </c>
      <c r="D29" s="88" t="str">
        <f t="shared" si="117"/>
        <v/>
      </c>
      <c r="E29" s="89" t="str">
        <f t="shared" si="117"/>
        <v/>
      </c>
      <c r="F29" s="10" t="str">
        <f t="shared" si="21"/>
        <v/>
      </c>
      <c r="H29" s="95" t="str">
        <f t="shared" si="184"/>
        <v/>
      </c>
      <c r="I29" s="88" t="str">
        <f t="shared" si="118"/>
        <v/>
      </c>
      <c r="J29" s="89" t="str">
        <f t="shared" si="118"/>
        <v/>
      </c>
      <c r="K29" s="10" t="str">
        <f t="shared" si="119"/>
        <v/>
      </c>
      <c r="L29" s="52"/>
      <c r="M29" s="16" t="str">
        <f>IF(Dashboard!AH29="","",Dashboard!AH29)</f>
        <v/>
      </c>
      <c r="O29" s="75" t="str">
        <f t="shared" si="185"/>
        <v/>
      </c>
      <c r="P29" s="88" t="str">
        <f t="shared" si="120"/>
        <v/>
      </c>
      <c r="Q29" s="89" t="str">
        <f t="shared" si="120"/>
        <v/>
      </c>
      <c r="R29" s="5" t="str">
        <f t="shared" si="121"/>
        <v/>
      </c>
      <c r="S29" s="5" t="str">
        <f t="shared" si="122"/>
        <v/>
      </c>
      <c r="T29" s="111" t="str">
        <f t="shared" si="123"/>
        <v/>
      </c>
      <c r="U29" s="5" t="str">
        <f>IF(M29="","",IF(B29="NB",U28,IF(T29="",SUM($T$5:$T29)+S29,SUM($T$5:$T29))))</f>
        <v/>
      </c>
      <c r="V29" s="99" t="str">
        <f t="shared" si="0"/>
        <v/>
      </c>
      <c r="W29" s="72" t="e">
        <f t="shared" ca="1" si="22"/>
        <v>#VALUE!</v>
      </c>
      <c r="X29" s="74" t="str">
        <f t="shared" si="23"/>
        <v/>
      </c>
      <c r="Y29" s="9" t="str">
        <f t="shared" ca="1" si="12"/>
        <v>D</v>
      </c>
      <c r="Z29" s="4" t="str">
        <f t="shared" ca="1" si="13"/>
        <v>D</v>
      </c>
      <c r="AA29" s="4" t="str">
        <f t="shared" ca="1" si="14"/>
        <v>B</v>
      </c>
      <c r="AB29" s="4" t="str">
        <f t="shared" si="186"/>
        <v/>
      </c>
      <c r="AC29" s="4" t="str">
        <f t="shared" si="187"/>
        <v/>
      </c>
      <c r="AD29" s="4" t="str">
        <f t="shared" si="188"/>
        <v/>
      </c>
      <c r="AE29" s="1" t="str">
        <f t="shared" si="124"/>
        <v/>
      </c>
      <c r="AF29" s="1" t="str">
        <f t="shared" si="125"/>
        <v/>
      </c>
      <c r="AG29" s="1" t="str">
        <f t="shared" si="189"/>
        <v/>
      </c>
      <c r="AH29" s="1" t="str">
        <f t="shared" si="126"/>
        <v/>
      </c>
      <c r="AI29" s="1" t="str">
        <f t="shared" si="127"/>
        <v/>
      </c>
      <c r="AJ29" s="1" t="str">
        <f t="shared" si="128"/>
        <v/>
      </c>
      <c r="AK29" s="1">
        <f t="shared" si="129"/>
        <v>0</v>
      </c>
      <c r="AL29" s="1">
        <f t="shared" si="129"/>
        <v>0</v>
      </c>
      <c r="AM29" s="1" t="str">
        <f t="shared" si="5"/>
        <v/>
      </c>
      <c r="AN29" s="1">
        <f t="shared" si="24"/>
        <v>0</v>
      </c>
      <c r="AO29" s="1" t="str">
        <f t="shared" si="190"/>
        <v/>
      </c>
      <c r="AP29" s="1" t="str">
        <f t="shared" ca="1" si="25"/>
        <v>N</v>
      </c>
      <c r="AQ29" s="1" t="str">
        <f t="shared" ca="1" si="26"/>
        <v>N</v>
      </c>
      <c r="AR29" s="1" t="str">
        <f t="shared" ca="1" si="27"/>
        <v>N</v>
      </c>
      <c r="AS29" s="1" t="str">
        <f t="shared" si="28"/>
        <v/>
      </c>
      <c r="AT29" s="15" t="str">
        <f t="shared" ca="1" si="130"/>
        <v/>
      </c>
      <c r="AU29" s="1" t="str">
        <f t="shared" ca="1" si="29"/>
        <v/>
      </c>
      <c r="AV29" s="1" t="str">
        <f t="shared" ca="1" si="30"/>
        <v/>
      </c>
      <c r="AW29" s="1" t="str">
        <f t="shared" si="31"/>
        <v/>
      </c>
      <c r="AX29" s="1" t="str">
        <f t="shared" si="32"/>
        <v/>
      </c>
      <c r="AY29" s="1" t="str">
        <f t="shared" si="33"/>
        <v/>
      </c>
      <c r="AZ29" s="1" t="str">
        <f>IF(Dashboard!AH29="P",IF(AZ28="",1,AZ28+1),"")</f>
        <v/>
      </c>
      <c r="BA29" s="1" t="str">
        <f>IF(Dashboard!AH29="B",IF(BA28="",1,BA28+1),"")</f>
        <v/>
      </c>
      <c r="BB29" s="1" t="str">
        <f t="shared" si="202"/>
        <v>34000</v>
      </c>
      <c r="BC29" s="1" t="str">
        <f t="shared" si="202"/>
        <v>00100</v>
      </c>
      <c r="BD29" s="1" t="str">
        <f t="shared" si="131"/>
        <v>234000</v>
      </c>
      <c r="BE29" s="1" t="str">
        <f t="shared" si="131"/>
        <v>000100</v>
      </c>
      <c r="BF29" s="1" t="str">
        <f t="shared" si="132"/>
        <v>B</v>
      </c>
      <c r="BG29" s="1" t="str">
        <f t="shared" si="35"/>
        <v/>
      </c>
      <c r="BH29" s="1">
        <f t="shared" ca="1" si="133"/>
        <v>0</v>
      </c>
      <c r="BI29" s="1" t="str">
        <f t="shared" si="36"/>
        <v/>
      </c>
      <c r="BJ29" s="1">
        <f t="shared" ca="1" si="134"/>
        <v>0</v>
      </c>
      <c r="BK29" s="1" t="str">
        <f t="shared" si="37"/>
        <v/>
      </c>
      <c r="BL29" s="1">
        <f t="shared" ca="1" si="135"/>
        <v>0</v>
      </c>
      <c r="BM29" s="1" t="str">
        <f t="shared" ca="1" si="136"/>
        <v>0</v>
      </c>
      <c r="BN29" s="1" t="str">
        <f t="shared" ca="1" si="137"/>
        <v>0</v>
      </c>
      <c r="BO29" s="1" t="str">
        <f t="shared" ca="1" si="138"/>
        <v>0</v>
      </c>
      <c r="BR29" s="1">
        <f>General!A27</f>
        <v>0</v>
      </c>
      <c r="BS29" s="1">
        <f>General!B27</f>
        <v>0</v>
      </c>
      <c r="BT29" s="1" t="str">
        <f>General!C27</f>
        <v/>
      </c>
      <c r="BU29" s="1">
        <f>General!D27</f>
        <v>0</v>
      </c>
      <c r="BW29" s="1" t="str">
        <f>General!F27</f>
        <v>WWLL</v>
      </c>
      <c r="BX29" s="1">
        <f>General!G27</f>
        <v>-3</v>
      </c>
      <c r="BZ29" s="1">
        <f>IF(Dashboard!U29="",1,0.5)</f>
        <v>1</v>
      </c>
      <c r="CB29" s="245" t="str">
        <f t="shared" si="38"/>
        <v/>
      </c>
      <c r="CC29" s="246" t="str">
        <f t="shared" si="39"/>
        <v/>
      </c>
      <c r="CD29" s="244" t="str">
        <f t="shared" si="40"/>
        <v/>
      </c>
      <c r="CE29" s="245" t="str">
        <f t="shared" si="41"/>
        <v/>
      </c>
      <c r="CF29" s="246" t="str">
        <f t="shared" si="42"/>
        <v/>
      </c>
      <c r="CG29" s="244" t="str">
        <f t="shared" si="43"/>
        <v/>
      </c>
      <c r="CH29" s="245" t="str">
        <f t="shared" si="44"/>
        <v/>
      </c>
      <c r="CI29" s="246" t="str">
        <f t="shared" si="45"/>
        <v/>
      </c>
      <c r="CJ29" s="244" t="str">
        <f t="shared" si="46"/>
        <v/>
      </c>
      <c r="CK29" s="245" t="str">
        <f t="shared" si="47"/>
        <v/>
      </c>
      <c r="CL29" s="246" t="str">
        <f t="shared" si="48"/>
        <v/>
      </c>
      <c r="CM29" s="244" t="str">
        <f t="shared" si="49"/>
        <v/>
      </c>
      <c r="CN29" s="245" t="str">
        <f t="shared" si="139"/>
        <v/>
      </c>
      <c r="CO29" s="246" t="str">
        <f t="shared" si="50"/>
        <v/>
      </c>
      <c r="CP29" s="244" t="str">
        <f t="shared" si="51"/>
        <v/>
      </c>
      <c r="CQ29" s="245" t="str">
        <f t="shared" si="52"/>
        <v/>
      </c>
      <c r="CR29" s="246" t="str">
        <f t="shared" si="53"/>
        <v/>
      </c>
      <c r="CS29" s="244" t="str">
        <f t="shared" si="54"/>
        <v/>
      </c>
      <c r="CT29" s="245" t="str">
        <f t="shared" si="55"/>
        <v/>
      </c>
      <c r="CU29" s="246" t="str">
        <f t="shared" si="56"/>
        <v/>
      </c>
      <c r="CV29" s="244" t="str">
        <f t="shared" si="57"/>
        <v/>
      </c>
      <c r="CW29" s="245" t="str">
        <f t="shared" si="58"/>
        <v/>
      </c>
      <c r="CX29" s="246" t="str">
        <f t="shared" si="59"/>
        <v/>
      </c>
      <c r="CY29" s="247" t="str">
        <f t="shared" si="60"/>
        <v/>
      </c>
      <c r="CZ29" s="245" t="str">
        <f t="shared" si="61"/>
        <v/>
      </c>
      <c r="DA29" s="246" t="str">
        <f t="shared" si="62"/>
        <v/>
      </c>
      <c r="DB29" s="244" t="str">
        <f t="shared" si="63"/>
        <v/>
      </c>
      <c r="DC29" s="245" t="str">
        <f t="shared" si="64"/>
        <v/>
      </c>
      <c r="DD29" s="246" t="str">
        <f t="shared" si="65"/>
        <v/>
      </c>
      <c r="DE29" s="244" t="str">
        <f t="shared" si="66"/>
        <v/>
      </c>
      <c r="DF29" s="245" t="str">
        <f t="shared" si="67"/>
        <v/>
      </c>
      <c r="DG29" s="246" t="str">
        <f t="shared" si="68"/>
        <v/>
      </c>
      <c r="DH29" s="244" t="str">
        <f t="shared" si="69"/>
        <v/>
      </c>
      <c r="DI29" s="245" t="str">
        <f t="shared" si="70"/>
        <v/>
      </c>
      <c r="DJ29" s="246" t="str">
        <f t="shared" si="71"/>
        <v/>
      </c>
      <c r="DK29" s="244" t="str">
        <f t="shared" si="72"/>
        <v/>
      </c>
      <c r="DL29" s="245" t="str">
        <f t="shared" si="73"/>
        <v/>
      </c>
      <c r="DM29" s="246" t="str">
        <f t="shared" si="74"/>
        <v/>
      </c>
      <c r="DN29" s="244" t="str">
        <f t="shared" si="75"/>
        <v/>
      </c>
      <c r="DO29" s="245" t="str">
        <f t="shared" si="76"/>
        <v/>
      </c>
      <c r="DP29" s="246" t="str">
        <f t="shared" si="77"/>
        <v/>
      </c>
      <c r="DQ29" s="244" t="str">
        <f t="shared" si="78"/>
        <v/>
      </c>
      <c r="DR29" s="245" t="str">
        <f t="shared" si="79"/>
        <v/>
      </c>
      <c r="DS29" s="246" t="str">
        <f t="shared" si="80"/>
        <v/>
      </c>
      <c r="DT29" s="244" t="str">
        <f t="shared" si="81"/>
        <v/>
      </c>
      <c r="DU29" s="245" t="str">
        <f t="shared" si="82"/>
        <v/>
      </c>
      <c r="DV29" s="246" t="str">
        <f t="shared" si="83"/>
        <v/>
      </c>
      <c r="DW29" s="244" t="str">
        <f t="shared" si="84"/>
        <v/>
      </c>
      <c r="DX29" s="245" t="str">
        <f t="shared" si="85"/>
        <v/>
      </c>
      <c r="DY29" s="246" t="str">
        <f t="shared" si="86"/>
        <v/>
      </c>
      <c r="DZ29" s="244" t="str">
        <f t="shared" si="87"/>
        <v/>
      </c>
      <c r="EA29" s="245" t="str">
        <f t="shared" si="88"/>
        <v/>
      </c>
      <c r="EB29" s="246" t="str">
        <f t="shared" si="89"/>
        <v/>
      </c>
      <c r="EC29" s="244" t="str">
        <f t="shared" si="90"/>
        <v/>
      </c>
      <c r="ED29" s="252">
        <f t="shared" si="140"/>
        <v>0</v>
      </c>
      <c r="EE29" s="253">
        <f t="shared" si="141"/>
        <v>0</v>
      </c>
      <c r="EF29" s="254" t="str">
        <f t="shared" si="142"/>
        <v/>
      </c>
      <c r="EG29" s="255">
        <f t="shared" si="205"/>
        <v>-6</v>
      </c>
      <c r="EH29" s="255">
        <f t="shared" si="205"/>
        <v>6</v>
      </c>
      <c r="EI29" s="255">
        <f t="shared" si="205"/>
        <v>-3</v>
      </c>
      <c r="EJ29" s="255">
        <f t="shared" si="205"/>
        <v>3</v>
      </c>
      <c r="EK29" s="255">
        <f t="shared" si="205"/>
        <v>-10</v>
      </c>
      <c r="EL29" s="255">
        <f t="shared" si="205"/>
        <v>3</v>
      </c>
      <c r="EM29" s="255">
        <f t="shared" si="205"/>
        <v>-3</v>
      </c>
      <c r="EN29" s="255">
        <f t="shared" si="205"/>
        <v>10</v>
      </c>
      <c r="EO29" s="255">
        <f t="shared" si="205"/>
        <v>2</v>
      </c>
      <c r="EP29" s="255">
        <f t="shared" si="205"/>
        <v>-1</v>
      </c>
      <c r="EQ29" s="255">
        <f t="shared" si="205"/>
        <v>1</v>
      </c>
      <c r="ER29" s="255">
        <f t="shared" si="205"/>
        <v>-10</v>
      </c>
      <c r="ES29" s="255">
        <f t="shared" si="205"/>
        <v>10</v>
      </c>
      <c r="ET29" s="255">
        <f t="shared" si="205"/>
        <v>-10</v>
      </c>
      <c r="EU29" s="255">
        <f t="shared" si="205"/>
        <v>10</v>
      </c>
      <c r="EV29" s="255">
        <f t="shared" si="205"/>
        <v>6</v>
      </c>
      <c r="EW29" s="255">
        <f t="shared" si="203"/>
        <v>-6</v>
      </c>
      <c r="EX29" s="255">
        <f t="shared" si="201"/>
        <v>-2</v>
      </c>
      <c r="EY29" s="256" t="str">
        <f t="shared" si="144"/>
        <v/>
      </c>
      <c r="EZ29" s="257" t="str">
        <f t="shared" si="145"/>
        <v/>
      </c>
      <c r="FA29" s="257" t="str">
        <f t="shared" si="146"/>
        <v/>
      </c>
      <c r="FB29" s="257" t="str">
        <f t="shared" si="147"/>
        <v/>
      </c>
      <c r="FC29" s="257" t="str">
        <f t="shared" si="148"/>
        <v/>
      </c>
      <c r="FD29" s="257" t="str">
        <f t="shared" si="149"/>
        <v/>
      </c>
      <c r="FE29" s="257" t="str">
        <f t="shared" si="150"/>
        <v/>
      </c>
      <c r="FF29" s="257" t="str">
        <f t="shared" si="151"/>
        <v/>
      </c>
      <c r="FG29" s="257" t="str">
        <f t="shared" si="152"/>
        <v/>
      </c>
      <c r="FH29" s="257" t="str">
        <f t="shared" si="153"/>
        <v/>
      </c>
      <c r="FI29" s="257" t="str">
        <f t="shared" si="154"/>
        <v/>
      </c>
      <c r="FJ29" s="257" t="str">
        <f t="shared" si="155"/>
        <v/>
      </c>
      <c r="FK29" s="257" t="str">
        <f t="shared" si="156"/>
        <v/>
      </c>
      <c r="FL29" s="257" t="str">
        <f t="shared" si="157"/>
        <v/>
      </c>
      <c r="FM29" s="257" t="str">
        <f t="shared" si="158"/>
        <v/>
      </c>
      <c r="FN29" s="257" t="str">
        <f t="shared" si="159"/>
        <v/>
      </c>
      <c r="FO29" s="257" t="str">
        <f t="shared" si="160"/>
        <v/>
      </c>
      <c r="FP29" s="258" t="str">
        <f t="shared" si="161"/>
        <v/>
      </c>
      <c r="FQ29" s="228">
        <v>29</v>
      </c>
      <c r="FR29" s="232">
        <f t="shared" si="198"/>
        <v>24</v>
      </c>
      <c r="FS29" s="230" t="str" cm="1">
        <f t="array" ref="FS29">IFERROR(INDEX($EG$4:$EX$4,_xlfn.AGGREGATE(15,6,COLUMN($EG$4:$EX$4)-COLUMN($EF$1)/($EG29:$EX29=LARGE($EG29:$EX29,1)),COLUMNS($EX$4:$EX$4))),"")</f>
        <v>CW</v>
      </c>
      <c r="FT29" s="230" t="str" cm="1">
        <f t="array" ref="FT29">IFERROR(INDEX($EG$4:$EX$4,_xlfn.AGGREGATE(15,6,COLUMN($EG$4:$EX$4)-COLUMN($EF$1)/($EG29:$EX29=LARGE($EG29:$EX29,2)),COLUMNS($EX$4:$EY$4))),"")</f>
        <v>DL</v>
      </c>
      <c r="FU29" s="230" t="str" cm="1">
        <f t="array" ref="FU29">IFERROR(INDEX($EG$4:$EX$4,_xlfn.AGGREGATE(15,6,COLUMN($EG$4:$EX$4)-COLUMN($EF$1)/($EG29:$EX29=LARGE($EG29:$EX29,3)),COLUMNS($EX$4:$EZ$4))),"")</f>
        <v>DR</v>
      </c>
      <c r="FV29" s="230" t="str" cm="1">
        <f t="array" ref="FV29">IFERROR(INDEX($EG$4:$EX$4,_xlfn.AGGREGATE(15,6,COLUMN($EG$4:$EX$4)-COLUMN($EF$1)/($EG29:$EX29=LARGE($EG29:$EX29,4)),COLUMNS($EX$4:$FA$4))),"")</f>
        <v/>
      </c>
      <c r="FW29" s="230" t="str" cm="1">
        <f t="array" ref="FW29">IFERROR(INDEX($EG$4:$EX$4,_xlfn.AGGREGATE(15,6,COLUMN($EG$4:$EX$4)-COLUMN($EF$1)/($EG29:$EX29=LARGE($EG29:$EX29,5)),COLUMNS($EX$4:$FB$4))),"")</f>
        <v/>
      </c>
      <c r="FX29" s="230" t="str" cm="1">
        <f t="array" ref="FX29">IFERROR(INDEX($EG$4:$EX$4,_xlfn.AGGREGATE(15,6,COLUMN($EG$4:$EX$4)-COLUMN($EF$1)/($EG29:$EX29=LARGE($EG29:$EX29,6)),COLUMNS($EX$4:$FC$4))),"")</f>
        <v/>
      </c>
      <c r="FY29" s="228" t="str">
        <f t="shared" si="191"/>
        <v/>
      </c>
      <c r="FZ29" s="231" t="str">
        <f t="shared" ca="1" si="192"/>
        <v>N</v>
      </c>
      <c r="GA29" s="231" t="e" cm="1">
        <f t="array" aca="1" ref="GA29" ca="1">IF(INDIRECT(VLOOKUP(GA28,General!AC:AE,3,FALSE)&amp;FQ28)&gt;0,GA28,FY28)</f>
        <v>#N/A</v>
      </c>
      <c r="GB29" s="232">
        <f t="shared" ca="1" si="193"/>
        <v>2</v>
      </c>
      <c r="GC29" s="230"/>
      <c r="GD29" s="231"/>
      <c r="GE29" s="231"/>
      <c r="GF29" s="231"/>
      <c r="GG29" s="231"/>
      <c r="GH29" s="229"/>
      <c r="GI29" s="259" t="e">
        <f ca="1">IF(FS29="",-1,COUNTIF(INDIRECT(GC29&amp;$DN$10):INDIRECT(GC29&amp;FQ29),"Y"))</f>
        <v>#REF!</v>
      </c>
      <c r="GJ29" s="262" t="e">
        <f ca="1">IF(FT29="",-1,COUNTIF(INDIRECT(GD29&amp;$DN$10):INDIRECT(GD29&amp;FQ29),"Y"))</f>
        <v>#REF!</v>
      </c>
      <c r="GK29" s="262" t="e">
        <f ca="1">IF(FU29="",-1,COUNTIF(INDIRECT(GE29&amp;$DN$10):INDIRECT(GE29&amp;FQ29),"Y"))</f>
        <v>#REF!</v>
      </c>
      <c r="GL29" s="260">
        <f ca="1">IF(FV29="",-1,COUNTIF(INDIRECT(GF29&amp;$DN$10):INDIRECT(GF29&amp;FQ29),"Y"))</f>
        <v>-1</v>
      </c>
      <c r="GM29" s="264">
        <f ca="1">IF(FW29="",-1,COUNTIF(INDIRECT(GG29&amp;$DN$10):INDIRECT(GG29&amp;FQ29),"Y"))</f>
        <v>-1</v>
      </c>
      <c r="GN29" s="264">
        <f ca="1">IF(FX29="",-1,COUNTIF(INDIRECT(GH29&amp;$DN$10):INDIRECT(GH29&amp;FQ29),"Y"))</f>
        <v>-1</v>
      </c>
      <c r="GO29" s="230" t="str" cm="1">
        <f t="array" ref="GO29">IFERROR(INDEX($DP$29:$DU$29,_xlfn.AGGREGATE(15,6,COLUMN($DP$29:$DU$29)-COLUMN($DO$29)/($EF$29:$EK$29=MAX($EF$29:$EK$29)),COLUMNS($DP$29:FS29))),"")</f>
        <v/>
      </c>
      <c r="GP29" s="231" t="str" cm="1">
        <f t="array" ref="GP29">IFERROR(INDEX($DP$29:$DU$29,_xlfn.AGGREGATE(15,6,COLUMN($DP$29:$DU$29)-COLUMN($DO$29)/($EF$29:$EK$29=MAX($EF$29:$EK$29)),COLUMNS($DP$29:FT29))),"")</f>
        <v/>
      </c>
      <c r="GQ29" s="231" t="str" cm="1">
        <f t="array" ref="GQ29">IFERROR(INDEX($DP$29:$DU$29,_xlfn.AGGREGATE(15,6,COLUMN($DP$29:$DU$29)-COLUMN($DO$29)/($EF$29:$EK$29=MAX($EF$29:$EK$29)),COLUMNS($DP$29:FU29))),"")</f>
        <v/>
      </c>
      <c r="GR29" s="231" t="str" cm="1">
        <f t="array" ref="GR29">IFERROR(INDEX($DP$29:$DU$29,_xlfn.AGGREGATE(15,6,COLUMN($DP$29:$DU$29)-COLUMN($DO$29)/($EF$29:$EK$29=MAX($EF$29:$EK$29)),COLUMNS($DP$29:FV29))),"")</f>
        <v/>
      </c>
      <c r="GS29" s="231" t="str" cm="1">
        <f t="array" ref="GS29">IFERROR(INDEX($DP$29:$DU$29,_xlfn.AGGREGATE(15,6,COLUMN($DP$29:$DU$29)-COLUMN($DO$29)/($EF$29:$EK$29=MAX($EF$29:$EK$29)),COLUMNS($DP$29:FW29))),"")</f>
        <v/>
      </c>
      <c r="GT29" s="229" t="str" cm="1">
        <f t="array" ref="GT29">IFERROR(INDEX($DP$29:$DU$29,_xlfn.AGGREGATE(15,6,COLUMN($DP$29:$DU$29)-COLUMN($DO$29)/($EF$29:$EK$29=MAX($EF$29:$EK$29)),COLUMNS($DP$29:FX29))),"")</f>
        <v/>
      </c>
      <c r="GU29" s="234">
        <f t="shared" ca="1" si="164"/>
        <v>3</v>
      </c>
      <c r="GV29" s="232">
        <f t="shared" ca="1" si="194"/>
        <v>2</v>
      </c>
      <c r="GW29" s="263" t="str" cm="1">
        <f t="array" aca="1" ref="GW29" ca="1">INDEX(GO29:GT29,1,GV29)</f>
        <v/>
      </c>
      <c r="GX29" s="230" t="str">
        <f t="shared" ca="1" si="17"/>
        <v>B</v>
      </c>
      <c r="GY29" s="231" t="str">
        <f t="shared" ca="1" si="18"/>
        <v>T</v>
      </c>
      <c r="GZ29" s="231" t="str">
        <f t="shared" si="19"/>
        <v>C</v>
      </c>
      <c r="HA29" s="231" t="str">
        <f t="shared" ca="1" si="6"/>
        <v>F3WF2</v>
      </c>
      <c r="HB29" s="231" t="str">
        <f t="shared" ca="1" si="7"/>
        <v>2</v>
      </c>
      <c r="HC29" s="231" t="str">
        <f t="shared" si="8"/>
        <v>00</v>
      </c>
      <c r="HD29" s="234" t="str">
        <f t="shared" si="92"/>
        <v/>
      </c>
      <c r="HE29" s="234" t="str">
        <f t="shared" si="93"/>
        <v/>
      </c>
      <c r="HF29" s="234" t="str">
        <f t="shared" si="94"/>
        <v/>
      </c>
      <c r="HG29" s="234" t="str">
        <f t="shared" si="95"/>
        <v/>
      </c>
      <c r="HH29" s="234" t="str">
        <f t="shared" si="96"/>
        <v/>
      </c>
      <c r="HI29" s="234" t="str">
        <f t="shared" si="97"/>
        <v/>
      </c>
      <c r="HJ29" s="234">
        <f t="shared" ca="1" si="98"/>
        <v>0</v>
      </c>
      <c r="HK29" s="234">
        <f t="shared" ca="1" si="98"/>
        <v>0</v>
      </c>
      <c r="HL29" s="230" t="str">
        <f t="shared" si="9"/>
        <v/>
      </c>
      <c r="HM29" s="231">
        <f>IF(CC29="",0,IFERROR(VLOOKUP(CC24&amp;CC25&amp;CC26&amp;CC27&amp;CC28&amp;CC29,General!I:J,2,FALSE),0))</f>
        <v>0</v>
      </c>
      <c r="HN29" s="231">
        <f>IF(CF29="",0,IFERROR(VLOOKUP(CF24&amp;CF25&amp;CF26&amp;CF27&amp;CF28&amp;CF29,General!I:J,2,FALSE),0))</f>
        <v>0</v>
      </c>
      <c r="HO29" s="231">
        <f>IF(CI29="",0,IFERROR(VLOOKUP(CI24&amp;CI25&amp;CI26&amp;CI27&amp;CI28&amp;CI29,General!I:J,2,FALSE),0))</f>
        <v>0</v>
      </c>
      <c r="HP29" s="231">
        <f>IF(CL29="",0,IFERROR(VLOOKUP(CL24&amp;CL25&amp;CL26&amp;CL27&amp;CL28&amp;CL29,General!I:J,2,FALSE),0))</f>
        <v>0</v>
      </c>
      <c r="HQ29" s="231">
        <f>IF(CO29="",0,IFERROR(VLOOKUP(CO24&amp;CO25&amp;CO26&amp;CO27&amp;CO28&amp;CO29,General!I:J,2,FALSE),0))</f>
        <v>0</v>
      </c>
      <c r="HR29" s="231">
        <f>IF(CR29="",0,IFERROR(VLOOKUP(CR24&amp;CR25&amp;CR26&amp;CR27&amp;CR28&amp;CR29,General!I:J,2,FALSE),0))</f>
        <v>0</v>
      </c>
      <c r="HS29" s="231">
        <f>IF(CU29="",0,IFERROR(VLOOKUP(CU24&amp;CU25&amp;CU26&amp;CU27&amp;CU28&amp;CU29,General!I:J,2,FALSE),0))</f>
        <v>0</v>
      </c>
      <c r="HT29" s="231">
        <f>IF(CX29="",0,IFERROR(VLOOKUP(CX24&amp;CX25&amp;CX26&amp;CX27&amp;CX28&amp;CX29,General!I:J,2,FALSE),0))</f>
        <v>0</v>
      </c>
      <c r="HU29" s="231">
        <f>IF(DA29="",0,IFERROR(VLOOKUP(DA24&amp;DA25&amp;DA26&amp;DA27&amp;DA28&amp;DA29,General!I:J,2,FALSE),0))</f>
        <v>0</v>
      </c>
      <c r="HV29" s="231">
        <f>IF(DD29="",0,IFERROR(VLOOKUP(DD24&amp;DD25&amp;DD26&amp;DD27&amp;DD28&amp;DD29,General!I:J,2,FALSE),0))</f>
        <v>0</v>
      </c>
      <c r="HW29" s="231">
        <f>IF(DG29="",0,IFERROR(VLOOKUP(DG24&amp;DG25&amp;DG26&amp;DG27&amp;DG28&amp;DG29,General!I:J,2,FALSE),0))</f>
        <v>0</v>
      </c>
      <c r="HX29" s="231">
        <f>IF(DJ29="",0,IFERROR(VLOOKUP(DJ24&amp;DJ25&amp;DJ26&amp;DJ27&amp;DJ28&amp;DJ29,General!I:J,2,FALSE),0))</f>
        <v>0</v>
      </c>
      <c r="HY29" s="231">
        <f>IF(DM29="",0,IFERROR(VLOOKUP(DM24&amp;DM25&amp;DM26&amp;DM27&amp;DM28&amp;DM29,General!I:J,2,FALSE),0))</f>
        <v>0</v>
      </c>
      <c r="HZ29" s="231">
        <f>IF(DP29="",0,IFERROR(VLOOKUP(DP24&amp;DP25&amp;DP26&amp;DP27&amp;DP28&amp;DP29,General!I:J,2,FALSE),0))</f>
        <v>0</v>
      </c>
      <c r="IA29" s="231">
        <f>IF(DS29="",0,IFERROR(VLOOKUP(DS24&amp;DS25&amp;DS26&amp;DS27&amp;DS28&amp;DS29,General!I:J,2,FALSE),0))</f>
        <v>0</v>
      </c>
      <c r="IB29" s="231">
        <f>IF(DV29="",0,IFERROR(VLOOKUP(DV24&amp;DV25&amp;DV26&amp;DV27&amp;DV28&amp;DV29,General!I:J,2,FALSE),0))</f>
        <v>0</v>
      </c>
      <c r="IC29" s="229">
        <f>IF(DY29="",0,IFERROR(VLOOKUP(DY24&amp;DY25&amp;DY26&amp;DY27&amp;DY28&amp;DY29,General!I:J,2,FALSE),0))</f>
        <v>0</v>
      </c>
      <c r="ID29" s="229">
        <f>IF(EB29="",0,IFERROR(VLOOKUP(EB24&amp;EB25&amp;EB26&amp;EB27&amp;EB28&amp;EB29,General!I:J,2,FALSE),0))</f>
        <v>0</v>
      </c>
      <c r="IE29" s="229">
        <v>0</v>
      </c>
      <c r="IF29" s="234" t="str">
        <f t="shared" si="165"/>
        <v/>
      </c>
      <c r="IG29" s="234" t="str">
        <f t="shared" ca="1" si="99"/>
        <v>N</v>
      </c>
      <c r="IH29" s="234" t="str">
        <f t="shared" ca="1" si="100"/>
        <v>N</v>
      </c>
      <c r="II29" s="234" t="str">
        <f t="shared" si="101"/>
        <v>N</v>
      </c>
      <c r="IJ29" s="234" t="str">
        <f t="shared" si="102"/>
        <v/>
      </c>
      <c r="IK29" s="276" t="str">
        <f t="shared" ca="1" si="103"/>
        <v/>
      </c>
      <c r="IL29" s="234" t="str">
        <f t="shared" ca="1" si="104"/>
        <v/>
      </c>
      <c r="IM29" s="234" t="str">
        <f t="shared" si="105"/>
        <v/>
      </c>
      <c r="IN29" s="234" t="str">
        <f t="shared" si="106"/>
        <v/>
      </c>
      <c r="IO29" s="234" t="str">
        <f t="shared" si="107"/>
        <v/>
      </c>
      <c r="IP29" s="234" t="str">
        <f t="shared" si="108"/>
        <v/>
      </c>
      <c r="IQ29" s="234" t="str">
        <f t="shared" si="10"/>
        <v/>
      </c>
      <c r="IR29" s="234" t="str">
        <f t="shared" si="11"/>
        <v/>
      </c>
      <c r="IS29" s="234" t="str">
        <f t="shared" si="204"/>
        <v>34000</v>
      </c>
      <c r="IT29" s="234" t="str">
        <f t="shared" si="204"/>
        <v>00100</v>
      </c>
      <c r="IU29" s="234" t="str">
        <f t="shared" si="166"/>
        <v>234000</v>
      </c>
      <c r="IV29" s="234" t="str">
        <f t="shared" si="166"/>
        <v>000100</v>
      </c>
      <c r="IW29" s="234" t="str">
        <f t="shared" si="167"/>
        <v>B</v>
      </c>
      <c r="IX29" s="234" t="str">
        <f t="shared" si="168"/>
        <v>B</v>
      </c>
      <c r="IY29" s="234" t="str">
        <f t="shared" ca="1" si="110"/>
        <v>F2</v>
      </c>
      <c r="IZ29" s="234" t="str">
        <f t="shared" ca="1" si="111"/>
        <v/>
      </c>
      <c r="JA29" s="234" t="str">
        <f t="shared" ca="1" si="112"/>
        <v/>
      </c>
      <c r="JB29" s="234" t="str">
        <f t="shared" ca="1" si="113"/>
        <v/>
      </c>
      <c r="JC29" s="234" t="str">
        <f t="shared" si="114"/>
        <v>0</v>
      </c>
      <c r="JD29" s="234" t="str">
        <f t="shared" ca="1" si="115"/>
        <v/>
      </c>
      <c r="JE29" s="234" t="str">
        <f t="shared" ca="1" si="169"/>
        <v/>
      </c>
      <c r="JF29" s="234" t="str">
        <f t="shared" ca="1" si="170"/>
        <v/>
      </c>
      <c r="JG29" s="234" t="str">
        <f t="shared" ca="1" si="171"/>
        <v/>
      </c>
      <c r="JH29" s="234" t="str">
        <f t="shared" si="116"/>
        <v/>
      </c>
      <c r="JI29" s="234"/>
      <c r="JJ29" s="234"/>
      <c r="JK29" s="234"/>
      <c r="JL29" s="234"/>
      <c r="JM29" s="234"/>
      <c r="JN29" s="234">
        <v>2</v>
      </c>
      <c r="JO29" s="218"/>
      <c r="JP29" s="234"/>
      <c r="JQ29" s="234"/>
      <c r="JS29" s="281">
        <f t="shared" si="199"/>
        <v>10</v>
      </c>
      <c r="JT29" s="1">
        <f t="shared" si="200"/>
        <v>10</v>
      </c>
      <c r="JU29" s="1">
        <f t="shared" si="174"/>
        <v>10</v>
      </c>
      <c r="JV29" s="1">
        <f t="shared" si="175"/>
        <v>6</v>
      </c>
      <c r="JW29" s="1">
        <f t="shared" si="176"/>
        <v>6</v>
      </c>
      <c r="JX29" s="1" t="str">
        <f t="shared" si="177"/>
        <v/>
      </c>
      <c r="JY29" s="1" t="str">
        <f t="shared" si="178"/>
        <v/>
      </c>
      <c r="JZ29" s="1" t="str">
        <f t="shared" si="179"/>
        <v/>
      </c>
      <c r="KA29" s="1" t="str">
        <f t="shared" si="180"/>
        <v/>
      </c>
      <c r="KB29" s="1" t="str">
        <f t="shared" si="181"/>
        <v/>
      </c>
      <c r="KC29" s="1" t="str" cm="1">
        <f t="array" aca="1" ref="KC29" ca="1">IF(INDIRECT(VLOOKUP(KC28,General!AC:AE,3,FALSE)&amp;FQ28)&gt;1,KC28,JX29)</f>
        <v>DL</v>
      </c>
      <c r="KD29" s="1" t="str" cm="1">
        <f t="array" aca="1" ref="KD29" ca="1">IF(AND(INDIRECT(VLOOKUP(KD28,General!AC:AE,3,FALSE)&amp;FQ28)&gt;6,KD28&lt;&gt;KC29),KD28,IF(JX29&lt;&gt;KC29,JX29,IF(AND(JX29=JY29,JX29=JZ29),KA29,IF(JX29=JY29,JZ29,JY29))))</f>
        <v>DR</v>
      </c>
      <c r="KE29" s="1" t="str" cm="1">
        <f t="array" aca="1" ref="KE29" ca="1">IF(AND(INDIRECT(VLOOKUP(KE28,General!AC:AE,3,FALSE)&amp;FQ28)&gt;6,KE28&lt;&gt;KC29,KE28&lt;&gt;KD29),KE28,IF(AND(JX29&lt;&gt;KC29,JX29&lt;&gt;KD29),JX29,IF(AND(JY29&lt;&gt;KC29,JY29&lt;&gt;KD29),JY29,IF(AND(JZ29&lt;&gt;KC29,JZ29&lt;&gt;KD29),JZ29,IF(AND(KA29&lt;&gt;KC29,KA29&lt;&gt;KD29),KA29,KB29)))))</f>
        <v>CW</v>
      </c>
      <c r="KF29" s="1" t="str" cm="1">
        <f t="array" aca="1" ref="KF29" ca="1">INDIRECT(KC29&amp;FQ29)</f>
        <v/>
      </c>
      <c r="KG29" s="1" t="str" cm="1">
        <f t="array" aca="1" ref="KG29" ca="1">INDIRECT(KD29&amp;FQ29)</f>
        <v/>
      </c>
      <c r="KH29" s="1" t="str" cm="1">
        <f t="array" aca="1" ref="KH29" ca="1">INDIRECT(KE29&amp;FQ29)</f>
        <v/>
      </c>
      <c r="KI29" s="1" t="str">
        <f ca="1">VLOOKUP(KC29,General!AF:AG,2,FALSE)</f>
        <v xml:space="preserve">L3O </v>
      </c>
      <c r="KJ29" s="1" t="str">
        <f ca="1">VLOOKUP(KD29,General!AF:AG,2,FALSE)</f>
        <v xml:space="preserve">L4O </v>
      </c>
      <c r="KK29" s="1" t="str">
        <f ca="1">VLOOKUP(KE29,General!AF:AG,2,FALSE)</f>
        <v>AWB</v>
      </c>
      <c r="KL29" s="1" t="str">
        <f t="shared" ca="1" si="195"/>
        <v>Y</v>
      </c>
      <c r="KM29" s="1" t="str">
        <f t="shared" ca="1" si="196"/>
        <v>Y</v>
      </c>
      <c r="KN29" s="1" t="str">
        <f t="shared" ca="1" si="197"/>
        <v>Y</v>
      </c>
    </row>
    <row r="30" spans="1:300" ht="15.75" thickBot="1">
      <c r="A30" s="1">
        <v>26</v>
      </c>
      <c r="B30" s="12" t="str">
        <f t="shared" si="20"/>
        <v/>
      </c>
      <c r="C30" s="90" t="str">
        <f t="shared" si="183"/>
        <v/>
      </c>
      <c r="D30" s="13" t="str">
        <f t="shared" si="117"/>
        <v/>
      </c>
      <c r="E30" s="43" t="str">
        <f t="shared" si="117"/>
        <v/>
      </c>
      <c r="F30" s="14" t="str">
        <f t="shared" si="21"/>
        <v/>
      </c>
      <c r="H30" s="93" t="str">
        <f t="shared" si="184"/>
        <v/>
      </c>
      <c r="I30" s="13" t="str">
        <f t="shared" si="118"/>
        <v/>
      </c>
      <c r="J30" s="43" t="str">
        <f t="shared" si="118"/>
        <v/>
      </c>
      <c r="K30" s="14" t="str">
        <f t="shared" si="119"/>
        <v/>
      </c>
      <c r="L30" s="52"/>
      <c r="M30" s="16" t="str">
        <f>IF(Dashboard!AH30="","",Dashboard!AH30)</f>
        <v/>
      </c>
      <c r="O30" s="12" t="str">
        <f t="shared" si="185"/>
        <v/>
      </c>
      <c r="P30" s="13" t="str">
        <f t="shared" si="120"/>
        <v/>
      </c>
      <c r="Q30" s="43" t="str">
        <f t="shared" si="120"/>
        <v/>
      </c>
      <c r="R30" s="85" t="str">
        <f t="shared" si="121"/>
        <v/>
      </c>
      <c r="S30" s="85" t="str">
        <f t="shared" si="122"/>
        <v/>
      </c>
      <c r="T30" s="96" t="str">
        <f t="shared" si="123"/>
        <v/>
      </c>
      <c r="U30" s="85" t="str">
        <f>IF(M30="","",IF(B30="NB",U29,IF(T30="",SUM($T$5:$T30)+S30,SUM($T$5:$T30))))</f>
        <v/>
      </c>
      <c r="V30" s="97" t="str">
        <f t="shared" si="0"/>
        <v/>
      </c>
      <c r="W30" s="72" t="e">
        <f t="shared" ca="1" si="22"/>
        <v>#VALUE!</v>
      </c>
      <c r="X30" s="74" t="str">
        <f t="shared" si="23"/>
        <v/>
      </c>
      <c r="Y30" s="9" t="str">
        <f t="shared" ca="1" si="12"/>
        <v>D</v>
      </c>
      <c r="Z30" s="4" t="str">
        <f t="shared" ca="1" si="13"/>
        <v>D</v>
      </c>
      <c r="AA30" s="4" t="str">
        <f t="shared" ca="1" si="14"/>
        <v>B</v>
      </c>
      <c r="AB30" s="4" t="str">
        <f t="shared" si="186"/>
        <v/>
      </c>
      <c r="AC30" s="4" t="str">
        <f t="shared" si="187"/>
        <v/>
      </c>
      <c r="AD30" s="4" t="str">
        <f t="shared" si="188"/>
        <v/>
      </c>
      <c r="AE30" s="1" t="str">
        <f t="shared" si="124"/>
        <v/>
      </c>
      <c r="AF30" s="1" t="str">
        <f t="shared" si="125"/>
        <v/>
      </c>
      <c r="AG30" s="1" t="str">
        <f t="shared" si="189"/>
        <v/>
      </c>
      <c r="AH30" s="1" t="str">
        <f t="shared" si="126"/>
        <v/>
      </c>
      <c r="AI30" s="1" t="str">
        <f t="shared" si="127"/>
        <v/>
      </c>
      <c r="AJ30" s="1" t="str">
        <f t="shared" si="128"/>
        <v/>
      </c>
      <c r="AK30" s="1">
        <f t="shared" si="129"/>
        <v>0</v>
      </c>
      <c r="AL30" s="1">
        <f t="shared" si="129"/>
        <v>0</v>
      </c>
      <c r="AM30" s="1" t="str">
        <f t="shared" si="5"/>
        <v/>
      </c>
      <c r="AN30" s="1">
        <f t="shared" si="24"/>
        <v>0</v>
      </c>
      <c r="AO30" s="1" t="str">
        <f t="shared" si="190"/>
        <v/>
      </c>
      <c r="AP30" s="1" t="str">
        <f t="shared" ca="1" si="25"/>
        <v>N</v>
      </c>
      <c r="AQ30" s="1" t="str">
        <f t="shared" ca="1" si="26"/>
        <v>N</v>
      </c>
      <c r="AR30" s="1" t="str">
        <f t="shared" ca="1" si="27"/>
        <v>N</v>
      </c>
      <c r="AS30" s="1" t="str">
        <f t="shared" si="28"/>
        <v/>
      </c>
      <c r="AT30" s="15" t="str">
        <f t="shared" ca="1" si="130"/>
        <v/>
      </c>
      <c r="AU30" s="1" t="str">
        <f t="shared" ca="1" si="29"/>
        <v/>
      </c>
      <c r="AV30" s="1" t="str">
        <f t="shared" ca="1" si="30"/>
        <v/>
      </c>
      <c r="AW30" s="1" t="str">
        <f t="shared" si="31"/>
        <v/>
      </c>
      <c r="AX30" s="1" t="str">
        <f t="shared" si="32"/>
        <v/>
      </c>
      <c r="AY30" s="1" t="str">
        <f t="shared" si="33"/>
        <v/>
      </c>
      <c r="AZ30" s="1" t="str">
        <f>IF(Dashboard!AH30="P",IF(AZ29="",1,AZ29+1),"")</f>
        <v/>
      </c>
      <c r="BA30" s="1" t="str">
        <f>IF(Dashboard!AH30="B",IF(BA29="",1,BA29+1),"")</f>
        <v/>
      </c>
      <c r="BB30" s="1" t="str">
        <f t="shared" si="202"/>
        <v>40000</v>
      </c>
      <c r="BC30" s="1" t="str">
        <f t="shared" si="202"/>
        <v>01000</v>
      </c>
      <c r="BD30" s="1" t="str">
        <f t="shared" si="131"/>
        <v>340000</v>
      </c>
      <c r="BE30" s="1" t="str">
        <f t="shared" si="131"/>
        <v>001000</v>
      </c>
      <c r="BF30" s="1" t="str">
        <f t="shared" si="132"/>
        <v>B</v>
      </c>
      <c r="BG30" s="1" t="str">
        <f t="shared" si="35"/>
        <v/>
      </c>
      <c r="BH30" s="1">
        <f t="shared" ca="1" si="133"/>
        <v>0</v>
      </c>
      <c r="BI30" s="1" t="str">
        <f t="shared" si="36"/>
        <v/>
      </c>
      <c r="BJ30" s="1">
        <f t="shared" ca="1" si="134"/>
        <v>0</v>
      </c>
      <c r="BK30" s="1" t="str">
        <f t="shared" si="37"/>
        <v/>
      </c>
      <c r="BL30" s="1">
        <f t="shared" ca="1" si="135"/>
        <v>0</v>
      </c>
      <c r="BM30" s="1" t="str">
        <f t="shared" ca="1" si="136"/>
        <v>0</v>
      </c>
      <c r="BN30" s="1" t="str">
        <f t="shared" ca="1" si="137"/>
        <v>0</v>
      </c>
      <c r="BO30" s="1" t="str">
        <f t="shared" ca="1" si="138"/>
        <v>0</v>
      </c>
      <c r="BR30" s="1">
        <f>General!A28</f>
        <v>0</v>
      </c>
      <c r="BS30" s="1">
        <f>General!B28</f>
        <v>0</v>
      </c>
      <c r="BT30" s="1" t="str">
        <f>General!C28</f>
        <v/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>IF(Dashboard!U30="",1,0.5)</f>
        <v>1</v>
      </c>
      <c r="CB30" s="218" t="str">
        <f t="shared" si="38"/>
        <v/>
      </c>
      <c r="CC30" s="219" t="str">
        <f t="shared" si="39"/>
        <v/>
      </c>
      <c r="CD30" s="217" t="str">
        <f t="shared" si="40"/>
        <v/>
      </c>
      <c r="CE30" s="218" t="str">
        <f t="shared" si="41"/>
        <v/>
      </c>
      <c r="CF30" s="219" t="str">
        <f t="shared" si="42"/>
        <v/>
      </c>
      <c r="CG30" s="217" t="str">
        <f t="shared" si="43"/>
        <v/>
      </c>
      <c r="CH30" s="218" t="str">
        <f t="shared" si="44"/>
        <v/>
      </c>
      <c r="CI30" s="219" t="str">
        <f t="shared" si="45"/>
        <v/>
      </c>
      <c r="CJ30" s="217" t="str">
        <f t="shared" si="46"/>
        <v/>
      </c>
      <c r="CK30" s="218" t="str">
        <f t="shared" si="47"/>
        <v/>
      </c>
      <c r="CL30" s="219" t="str">
        <f t="shared" si="48"/>
        <v/>
      </c>
      <c r="CM30" s="217" t="str">
        <f t="shared" si="49"/>
        <v/>
      </c>
      <c r="CN30" s="218" t="str">
        <f t="shared" si="139"/>
        <v/>
      </c>
      <c r="CO30" s="219" t="str">
        <f t="shared" si="50"/>
        <v/>
      </c>
      <c r="CP30" s="217" t="str">
        <f t="shared" si="51"/>
        <v/>
      </c>
      <c r="CQ30" s="218" t="str">
        <f t="shared" si="52"/>
        <v/>
      </c>
      <c r="CR30" s="219" t="str">
        <f t="shared" si="53"/>
        <v/>
      </c>
      <c r="CS30" s="217" t="str">
        <f t="shared" si="54"/>
        <v/>
      </c>
      <c r="CT30" s="218" t="str">
        <f t="shared" si="55"/>
        <v/>
      </c>
      <c r="CU30" s="219" t="str">
        <f t="shared" si="56"/>
        <v/>
      </c>
      <c r="CV30" s="217" t="str">
        <f t="shared" si="57"/>
        <v/>
      </c>
      <c r="CW30" s="218" t="str">
        <f t="shared" si="58"/>
        <v/>
      </c>
      <c r="CX30" s="219" t="str">
        <f t="shared" si="59"/>
        <v/>
      </c>
      <c r="CY30" s="220" t="str">
        <f t="shared" si="60"/>
        <v/>
      </c>
      <c r="CZ30" s="218" t="str">
        <f t="shared" si="61"/>
        <v/>
      </c>
      <c r="DA30" s="219" t="str">
        <f t="shared" si="62"/>
        <v/>
      </c>
      <c r="DB30" s="217" t="str">
        <f t="shared" si="63"/>
        <v/>
      </c>
      <c r="DC30" s="218" t="str">
        <f t="shared" si="64"/>
        <v/>
      </c>
      <c r="DD30" s="219" t="str">
        <f t="shared" si="65"/>
        <v/>
      </c>
      <c r="DE30" s="217" t="str">
        <f t="shared" si="66"/>
        <v/>
      </c>
      <c r="DF30" s="218" t="str">
        <f t="shared" si="67"/>
        <v/>
      </c>
      <c r="DG30" s="219" t="str">
        <f t="shared" si="68"/>
        <v/>
      </c>
      <c r="DH30" s="217" t="str">
        <f t="shared" si="69"/>
        <v/>
      </c>
      <c r="DI30" s="218" t="str">
        <f t="shared" si="70"/>
        <v/>
      </c>
      <c r="DJ30" s="219" t="str">
        <f t="shared" si="71"/>
        <v/>
      </c>
      <c r="DK30" s="217" t="str">
        <f t="shared" si="72"/>
        <v/>
      </c>
      <c r="DL30" s="218" t="str">
        <f t="shared" si="73"/>
        <v/>
      </c>
      <c r="DM30" s="219" t="str">
        <f t="shared" si="74"/>
        <v/>
      </c>
      <c r="DN30" s="217" t="str">
        <f t="shared" si="75"/>
        <v/>
      </c>
      <c r="DO30" s="218" t="str">
        <f t="shared" si="76"/>
        <v/>
      </c>
      <c r="DP30" s="219" t="str">
        <f t="shared" si="77"/>
        <v/>
      </c>
      <c r="DQ30" s="217" t="str">
        <f t="shared" si="78"/>
        <v/>
      </c>
      <c r="DR30" s="218" t="str">
        <f t="shared" si="79"/>
        <v/>
      </c>
      <c r="DS30" s="219" t="str">
        <f t="shared" si="80"/>
        <v/>
      </c>
      <c r="DT30" s="217" t="str">
        <f t="shared" si="81"/>
        <v/>
      </c>
      <c r="DU30" s="218" t="str">
        <f t="shared" si="82"/>
        <v/>
      </c>
      <c r="DV30" s="219" t="str">
        <f t="shared" si="83"/>
        <v/>
      </c>
      <c r="DW30" s="217" t="str">
        <f t="shared" si="84"/>
        <v/>
      </c>
      <c r="DX30" s="218" t="str">
        <f t="shared" si="85"/>
        <v/>
      </c>
      <c r="DY30" s="219" t="str">
        <f t="shared" si="86"/>
        <v/>
      </c>
      <c r="DZ30" s="217" t="str">
        <f t="shared" si="87"/>
        <v/>
      </c>
      <c r="EA30" s="218" t="str">
        <f t="shared" si="88"/>
        <v/>
      </c>
      <c r="EB30" s="219" t="str">
        <f t="shared" si="89"/>
        <v/>
      </c>
      <c r="EC30" s="217" t="str">
        <f t="shared" si="90"/>
        <v/>
      </c>
      <c r="ED30" s="252">
        <f t="shared" si="140"/>
        <v>0</v>
      </c>
      <c r="EE30" s="253">
        <f t="shared" si="141"/>
        <v>0</v>
      </c>
      <c r="EF30" s="254" t="str">
        <f t="shared" si="142"/>
        <v/>
      </c>
      <c r="EG30" s="255" t="e">
        <f t="shared" si="205"/>
        <v>#DIV/0!</v>
      </c>
      <c r="EH30" s="255" t="e">
        <f t="shared" si="205"/>
        <v>#DIV/0!</v>
      </c>
      <c r="EI30" s="255" t="e">
        <f t="shared" si="205"/>
        <v>#DIV/0!</v>
      </c>
      <c r="EJ30" s="255" t="e">
        <f t="shared" si="205"/>
        <v>#DIV/0!</v>
      </c>
      <c r="EK30" s="255" t="e">
        <f t="shared" si="205"/>
        <v>#DIV/0!</v>
      </c>
      <c r="EL30" s="255" t="e">
        <f t="shared" si="205"/>
        <v>#DIV/0!</v>
      </c>
      <c r="EM30" s="255" t="e">
        <f t="shared" si="205"/>
        <v>#DIV/0!</v>
      </c>
      <c r="EN30" s="255" t="e">
        <f t="shared" si="205"/>
        <v>#DIV/0!</v>
      </c>
      <c r="EO30" s="255" t="e">
        <f t="shared" si="205"/>
        <v>#DIV/0!</v>
      </c>
      <c r="EP30" s="255" t="e">
        <f t="shared" si="205"/>
        <v>#DIV/0!</v>
      </c>
      <c r="EQ30" s="255" t="e">
        <f t="shared" si="205"/>
        <v>#DIV/0!</v>
      </c>
      <c r="ER30" s="255" t="e">
        <f t="shared" si="205"/>
        <v>#DIV/0!</v>
      </c>
      <c r="ES30" s="255" t="e">
        <f t="shared" si="205"/>
        <v>#DIV/0!</v>
      </c>
      <c r="ET30" s="255" t="e">
        <f t="shared" si="205"/>
        <v>#DIV/0!</v>
      </c>
      <c r="EU30" s="255" t="e">
        <f t="shared" si="205"/>
        <v>#DIV/0!</v>
      </c>
      <c r="EV30" s="255" t="e">
        <f t="shared" si="205"/>
        <v>#DIV/0!</v>
      </c>
      <c r="EW30" s="255" t="e">
        <f t="shared" si="203"/>
        <v>#DIV/0!</v>
      </c>
      <c r="EX30" s="255" t="e">
        <f t="shared" si="201"/>
        <v>#DIV/0!</v>
      </c>
      <c r="EY30" s="256" t="str">
        <f t="shared" si="144"/>
        <v/>
      </c>
      <c r="EZ30" s="257" t="str">
        <f t="shared" si="145"/>
        <v/>
      </c>
      <c r="FA30" s="257" t="str">
        <f t="shared" si="146"/>
        <v/>
      </c>
      <c r="FB30" s="257" t="str">
        <f t="shared" si="147"/>
        <v/>
      </c>
      <c r="FC30" s="257" t="str">
        <f t="shared" si="148"/>
        <v/>
      </c>
      <c r="FD30" s="257" t="str">
        <f t="shared" si="149"/>
        <v/>
      </c>
      <c r="FE30" s="257" t="str">
        <f t="shared" si="150"/>
        <v/>
      </c>
      <c r="FF30" s="257" t="str">
        <f t="shared" si="151"/>
        <v/>
      </c>
      <c r="FG30" s="257" t="str">
        <f t="shared" si="152"/>
        <v/>
      </c>
      <c r="FH30" s="257" t="str">
        <f t="shared" si="153"/>
        <v/>
      </c>
      <c r="FI30" s="257" t="str">
        <f t="shared" si="154"/>
        <v/>
      </c>
      <c r="FJ30" s="257" t="str">
        <f t="shared" si="155"/>
        <v/>
      </c>
      <c r="FK30" s="257" t="str">
        <f t="shared" si="156"/>
        <v/>
      </c>
      <c r="FL30" s="257" t="str">
        <f t="shared" si="157"/>
        <v/>
      </c>
      <c r="FM30" s="257" t="str">
        <f t="shared" si="158"/>
        <v/>
      </c>
      <c r="FN30" s="257" t="str">
        <f t="shared" si="159"/>
        <v/>
      </c>
      <c r="FO30" s="257" t="str">
        <f t="shared" si="160"/>
        <v/>
      </c>
      <c r="FP30" s="258" t="str">
        <f t="shared" si="161"/>
        <v/>
      </c>
      <c r="FQ30" s="228">
        <v>30</v>
      </c>
      <c r="FR30" s="232">
        <f t="shared" si="198"/>
        <v>25</v>
      </c>
      <c r="FS30" s="230" t="str" cm="1">
        <f t="array" ref="FS30">IFERROR(INDEX($EG$4:$EX$4,_xlfn.AGGREGATE(15,6,COLUMN($EG$4:$EX$4)-COLUMN($EF$1)/($EG30:$EX30=LARGE($EG30:$EX30,1)),COLUMNS($EX$4:$EX$4))),"")</f>
        <v/>
      </c>
      <c r="FT30" s="230" t="str" cm="1">
        <f t="array" ref="FT30">IFERROR(INDEX($EG$4:$EX$4,_xlfn.AGGREGATE(15,6,COLUMN($EG$4:$EX$4)-COLUMN($EF$1)/($EG30:$EX30=LARGE($EG30:$EX30,2)),COLUMNS($EX$4:$EY$4))),"")</f>
        <v/>
      </c>
      <c r="FU30" s="230" t="str" cm="1">
        <f t="array" ref="FU30">IFERROR(INDEX($EG$4:$EX$4,_xlfn.AGGREGATE(15,6,COLUMN($EG$4:$EX$4)-COLUMN($EF$1)/($EG30:$EX30=LARGE($EG30:$EX30,3)),COLUMNS($EX$4:$EZ$4))),"")</f>
        <v/>
      </c>
      <c r="FV30" s="230" t="str" cm="1">
        <f t="array" ref="FV30">IFERROR(INDEX($EG$4:$EX$4,_xlfn.AGGREGATE(15,6,COLUMN($EG$4:$EX$4)-COLUMN($EF$1)/($EG30:$EX30=LARGE($EG30:$EX30,4)),COLUMNS($EX$4:$FA$4))),"")</f>
        <v/>
      </c>
      <c r="FW30" s="230" t="str" cm="1">
        <f t="array" ref="FW30">IFERROR(INDEX($EG$4:$EX$4,_xlfn.AGGREGATE(15,6,COLUMN($EG$4:$EX$4)-COLUMN($EF$1)/($EG30:$EX30=LARGE($EG30:$EX30,5)),COLUMNS($EX$4:$FB$4))),"")</f>
        <v/>
      </c>
      <c r="FX30" s="230" t="str" cm="1">
        <f t="array" ref="FX30">IFERROR(INDEX($EG$4:$EX$4,_xlfn.AGGREGATE(15,6,COLUMN($EG$4:$EX$4)-COLUMN($EF$1)/($EG30:$EX30=LARGE($EG30:$EX30,6)),COLUMNS($EX$4:$FC$4))),"")</f>
        <v/>
      </c>
      <c r="FY30" s="228" t="str">
        <f t="shared" si="191"/>
        <v/>
      </c>
      <c r="FZ30" s="231" t="str">
        <f t="shared" ca="1" si="192"/>
        <v>R</v>
      </c>
      <c r="GA30" s="231" t="e" cm="1">
        <f t="array" aca="1" ref="GA30" ca="1">IF(INDIRECT(VLOOKUP(GA29,General!AC:AE,3,FALSE)&amp;FQ29)&gt;0,GA29,FY29)</f>
        <v>#N/A</v>
      </c>
      <c r="GB30" s="232">
        <f t="shared" ca="1" si="193"/>
        <v>3</v>
      </c>
      <c r="GC30" s="230"/>
      <c r="GD30" s="231"/>
      <c r="GE30" s="231"/>
      <c r="GF30" s="231"/>
      <c r="GG30" s="231"/>
      <c r="GH30" s="229"/>
      <c r="GI30" s="259">
        <f ca="1">IF(FS30="",-1,COUNTIF(INDIRECT(GC30&amp;$DN$10):INDIRECT(GC30&amp;FQ30),"Y"))</f>
        <v>-1</v>
      </c>
      <c r="GJ30" s="262">
        <f ca="1">IF(FT30="",-1,COUNTIF(INDIRECT(GD30&amp;$DN$10):INDIRECT(GD30&amp;FQ30),"Y"))</f>
        <v>-1</v>
      </c>
      <c r="GK30" s="262">
        <f ca="1">IF(FU30="",-1,COUNTIF(INDIRECT(GE30&amp;$DN$10):INDIRECT(GE30&amp;FQ30),"Y"))</f>
        <v>-1</v>
      </c>
      <c r="GL30" s="260">
        <f ca="1">IF(FV30="",-1,COUNTIF(INDIRECT(GF30&amp;$DN$10):INDIRECT(GF30&amp;FQ30),"Y"))</f>
        <v>-1</v>
      </c>
      <c r="GM30" s="264">
        <f ca="1">IF(FW30="",-1,COUNTIF(INDIRECT(GG30&amp;$DN$10):INDIRECT(GG30&amp;FQ30),"Y"))</f>
        <v>-1</v>
      </c>
      <c r="GN30" s="264">
        <f ca="1">IF(FX30="",-1,COUNTIF(INDIRECT(GH30&amp;$DN$10):INDIRECT(GH30&amp;FQ30),"Y"))</f>
        <v>-1</v>
      </c>
      <c r="GO30" s="230" t="str" cm="1">
        <f t="array" ref="GO30">IFERROR(INDEX($DP$30:$DU$30,_xlfn.AGGREGATE(15,6,COLUMN($DP$30:$DU$30)-COLUMN($DO$30)/($EF$30:$EK$30=MAX($EF$30:$EK$30)),COLUMNS($DP$30:FS30))),"")</f>
        <v/>
      </c>
      <c r="GP30" s="231" t="str" cm="1">
        <f t="array" ref="GP30">IFERROR(INDEX($DP$30:$DU$30,_xlfn.AGGREGATE(15,6,COLUMN($DP$30:$DU$30)-COLUMN($DO$30)/($EF$30:$EK$30=MAX($EF$30:$EK$30)),COLUMNS($DP$30:FT30))),"")</f>
        <v/>
      </c>
      <c r="GQ30" s="231" t="str" cm="1">
        <f t="array" ref="GQ30">IFERROR(INDEX($DP$30:$DU$30,_xlfn.AGGREGATE(15,6,COLUMN($DP$30:$DU$30)-COLUMN($DO$30)/($EF$30:$EK$30=MAX($EF$30:$EK$30)),COLUMNS($DP$30:FU30))),"")</f>
        <v/>
      </c>
      <c r="GR30" s="231" t="str" cm="1">
        <f t="array" ref="GR30">IFERROR(INDEX($DP$30:$DU$30,_xlfn.AGGREGATE(15,6,COLUMN($DP$30:$DU$30)-COLUMN($DO$30)/($EF$30:$EK$30=MAX($EF$30:$EK$30)),COLUMNS($DP$30:FV30))),"")</f>
        <v/>
      </c>
      <c r="GS30" s="231" t="str" cm="1">
        <f t="array" ref="GS30">IFERROR(INDEX($DP$30:$DU$30,_xlfn.AGGREGATE(15,6,COLUMN($DP$30:$DU$30)-COLUMN($DO$30)/($EF$30:$EK$30=MAX($EF$30:$EK$30)),COLUMNS($DP$30:FW30))),"")</f>
        <v/>
      </c>
      <c r="GT30" s="229" t="str" cm="1">
        <f t="array" ref="GT30">IFERROR(INDEX($DP$30:$DU$30,_xlfn.AGGREGATE(15,6,COLUMN($DP$30:$DU$30)-COLUMN($DO$30)/($EF$30:$EK$30=MAX($EF$30:$EK$30)),COLUMNS($DP$30:FX30))),"")</f>
        <v/>
      </c>
      <c r="GU30" s="234">
        <f t="shared" ca="1" si="164"/>
        <v>6</v>
      </c>
      <c r="GV30" s="232">
        <f t="shared" ca="1" si="194"/>
        <v>3</v>
      </c>
      <c r="GW30" s="263" t="str" cm="1">
        <f t="array" aca="1" ref="GW30" ca="1">INDEX(GO30:GT30,1,GV30)</f>
        <v/>
      </c>
      <c r="GX30" s="230" t="str">
        <f t="shared" ca="1" si="17"/>
        <v>B</v>
      </c>
      <c r="GY30" s="231" t="str">
        <f t="shared" ca="1" si="18"/>
        <v>T</v>
      </c>
      <c r="GZ30" s="231" t="str">
        <f t="shared" si="19"/>
        <v>C</v>
      </c>
      <c r="HA30" s="231" t="str">
        <f t="shared" ca="1" si="6"/>
        <v>F2</v>
      </c>
      <c r="HB30" s="231" t="str">
        <f t="shared" ca="1" si="7"/>
        <v>0</v>
      </c>
      <c r="HC30" s="231" t="str">
        <f t="shared" si="8"/>
        <v>00</v>
      </c>
      <c r="HD30" s="234" t="str">
        <f t="shared" si="92"/>
        <v/>
      </c>
      <c r="HE30" s="234" t="str">
        <f t="shared" si="93"/>
        <v/>
      </c>
      <c r="HF30" s="234" t="str">
        <f t="shared" si="94"/>
        <v/>
      </c>
      <c r="HG30" s="234" t="str">
        <f t="shared" si="95"/>
        <v/>
      </c>
      <c r="HH30" s="234" t="str">
        <f t="shared" si="96"/>
        <v/>
      </c>
      <c r="HI30" s="234" t="str">
        <f t="shared" si="97"/>
        <v/>
      </c>
      <c r="HJ30" s="234">
        <f t="shared" ca="1" si="98"/>
        <v>0</v>
      </c>
      <c r="HK30" s="234">
        <f t="shared" ca="1" si="98"/>
        <v>0</v>
      </c>
      <c r="HL30" s="230" t="str">
        <f t="shared" si="9"/>
        <v/>
      </c>
      <c r="HM30" s="231">
        <f>IF(CC30="",0,IFERROR(VLOOKUP(CC25&amp;CC26&amp;CC27&amp;CC28&amp;CC29&amp;CC30,General!I:J,2,FALSE),0))</f>
        <v>0</v>
      </c>
      <c r="HN30" s="231">
        <f>IF(CF30="",0,IFERROR(VLOOKUP(CF25&amp;CF26&amp;CF27&amp;CF28&amp;CF29&amp;CF30,General!I:J,2,FALSE),0))</f>
        <v>0</v>
      </c>
      <c r="HO30" s="231">
        <f>IF(CI30="",0,IFERROR(VLOOKUP(CI25&amp;CI26&amp;CI27&amp;CI28&amp;CI29&amp;CI30,General!I:J,2,FALSE),0))</f>
        <v>0</v>
      </c>
      <c r="HP30" s="231">
        <f>IF(CL30="",0,IFERROR(VLOOKUP(CL25&amp;CL26&amp;CL27&amp;CL28&amp;CL29&amp;CL30,General!I:J,2,FALSE),0))</f>
        <v>0</v>
      </c>
      <c r="HQ30" s="231">
        <f>IF(CO30="",0,IFERROR(VLOOKUP(CO25&amp;CO26&amp;CO27&amp;CO28&amp;CO29&amp;CO30,General!I:J,2,FALSE),0))</f>
        <v>0</v>
      </c>
      <c r="HR30" s="231">
        <f>IF(CR30="",0,IFERROR(VLOOKUP(CR25&amp;CR26&amp;CR27&amp;CR28&amp;CR29&amp;CR30,General!I:J,2,FALSE),0))</f>
        <v>0</v>
      </c>
      <c r="HS30" s="231">
        <f>IF(CU30="",0,IFERROR(VLOOKUP(CU25&amp;CU26&amp;CU27&amp;CU28&amp;CU29&amp;CU30,General!I:J,2,FALSE),0))</f>
        <v>0</v>
      </c>
      <c r="HT30" s="231">
        <f>IF(CX30="",0,IFERROR(VLOOKUP(CX25&amp;CX26&amp;CX27&amp;CX28&amp;CX29&amp;CX30,General!I:J,2,FALSE),0))</f>
        <v>0</v>
      </c>
      <c r="HU30" s="231">
        <f>IF(DA30="",0,IFERROR(VLOOKUP(DA25&amp;DA26&amp;DA27&amp;DA28&amp;DA29&amp;DA30,General!I:J,2,FALSE),0))</f>
        <v>0</v>
      </c>
      <c r="HV30" s="231">
        <f>IF(DD30="",0,IFERROR(VLOOKUP(DD25&amp;DD26&amp;DD27&amp;DD28&amp;DD29&amp;DD30,General!I:J,2,FALSE),0))</f>
        <v>0</v>
      </c>
      <c r="HW30" s="231">
        <f>IF(DG30="",0,IFERROR(VLOOKUP(DG25&amp;DG26&amp;DG27&amp;DG28&amp;DG29&amp;DG30,General!I:J,2,FALSE),0))</f>
        <v>0</v>
      </c>
      <c r="HX30" s="231">
        <f>IF(DJ30="",0,IFERROR(VLOOKUP(DJ25&amp;DJ26&amp;DJ27&amp;DJ28&amp;DJ29&amp;DJ30,General!I:J,2,FALSE),0))</f>
        <v>0</v>
      </c>
      <c r="HY30" s="231">
        <f>IF(DM30="",0,IFERROR(VLOOKUP(DM25&amp;DM26&amp;DM27&amp;DM28&amp;DM29&amp;DM30,General!I:J,2,FALSE),0))</f>
        <v>0</v>
      </c>
      <c r="HZ30" s="231">
        <f>IF(DP30="",0,IFERROR(VLOOKUP(DP25&amp;DP26&amp;DP27&amp;DP28&amp;DP29&amp;DP30,General!I:J,2,FALSE),0))</f>
        <v>0</v>
      </c>
      <c r="IA30" s="231">
        <f>IF(DS30="",0,IFERROR(VLOOKUP(DS25&amp;DS26&amp;DS27&amp;DS28&amp;DS29&amp;DS30,General!I:J,2,FALSE),0))</f>
        <v>0</v>
      </c>
      <c r="IB30" s="231">
        <f>IF(DV30="",0,IFERROR(VLOOKUP(DV25&amp;DV26&amp;DV27&amp;DV28&amp;DV29&amp;DV30,General!I:J,2,FALSE),0))</f>
        <v>0</v>
      </c>
      <c r="IC30" s="229">
        <f>IF(DY30="",0,IFERROR(VLOOKUP(DY25&amp;DY26&amp;DY27&amp;DY28&amp;DY29&amp;DY30,General!I:J,2,FALSE),0))</f>
        <v>0</v>
      </c>
      <c r="ID30" s="229">
        <f>IF(EB30="",0,IFERROR(VLOOKUP(EB25&amp;EB26&amp;EB27&amp;EB28&amp;EB29&amp;EB30,General!I:J,2,FALSE),0))</f>
        <v>0</v>
      </c>
      <c r="IE30" s="229">
        <v>0</v>
      </c>
      <c r="IF30" s="234" t="str">
        <f t="shared" si="165"/>
        <v/>
      </c>
      <c r="IG30" s="234" t="str">
        <f t="shared" ca="1" si="99"/>
        <v>N</v>
      </c>
      <c r="IH30" s="234" t="str">
        <f t="shared" ca="1" si="100"/>
        <v>N</v>
      </c>
      <c r="II30" s="234" t="str">
        <f t="shared" si="101"/>
        <v>N</v>
      </c>
      <c r="IJ30" s="234" t="str">
        <f t="shared" si="102"/>
        <v/>
      </c>
      <c r="IK30" s="276" t="str">
        <f t="shared" ca="1" si="103"/>
        <v/>
      </c>
      <c r="IL30" s="234" t="str">
        <f t="shared" ca="1" si="104"/>
        <v/>
      </c>
      <c r="IM30" s="234" t="str">
        <f t="shared" si="105"/>
        <v/>
      </c>
      <c r="IN30" s="234" t="str">
        <f t="shared" si="106"/>
        <v/>
      </c>
      <c r="IO30" s="234" t="str">
        <f t="shared" si="107"/>
        <v/>
      </c>
      <c r="IP30" s="234" t="str">
        <f t="shared" si="108"/>
        <v/>
      </c>
      <c r="IQ30" s="234" t="str">
        <f t="shared" si="10"/>
        <v/>
      </c>
      <c r="IR30" s="234" t="str">
        <f t="shared" si="11"/>
        <v/>
      </c>
      <c r="IS30" s="234" t="str">
        <f t="shared" si="204"/>
        <v>40000</v>
      </c>
      <c r="IT30" s="234" t="str">
        <f t="shared" si="204"/>
        <v>01000</v>
      </c>
      <c r="IU30" s="234" t="str">
        <f t="shared" si="166"/>
        <v>340000</v>
      </c>
      <c r="IV30" s="234" t="str">
        <f t="shared" si="166"/>
        <v>001000</v>
      </c>
      <c r="IW30" s="234" t="str">
        <f t="shared" si="167"/>
        <v>B</v>
      </c>
      <c r="IX30" s="234" t="str">
        <f t="shared" si="168"/>
        <v>B</v>
      </c>
      <c r="IY30" s="234" t="str">
        <f t="shared" si="110"/>
        <v/>
      </c>
      <c r="IZ30" s="234" t="str">
        <f t="shared" ca="1" si="111"/>
        <v/>
      </c>
      <c r="JA30" s="234" t="str">
        <f t="shared" ca="1" si="112"/>
        <v>0</v>
      </c>
      <c r="JB30" s="234" t="str">
        <f t="shared" ca="1" si="113"/>
        <v/>
      </c>
      <c r="JC30" s="234" t="str">
        <f t="shared" si="114"/>
        <v>0</v>
      </c>
      <c r="JD30" s="234" t="str">
        <f t="shared" ca="1" si="115"/>
        <v/>
      </c>
      <c r="JE30" s="234" t="str">
        <f t="shared" ca="1" si="169"/>
        <v/>
      </c>
      <c r="JF30" s="234" t="str">
        <f t="shared" ca="1" si="170"/>
        <v/>
      </c>
      <c r="JG30" s="234" t="str">
        <f t="shared" ca="1" si="171"/>
        <v/>
      </c>
      <c r="JH30" s="234" t="str">
        <f t="shared" si="116"/>
        <v/>
      </c>
      <c r="JI30" s="234"/>
      <c r="JJ30" s="234"/>
      <c r="JK30" s="234"/>
      <c r="JL30" s="234"/>
      <c r="JM30" s="234"/>
      <c r="JN30" s="234">
        <v>1</v>
      </c>
      <c r="JO30" s="218"/>
      <c r="JP30" s="234"/>
      <c r="JQ30" s="234"/>
      <c r="JS30" s="281" t="e">
        <f t="shared" si="199"/>
        <v>#DIV/0!</v>
      </c>
      <c r="JT30" s="1" t="e">
        <f t="shared" si="200"/>
        <v>#DIV/0!</v>
      </c>
      <c r="JU30" s="1" t="e">
        <f t="shared" si="174"/>
        <v>#DIV/0!</v>
      </c>
      <c r="JV30" s="1" t="e">
        <f t="shared" si="175"/>
        <v>#DIV/0!</v>
      </c>
      <c r="JW30" s="1" t="e">
        <f t="shared" si="176"/>
        <v>#DIV/0!</v>
      </c>
      <c r="JX30" s="1" t="str">
        <f t="shared" si="177"/>
        <v/>
      </c>
      <c r="JY30" s="1" t="str">
        <f t="shared" si="178"/>
        <v/>
      </c>
      <c r="JZ30" s="1" t="str">
        <f t="shared" si="179"/>
        <v/>
      </c>
      <c r="KA30" s="1" t="str">
        <f t="shared" si="180"/>
        <v/>
      </c>
      <c r="KB30" s="1" t="str">
        <f t="shared" si="181"/>
        <v/>
      </c>
      <c r="KC30" s="1" t="str" cm="1">
        <f t="array" aca="1" ref="KC30" ca="1">IF(INDIRECT(VLOOKUP(KC29,General!AC:AE,3,FALSE)&amp;FQ29)&gt;1,KC29,JX30)</f>
        <v>DL</v>
      </c>
      <c r="KD30" s="1" t="str" cm="1">
        <f t="array" aca="1" ref="KD30" ca="1">IF(AND(INDIRECT(VLOOKUP(KD29,General!AC:AE,3,FALSE)&amp;FQ29)&gt;6,KD29&lt;&gt;KC30),KD29,IF(JX30&lt;&gt;KC30,JX30,IF(AND(JX30=JY30,JX30=JZ30),KA30,IF(JX30=JY30,JZ30,JY30))))</f>
        <v>DR</v>
      </c>
      <c r="KE30" s="1" t="str" cm="1">
        <f t="array" aca="1" ref="KE30" ca="1">IF(AND(INDIRECT(VLOOKUP(KE29,General!AC:AE,3,FALSE)&amp;FQ29)&gt;6,KE29&lt;&gt;KC30,KE29&lt;&gt;KD30),KE29,IF(AND(JX30&lt;&gt;KC30,JX30&lt;&gt;KD30),JX30,IF(AND(JY30&lt;&gt;KC30,JY30&lt;&gt;KD30),JY30,IF(AND(JZ30&lt;&gt;KC30,JZ30&lt;&gt;KD30),JZ30,IF(AND(KA30&lt;&gt;KC30,KA30&lt;&gt;KD30),KA30,KB30)))))</f>
        <v>CW</v>
      </c>
      <c r="KF30" s="1" t="str" cm="1">
        <f t="array" aca="1" ref="KF30" ca="1">INDIRECT(KC30&amp;FQ30)</f>
        <v/>
      </c>
      <c r="KG30" s="1" t="str" cm="1">
        <f t="array" aca="1" ref="KG30" ca="1">INDIRECT(KD30&amp;FQ30)</f>
        <v/>
      </c>
      <c r="KH30" s="1" t="str" cm="1">
        <f t="array" aca="1" ref="KH30" ca="1">INDIRECT(KE30&amp;FQ30)</f>
        <v/>
      </c>
      <c r="KI30" s="1" t="str">
        <f ca="1">VLOOKUP(KC30,General!AF:AG,2,FALSE)</f>
        <v xml:space="preserve">L3O </v>
      </c>
      <c r="KJ30" s="1" t="str">
        <f ca="1">VLOOKUP(KD30,General!AF:AG,2,FALSE)</f>
        <v xml:space="preserve">L4O </v>
      </c>
      <c r="KK30" s="1" t="str">
        <f ca="1">VLOOKUP(KE30,General!AF:AG,2,FALSE)</f>
        <v>AWB</v>
      </c>
      <c r="KL30" s="1" t="str">
        <f t="shared" ca="1" si="195"/>
        <v>Y</v>
      </c>
      <c r="KM30" s="1" t="str">
        <f t="shared" ca="1" si="196"/>
        <v>Y</v>
      </c>
      <c r="KN30" s="1" t="str">
        <f t="shared" ca="1" si="197"/>
        <v>Y</v>
      </c>
    </row>
    <row r="31" spans="1:300" ht="15.75" thickBot="1">
      <c r="A31" s="1">
        <v>27</v>
      </c>
      <c r="B31" s="9" t="str">
        <f t="shared" si="20"/>
        <v/>
      </c>
      <c r="C31" s="91" t="str">
        <f t="shared" si="183"/>
        <v/>
      </c>
      <c r="D31" s="86" t="str">
        <f t="shared" si="117"/>
        <v/>
      </c>
      <c r="E31" s="87" t="str">
        <f t="shared" si="117"/>
        <v/>
      </c>
      <c r="F31" s="8" t="str">
        <f t="shared" si="21"/>
        <v/>
      </c>
      <c r="H31" s="94" t="str">
        <f t="shared" si="184"/>
        <v/>
      </c>
      <c r="I31" s="86" t="str">
        <f t="shared" si="118"/>
        <v/>
      </c>
      <c r="J31" s="87" t="str">
        <f t="shared" si="118"/>
        <v/>
      </c>
      <c r="K31" s="8" t="str">
        <f t="shared" si="119"/>
        <v/>
      </c>
      <c r="L31" s="52"/>
      <c r="M31" s="16" t="str">
        <f>IF(Dashboard!AH31="","",Dashboard!AH31)</f>
        <v/>
      </c>
      <c r="O31" s="9" t="str">
        <f t="shared" si="185"/>
        <v/>
      </c>
      <c r="P31" s="86" t="str">
        <f t="shared" si="120"/>
        <v/>
      </c>
      <c r="Q31" s="87" t="str">
        <f t="shared" si="120"/>
        <v/>
      </c>
      <c r="R31" s="4" t="str">
        <f t="shared" si="121"/>
        <v/>
      </c>
      <c r="S31" s="4" t="str">
        <f t="shared" si="122"/>
        <v/>
      </c>
      <c r="T31" s="110" t="str">
        <f t="shared" si="123"/>
        <v/>
      </c>
      <c r="U31" s="4" t="str">
        <f>IF(M31="","",IF(B31="NB",U30,IF(T31="",SUM($T$5:$T31)+S31,SUM($T$5:$T31))))</f>
        <v/>
      </c>
      <c r="V31" s="98" t="str">
        <f t="shared" si="0"/>
        <v/>
      </c>
      <c r="W31" s="72" t="e">
        <f t="shared" ca="1" si="22"/>
        <v>#VALUE!</v>
      </c>
      <c r="X31" s="74" t="str">
        <f t="shared" si="23"/>
        <v/>
      </c>
      <c r="Y31" s="9" t="str">
        <f t="shared" ca="1" si="12"/>
        <v>D</v>
      </c>
      <c r="Z31" s="4" t="str">
        <f t="shared" ca="1" si="13"/>
        <v>D</v>
      </c>
      <c r="AA31" s="4" t="str">
        <f t="shared" ca="1" si="14"/>
        <v>B</v>
      </c>
      <c r="AB31" s="4" t="str">
        <f t="shared" si="186"/>
        <v/>
      </c>
      <c r="AC31" s="4" t="str">
        <f t="shared" si="187"/>
        <v/>
      </c>
      <c r="AD31" s="4" t="str">
        <f t="shared" si="188"/>
        <v/>
      </c>
      <c r="AE31" s="1" t="str">
        <f t="shared" si="124"/>
        <v/>
      </c>
      <c r="AF31" s="1" t="str">
        <f t="shared" si="125"/>
        <v/>
      </c>
      <c r="AG31" s="1" t="str">
        <f t="shared" si="189"/>
        <v/>
      </c>
      <c r="AH31" s="1" t="str">
        <f t="shared" si="126"/>
        <v/>
      </c>
      <c r="AI31" s="1" t="str">
        <f t="shared" si="127"/>
        <v/>
      </c>
      <c r="AJ31" s="1" t="str">
        <f t="shared" si="128"/>
        <v/>
      </c>
      <c r="AK31" s="1">
        <f t="shared" si="129"/>
        <v>0</v>
      </c>
      <c r="AL31" s="1">
        <f t="shared" si="129"/>
        <v>0</v>
      </c>
      <c r="AM31" s="1" t="str">
        <f t="shared" si="5"/>
        <v/>
      </c>
      <c r="AN31" s="1">
        <f t="shared" si="24"/>
        <v>0</v>
      </c>
      <c r="AO31" s="1" t="str">
        <f t="shared" si="190"/>
        <v/>
      </c>
      <c r="AP31" s="1" t="str">
        <f t="shared" si="25"/>
        <v>N</v>
      </c>
      <c r="AQ31" s="1" t="str">
        <f t="shared" si="26"/>
        <v>N</v>
      </c>
      <c r="AR31" s="1" t="str">
        <f t="shared" si="27"/>
        <v>N</v>
      </c>
      <c r="AS31" s="1" t="str">
        <f t="shared" si="28"/>
        <v/>
      </c>
      <c r="AT31" s="15" t="str">
        <f t="shared" ca="1" si="130"/>
        <v/>
      </c>
      <c r="AU31" s="1" t="str">
        <f t="shared" ca="1" si="29"/>
        <v/>
      </c>
      <c r="AV31" s="1" t="str">
        <f t="shared" ca="1" si="30"/>
        <v/>
      </c>
      <c r="AW31" s="1" t="str">
        <f t="shared" si="31"/>
        <v/>
      </c>
      <c r="AX31" s="1" t="str">
        <f t="shared" si="32"/>
        <v/>
      </c>
      <c r="AY31" s="1" t="str">
        <f t="shared" si="33"/>
        <v/>
      </c>
      <c r="AZ31" s="1" t="str">
        <f>IF(Dashboard!AH31="P",IF(AZ30="",1,AZ30+1),"")</f>
        <v/>
      </c>
      <c r="BA31" s="1" t="str">
        <f>IF(Dashboard!AH31="B",IF(BA30="",1,BA30+1),"")</f>
        <v/>
      </c>
      <c r="BB31" s="1" t="str">
        <f t="shared" si="202"/>
        <v>00000</v>
      </c>
      <c r="BC31" s="1" t="str">
        <f t="shared" si="202"/>
        <v>10000</v>
      </c>
      <c r="BD31" s="1" t="str">
        <f t="shared" si="131"/>
        <v>400000</v>
      </c>
      <c r="BE31" s="1" t="str">
        <f t="shared" si="131"/>
        <v>010000</v>
      </c>
      <c r="BF31" s="1" t="str">
        <f t="shared" si="132"/>
        <v>B</v>
      </c>
      <c r="BG31" s="1" t="str">
        <f t="shared" si="35"/>
        <v/>
      </c>
      <c r="BH31" s="1">
        <f t="shared" ca="1" si="133"/>
        <v>0</v>
      </c>
      <c r="BI31" s="1" t="str">
        <f t="shared" si="36"/>
        <v/>
      </c>
      <c r="BJ31" s="1">
        <f t="shared" ca="1" si="134"/>
        <v>0</v>
      </c>
      <c r="BK31" s="1" t="str">
        <f t="shared" si="37"/>
        <v/>
      </c>
      <c r="BL31" s="1">
        <f t="shared" ca="1" si="135"/>
        <v>0</v>
      </c>
      <c r="BM31" s="1" t="str">
        <f t="shared" ca="1" si="136"/>
        <v>0</v>
      </c>
      <c r="BN31" s="1" t="str">
        <f t="shared" ca="1" si="137"/>
        <v>0</v>
      </c>
      <c r="BO31" s="1" t="str">
        <f t="shared" ca="1" si="138"/>
        <v>0</v>
      </c>
      <c r="BR31" s="1">
        <f>General!A29</f>
        <v>0</v>
      </c>
      <c r="BS31" s="1">
        <f>General!B29</f>
        <v>0</v>
      </c>
      <c r="BT31" s="1" t="str">
        <f>General!C29</f>
        <v/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>IF(Dashboard!U31="",1,0.5)</f>
        <v>1</v>
      </c>
      <c r="CB31" s="230" t="str">
        <f t="shared" si="38"/>
        <v/>
      </c>
      <c r="CC31" s="231" t="str">
        <f t="shared" si="39"/>
        <v/>
      </c>
      <c r="CD31" s="229" t="str">
        <f t="shared" si="40"/>
        <v/>
      </c>
      <c r="CE31" s="230" t="str">
        <f t="shared" si="41"/>
        <v/>
      </c>
      <c r="CF31" s="231" t="str">
        <f t="shared" si="42"/>
        <v/>
      </c>
      <c r="CG31" s="229" t="str">
        <f t="shared" si="43"/>
        <v/>
      </c>
      <c r="CH31" s="230" t="str">
        <f t="shared" si="44"/>
        <v/>
      </c>
      <c r="CI31" s="231" t="str">
        <f t="shared" si="45"/>
        <v/>
      </c>
      <c r="CJ31" s="229" t="str">
        <f t="shared" si="46"/>
        <v/>
      </c>
      <c r="CK31" s="230" t="str">
        <f t="shared" si="47"/>
        <v/>
      </c>
      <c r="CL31" s="231" t="str">
        <f t="shared" si="48"/>
        <v/>
      </c>
      <c r="CM31" s="229" t="str">
        <f t="shared" si="49"/>
        <v/>
      </c>
      <c r="CN31" s="230" t="str">
        <f t="shared" si="139"/>
        <v/>
      </c>
      <c r="CO31" s="231" t="str">
        <f t="shared" si="50"/>
        <v/>
      </c>
      <c r="CP31" s="229" t="str">
        <f t="shared" si="51"/>
        <v/>
      </c>
      <c r="CQ31" s="230" t="str">
        <f t="shared" si="52"/>
        <v/>
      </c>
      <c r="CR31" s="231" t="str">
        <f t="shared" si="53"/>
        <v/>
      </c>
      <c r="CS31" s="229" t="str">
        <f t="shared" si="54"/>
        <v/>
      </c>
      <c r="CT31" s="230" t="str">
        <f t="shared" si="55"/>
        <v/>
      </c>
      <c r="CU31" s="231" t="str">
        <f t="shared" si="56"/>
        <v/>
      </c>
      <c r="CV31" s="229" t="str">
        <f t="shared" si="57"/>
        <v/>
      </c>
      <c r="CW31" s="230" t="str">
        <f t="shared" si="58"/>
        <v/>
      </c>
      <c r="CX31" s="231" t="str">
        <f t="shared" si="59"/>
        <v/>
      </c>
      <c r="CY31" s="232" t="str">
        <f t="shared" si="60"/>
        <v/>
      </c>
      <c r="CZ31" s="230" t="str">
        <f t="shared" si="61"/>
        <v/>
      </c>
      <c r="DA31" s="231" t="str">
        <f t="shared" si="62"/>
        <v/>
      </c>
      <c r="DB31" s="229" t="str">
        <f t="shared" si="63"/>
        <v/>
      </c>
      <c r="DC31" s="230" t="str">
        <f t="shared" si="64"/>
        <v/>
      </c>
      <c r="DD31" s="231" t="str">
        <f t="shared" si="65"/>
        <v/>
      </c>
      <c r="DE31" s="229" t="str">
        <f t="shared" si="66"/>
        <v/>
      </c>
      <c r="DF31" s="230" t="str">
        <f t="shared" si="67"/>
        <v/>
      </c>
      <c r="DG31" s="231" t="str">
        <f t="shared" si="68"/>
        <v/>
      </c>
      <c r="DH31" s="229" t="str">
        <f t="shared" si="69"/>
        <v/>
      </c>
      <c r="DI31" s="230" t="str">
        <f t="shared" si="70"/>
        <v/>
      </c>
      <c r="DJ31" s="231" t="str">
        <f t="shared" si="71"/>
        <v/>
      </c>
      <c r="DK31" s="229" t="str">
        <f t="shared" si="72"/>
        <v/>
      </c>
      <c r="DL31" s="230" t="str">
        <f t="shared" si="73"/>
        <v/>
      </c>
      <c r="DM31" s="231" t="str">
        <f t="shared" si="74"/>
        <v/>
      </c>
      <c r="DN31" s="229" t="str">
        <f t="shared" si="75"/>
        <v/>
      </c>
      <c r="DO31" s="230" t="str">
        <f t="shared" si="76"/>
        <v/>
      </c>
      <c r="DP31" s="231" t="str">
        <f t="shared" si="77"/>
        <v/>
      </c>
      <c r="DQ31" s="229" t="str">
        <f t="shared" si="78"/>
        <v/>
      </c>
      <c r="DR31" s="230" t="str">
        <f t="shared" si="79"/>
        <v/>
      </c>
      <c r="DS31" s="231" t="str">
        <f t="shared" si="80"/>
        <v/>
      </c>
      <c r="DT31" s="229" t="str">
        <f t="shared" si="81"/>
        <v/>
      </c>
      <c r="DU31" s="230" t="str">
        <f t="shared" si="82"/>
        <v/>
      </c>
      <c r="DV31" s="231" t="str">
        <f t="shared" si="83"/>
        <v/>
      </c>
      <c r="DW31" s="229" t="str">
        <f t="shared" si="84"/>
        <v/>
      </c>
      <c r="DX31" s="230" t="str">
        <f t="shared" si="85"/>
        <v/>
      </c>
      <c r="DY31" s="231" t="str">
        <f t="shared" si="86"/>
        <v/>
      </c>
      <c r="DZ31" s="229" t="str">
        <f t="shared" si="87"/>
        <v/>
      </c>
      <c r="EA31" s="230" t="str">
        <f t="shared" si="88"/>
        <v/>
      </c>
      <c r="EB31" s="231" t="str">
        <f t="shared" si="89"/>
        <v/>
      </c>
      <c r="EC31" s="229" t="str">
        <f t="shared" si="90"/>
        <v/>
      </c>
      <c r="ED31" s="252">
        <f t="shared" si="140"/>
        <v>0</v>
      </c>
      <c r="EE31" s="253">
        <f t="shared" si="141"/>
        <v>0</v>
      </c>
      <c r="EF31" s="254" t="str">
        <f t="shared" si="142"/>
        <v/>
      </c>
      <c r="EG31" s="255" t="e">
        <f t="shared" si="205"/>
        <v>#DIV/0!</v>
      </c>
      <c r="EH31" s="255" t="e">
        <f t="shared" si="205"/>
        <v>#DIV/0!</v>
      </c>
      <c r="EI31" s="255" t="e">
        <f t="shared" si="205"/>
        <v>#DIV/0!</v>
      </c>
      <c r="EJ31" s="255" t="e">
        <f t="shared" si="205"/>
        <v>#DIV/0!</v>
      </c>
      <c r="EK31" s="255" t="e">
        <f t="shared" si="205"/>
        <v>#DIV/0!</v>
      </c>
      <c r="EL31" s="255" t="e">
        <f t="shared" si="205"/>
        <v>#DIV/0!</v>
      </c>
      <c r="EM31" s="255" t="e">
        <f t="shared" si="205"/>
        <v>#DIV/0!</v>
      </c>
      <c r="EN31" s="255" t="e">
        <f t="shared" si="205"/>
        <v>#DIV/0!</v>
      </c>
      <c r="EO31" s="255" t="e">
        <f t="shared" si="205"/>
        <v>#DIV/0!</v>
      </c>
      <c r="EP31" s="255" t="e">
        <f t="shared" si="205"/>
        <v>#DIV/0!</v>
      </c>
      <c r="EQ31" s="255" t="e">
        <f t="shared" si="205"/>
        <v>#DIV/0!</v>
      </c>
      <c r="ER31" s="255" t="e">
        <f t="shared" si="205"/>
        <v>#DIV/0!</v>
      </c>
      <c r="ES31" s="255" t="e">
        <f t="shared" si="205"/>
        <v>#DIV/0!</v>
      </c>
      <c r="ET31" s="255" t="e">
        <f t="shared" si="205"/>
        <v>#DIV/0!</v>
      </c>
      <c r="EU31" s="255" t="e">
        <f t="shared" si="205"/>
        <v>#DIV/0!</v>
      </c>
      <c r="EV31" s="255" t="e">
        <f t="shared" si="205"/>
        <v>#DIV/0!</v>
      </c>
      <c r="EW31" s="255" t="e">
        <f t="shared" si="203"/>
        <v>#DIV/0!</v>
      </c>
      <c r="EX31" s="255" t="e">
        <f t="shared" si="201"/>
        <v>#DIV/0!</v>
      </c>
      <c r="EY31" s="256" t="str">
        <f t="shared" si="144"/>
        <v/>
      </c>
      <c r="EZ31" s="257" t="str">
        <f t="shared" si="145"/>
        <v/>
      </c>
      <c r="FA31" s="257" t="str">
        <f t="shared" si="146"/>
        <v/>
      </c>
      <c r="FB31" s="257" t="str">
        <f t="shared" si="147"/>
        <v/>
      </c>
      <c r="FC31" s="257" t="str">
        <f t="shared" si="148"/>
        <v/>
      </c>
      <c r="FD31" s="257" t="str">
        <f t="shared" si="149"/>
        <v/>
      </c>
      <c r="FE31" s="257" t="str">
        <f t="shared" si="150"/>
        <v/>
      </c>
      <c r="FF31" s="257" t="str">
        <f t="shared" si="151"/>
        <v/>
      </c>
      <c r="FG31" s="257" t="str">
        <f t="shared" si="152"/>
        <v/>
      </c>
      <c r="FH31" s="257" t="str">
        <f t="shared" si="153"/>
        <v/>
      </c>
      <c r="FI31" s="257" t="str">
        <f t="shared" si="154"/>
        <v/>
      </c>
      <c r="FJ31" s="257" t="str">
        <f t="shared" si="155"/>
        <v/>
      </c>
      <c r="FK31" s="257" t="str">
        <f t="shared" si="156"/>
        <v/>
      </c>
      <c r="FL31" s="257" t="str">
        <f t="shared" si="157"/>
        <v/>
      </c>
      <c r="FM31" s="257" t="str">
        <f t="shared" si="158"/>
        <v/>
      </c>
      <c r="FN31" s="257" t="str">
        <f t="shared" si="159"/>
        <v/>
      </c>
      <c r="FO31" s="257" t="str">
        <f t="shared" si="160"/>
        <v/>
      </c>
      <c r="FP31" s="258" t="str">
        <f t="shared" si="161"/>
        <v/>
      </c>
      <c r="FQ31" s="228">
        <v>31</v>
      </c>
      <c r="FR31" s="232">
        <f t="shared" si="198"/>
        <v>26</v>
      </c>
      <c r="FS31" s="230" t="str" cm="1">
        <f t="array" ref="FS31">IFERROR(INDEX($EG$4:$EX$4,_xlfn.AGGREGATE(15,6,COLUMN($EG$4:$EX$4)-COLUMN($EF$1)/($EG31:$EX31=LARGE($EG31:$EX31,1)),COLUMNS($EX$4:$EX$4))),"")</f>
        <v/>
      </c>
      <c r="FT31" s="230" t="str" cm="1">
        <f t="array" ref="FT31">IFERROR(INDEX($EG$4:$EX$4,_xlfn.AGGREGATE(15,6,COLUMN($EG$4:$EX$4)-COLUMN($EF$1)/($EG31:$EX31=LARGE($EG31:$EX31,2)),COLUMNS($EX$4:$EY$4))),"")</f>
        <v/>
      </c>
      <c r="FU31" s="230" t="str" cm="1">
        <f t="array" ref="FU31">IFERROR(INDEX($EG$4:$EX$4,_xlfn.AGGREGATE(15,6,COLUMN($EG$4:$EX$4)-COLUMN($EF$1)/($EG31:$EX31=LARGE($EG31:$EX31,3)),COLUMNS($EX$4:$EZ$4))),"")</f>
        <v/>
      </c>
      <c r="FV31" s="230" t="str" cm="1">
        <f t="array" ref="FV31">IFERROR(INDEX($EG$4:$EX$4,_xlfn.AGGREGATE(15,6,COLUMN($EG$4:$EX$4)-COLUMN($EF$1)/($EG31:$EX31=LARGE($EG31:$EX31,4)),COLUMNS($EX$4:$FA$4))),"")</f>
        <v/>
      </c>
      <c r="FW31" s="230" t="str" cm="1">
        <f t="array" ref="FW31">IFERROR(INDEX($EG$4:$EX$4,_xlfn.AGGREGATE(15,6,COLUMN($EG$4:$EX$4)-COLUMN($EF$1)/($EG31:$EX31=LARGE($EG31:$EX31,5)),COLUMNS($EX$4:$FB$4))),"")</f>
        <v/>
      </c>
      <c r="FX31" s="230" t="str" cm="1">
        <f t="array" ref="FX31">IFERROR(INDEX($EG$4:$EX$4,_xlfn.AGGREGATE(15,6,COLUMN($EG$4:$EX$4)-COLUMN($EF$1)/($EG31:$EX31=LARGE($EG31:$EX31,6)),COLUMNS($EX$4:$FC$4))),"")</f>
        <v/>
      </c>
      <c r="FY31" s="228" t="str">
        <f t="shared" si="191"/>
        <v/>
      </c>
      <c r="FZ31" s="231" t="str">
        <f t="shared" ca="1" si="192"/>
        <v>R</v>
      </c>
      <c r="GA31" s="231" t="e" cm="1">
        <f t="array" aca="1" ref="GA31" ca="1">IF(INDIRECT(VLOOKUP(GA30,General!AC:AE,3,FALSE)&amp;FQ30)&gt;0,GA30,FY30)</f>
        <v>#N/A</v>
      </c>
      <c r="GB31" s="232">
        <f t="shared" ca="1" si="193"/>
        <v>4</v>
      </c>
      <c r="GC31" s="230"/>
      <c r="GD31" s="231"/>
      <c r="GE31" s="231"/>
      <c r="GF31" s="231"/>
      <c r="GG31" s="231"/>
      <c r="GH31" s="229"/>
      <c r="GI31" s="259">
        <f ca="1">IF(FS31="",-1,COUNTIF(INDIRECT(GC31&amp;$DN$10):INDIRECT(GC31&amp;FQ31),"Y"))</f>
        <v>-1</v>
      </c>
      <c r="GJ31" s="262">
        <f ca="1">IF(FT31="",-1,COUNTIF(INDIRECT(GD31&amp;$DN$10):INDIRECT(GD31&amp;FQ31),"Y"))</f>
        <v>-1</v>
      </c>
      <c r="GK31" s="262">
        <f ca="1">IF(FU31="",-1,COUNTIF(INDIRECT(GE31&amp;$DN$10):INDIRECT(GE31&amp;FQ31),"Y"))</f>
        <v>-1</v>
      </c>
      <c r="GL31" s="260">
        <f ca="1">IF(FV31="",-1,COUNTIF(INDIRECT(GF31&amp;$DN$10):INDIRECT(GF31&amp;FQ31),"Y"))</f>
        <v>-1</v>
      </c>
      <c r="GM31" s="264">
        <f ca="1">IF(FW31="",-1,COUNTIF(INDIRECT(GG31&amp;$DN$10):INDIRECT(GG31&amp;FQ31),"Y"))</f>
        <v>-1</v>
      </c>
      <c r="GN31" s="264">
        <f ca="1">IF(FX31="",-1,COUNTIF(INDIRECT(GH31&amp;$DN$10):INDIRECT(GH31&amp;FQ31),"Y"))</f>
        <v>-1</v>
      </c>
      <c r="GO31" s="230" t="str" cm="1">
        <f t="array" ref="GO31">IFERROR(INDEX($DP$31:$DU$31,_xlfn.AGGREGATE(15,6,COLUMN($DP$31:$DU$31)-COLUMN($DO$31)/($EF$31:$EK$31=MAX($EF$31:$EK$31)),COLUMNS($DP$31:FS31))),"")</f>
        <v/>
      </c>
      <c r="GP31" s="231" t="str" cm="1">
        <f t="array" ref="GP31">IFERROR(INDEX($DP$31:$DU$31,_xlfn.AGGREGATE(15,6,COLUMN($DP$31:$DU$31)-COLUMN($DO$31)/($EF$31:$EK$31=MAX($EF$31:$EK$31)),COLUMNS($DP$31:FT31))),"")</f>
        <v/>
      </c>
      <c r="GQ31" s="231" t="str" cm="1">
        <f t="array" ref="GQ31">IFERROR(INDEX($DP$31:$DU$31,_xlfn.AGGREGATE(15,6,COLUMN($DP$31:$DU$31)-COLUMN($DO$31)/($EF$31:$EK$31=MAX($EF$31:$EK$31)),COLUMNS($DP$31:FU31))),"")</f>
        <v/>
      </c>
      <c r="GR31" s="231" t="str" cm="1">
        <f t="array" ref="GR31">IFERROR(INDEX($DP$31:$DU$31,_xlfn.AGGREGATE(15,6,COLUMN($DP$31:$DU$31)-COLUMN($DO$31)/($EF$31:$EK$31=MAX($EF$31:$EK$31)),COLUMNS($DP$31:FV31))),"")</f>
        <v/>
      </c>
      <c r="GS31" s="231" t="str" cm="1">
        <f t="array" ref="GS31">IFERROR(INDEX($DP$31:$DU$31,_xlfn.AGGREGATE(15,6,COLUMN($DP$31:$DU$31)-COLUMN($DO$31)/($EF$31:$EK$31=MAX($EF$31:$EK$31)),COLUMNS($DP$31:FW31))),"")</f>
        <v/>
      </c>
      <c r="GT31" s="229" t="str" cm="1">
        <f t="array" ref="GT31">IFERROR(INDEX($DP$31:$DU$31,_xlfn.AGGREGATE(15,6,COLUMN($DP$31:$DU$31)-COLUMN($DO$31)/($EF$31:$EK$31=MAX($EF$31:$EK$31)),COLUMNS($DP$31:FX31))),"")</f>
        <v/>
      </c>
      <c r="GU31" s="234">
        <f t="shared" ca="1" si="164"/>
        <v>6</v>
      </c>
      <c r="GV31" s="232">
        <f t="shared" ca="1" si="194"/>
        <v>4</v>
      </c>
      <c r="GW31" s="263" t="str" cm="1">
        <f t="array" aca="1" ref="GW31" ca="1">INDEX(GO31:GT31,1,GV31)</f>
        <v/>
      </c>
      <c r="GX31" s="230" t="str">
        <f t="shared" ca="1" si="17"/>
        <v>B</v>
      </c>
      <c r="GY31" s="231" t="str">
        <f t="shared" ca="1" si="18"/>
        <v>T</v>
      </c>
      <c r="GZ31" s="231" t="str">
        <f t="shared" si="19"/>
        <v>C</v>
      </c>
      <c r="HA31" s="231" t="str">
        <f t="shared" si="6"/>
        <v/>
      </c>
      <c r="HB31" s="231" t="str">
        <f t="shared" ca="1" si="7"/>
        <v>00</v>
      </c>
      <c r="HC31" s="231" t="str">
        <f t="shared" si="8"/>
        <v>00</v>
      </c>
      <c r="HD31" s="234" t="str">
        <f t="shared" si="92"/>
        <v/>
      </c>
      <c r="HE31" s="234" t="str">
        <f t="shared" si="93"/>
        <v/>
      </c>
      <c r="HF31" s="234" t="str">
        <f t="shared" si="94"/>
        <v/>
      </c>
      <c r="HG31" s="234" t="str">
        <f t="shared" si="95"/>
        <v/>
      </c>
      <c r="HH31" s="234" t="str">
        <f t="shared" si="96"/>
        <v/>
      </c>
      <c r="HI31" s="234" t="str">
        <f t="shared" si="97"/>
        <v/>
      </c>
      <c r="HJ31" s="234">
        <f t="shared" ca="1" si="98"/>
        <v>0</v>
      </c>
      <c r="HK31" s="234">
        <f t="shared" ca="1" si="98"/>
        <v>0</v>
      </c>
      <c r="HL31" s="230" t="str">
        <f t="shared" si="9"/>
        <v/>
      </c>
      <c r="HM31" s="231">
        <f>IF(CC31="",0,IFERROR(VLOOKUP(CC26&amp;CC27&amp;CC28&amp;CC29&amp;CC30&amp;CC31,General!I:J,2,FALSE),0))</f>
        <v>0</v>
      </c>
      <c r="HN31" s="231">
        <f>IF(CF31="",0,IFERROR(VLOOKUP(CF26&amp;CF27&amp;CF28&amp;CF29&amp;CF30&amp;CF31,General!I:J,2,FALSE),0))</f>
        <v>0</v>
      </c>
      <c r="HO31" s="231">
        <f>IF(CI31="",0,IFERROR(VLOOKUP(CI26&amp;CI27&amp;CI28&amp;CI29&amp;CI30&amp;CI31,General!I:J,2,FALSE),0))</f>
        <v>0</v>
      </c>
      <c r="HP31" s="231">
        <f>IF(CL31="",0,IFERROR(VLOOKUP(CL26&amp;CL27&amp;CL28&amp;CL29&amp;CL30&amp;CL31,General!I:J,2,FALSE),0))</f>
        <v>0</v>
      </c>
      <c r="HQ31" s="231">
        <f>IF(CO31="",0,IFERROR(VLOOKUP(CO26&amp;CO27&amp;CO28&amp;CO29&amp;CO30&amp;CO31,General!I:J,2,FALSE),0))</f>
        <v>0</v>
      </c>
      <c r="HR31" s="231">
        <f>IF(CR31="",0,IFERROR(VLOOKUP(CR26&amp;CR27&amp;CR28&amp;CR29&amp;CR30&amp;CR31,General!I:J,2,FALSE),0))</f>
        <v>0</v>
      </c>
      <c r="HS31" s="231">
        <f>IF(CU31="",0,IFERROR(VLOOKUP(CU26&amp;CU27&amp;CU28&amp;CU29&amp;CU30&amp;CU31,General!I:J,2,FALSE),0))</f>
        <v>0</v>
      </c>
      <c r="HT31" s="231">
        <f>IF(CX31="",0,IFERROR(VLOOKUP(CX26&amp;CX27&amp;CX28&amp;CX29&amp;CX30&amp;CX31,General!I:J,2,FALSE),0))</f>
        <v>0</v>
      </c>
      <c r="HU31" s="231">
        <f>IF(DA31="",0,IFERROR(VLOOKUP(DA26&amp;DA27&amp;DA28&amp;DA29&amp;DA30&amp;DA31,General!I:J,2,FALSE),0))</f>
        <v>0</v>
      </c>
      <c r="HV31" s="231">
        <f>IF(DD31="",0,IFERROR(VLOOKUP(DD26&amp;DD27&amp;DD28&amp;DD29&amp;DD30&amp;DD31,General!I:J,2,FALSE),0))</f>
        <v>0</v>
      </c>
      <c r="HW31" s="231">
        <f>IF(DG31="",0,IFERROR(VLOOKUP(DG26&amp;DG27&amp;DG28&amp;DG29&amp;DG30&amp;DG31,General!I:J,2,FALSE),0))</f>
        <v>0</v>
      </c>
      <c r="HX31" s="231">
        <f>IF(DJ31="",0,IFERROR(VLOOKUP(DJ26&amp;DJ27&amp;DJ28&amp;DJ29&amp;DJ30&amp;DJ31,General!I:J,2,FALSE),0))</f>
        <v>0</v>
      </c>
      <c r="HY31" s="231">
        <f>IF(DM31="",0,IFERROR(VLOOKUP(DM26&amp;DM27&amp;DM28&amp;DM29&amp;DM30&amp;DM31,General!I:J,2,FALSE),0))</f>
        <v>0</v>
      </c>
      <c r="HZ31" s="231">
        <f>IF(DP31="",0,IFERROR(VLOOKUP(DP26&amp;DP27&amp;DP28&amp;DP29&amp;DP30&amp;DP31,General!I:J,2,FALSE),0))</f>
        <v>0</v>
      </c>
      <c r="IA31" s="231">
        <f>IF(DS31="",0,IFERROR(VLOOKUP(DS26&amp;DS27&amp;DS28&amp;DS29&amp;DS30&amp;DS31,General!I:J,2,FALSE),0))</f>
        <v>0</v>
      </c>
      <c r="IB31" s="231">
        <f>IF(DV31="",0,IFERROR(VLOOKUP(DV26&amp;DV27&amp;DV28&amp;DV29&amp;DV30&amp;DV31,General!I:J,2,FALSE),0))</f>
        <v>0</v>
      </c>
      <c r="IC31" s="229">
        <f>IF(DY31="",0,IFERROR(VLOOKUP(DY26&amp;DY27&amp;DY28&amp;DY29&amp;DY30&amp;DY31,General!I:J,2,FALSE),0))</f>
        <v>0</v>
      </c>
      <c r="ID31" s="229">
        <f>IF(EB31="",0,IFERROR(VLOOKUP(EB26&amp;EB27&amp;EB28&amp;EB29&amp;EB30&amp;EB31,General!I:J,2,FALSE),0))</f>
        <v>0</v>
      </c>
      <c r="IE31" s="229">
        <v>0</v>
      </c>
      <c r="IF31" s="234" t="str">
        <f t="shared" si="165"/>
        <v/>
      </c>
      <c r="IG31" s="234" t="str">
        <f t="shared" ca="1" si="99"/>
        <v>N</v>
      </c>
      <c r="IH31" s="234" t="str">
        <f t="shared" ca="1" si="100"/>
        <v>N</v>
      </c>
      <c r="II31" s="234" t="str">
        <f t="shared" si="101"/>
        <v>N</v>
      </c>
      <c r="IJ31" s="234" t="str">
        <f t="shared" si="102"/>
        <v/>
      </c>
      <c r="IK31" s="276" t="str">
        <f t="shared" ca="1" si="103"/>
        <v/>
      </c>
      <c r="IL31" s="234" t="str">
        <f t="shared" ca="1" si="104"/>
        <v/>
      </c>
      <c r="IM31" s="234" t="str">
        <f t="shared" si="105"/>
        <v/>
      </c>
      <c r="IN31" s="234" t="str">
        <f t="shared" si="106"/>
        <v/>
      </c>
      <c r="IO31" s="234" t="str">
        <f t="shared" si="107"/>
        <v/>
      </c>
      <c r="IP31" s="234" t="str">
        <f t="shared" si="108"/>
        <v/>
      </c>
      <c r="IQ31" s="234" t="str">
        <f t="shared" si="10"/>
        <v/>
      </c>
      <c r="IR31" s="234" t="str">
        <f t="shared" si="11"/>
        <v/>
      </c>
      <c r="IS31" s="234" t="str">
        <f t="shared" si="204"/>
        <v>00000</v>
      </c>
      <c r="IT31" s="234" t="str">
        <f t="shared" si="204"/>
        <v>10000</v>
      </c>
      <c r="IU31" s="234" t="str">
        <f t="shared" si="166"/>
        <v>400000</v>
      </c>
      <c r="IV31" s="234" t="str">
        <f t="shared" si="166"/>
        <v>010000</v>
      </c>
      <c r="IW31" s="234" t="str">
        <f t="shared" si="167"/>
        <v>B</v>
      </c>
      <c r="IX31" s="234" t="str">
        <f t="shared" si="168"/>
        <v>B</v>
      </c>
      <c r="IY31" s="234" t="str">
        <f t="shared" si="110"/>
        <v/>
      </c>
      <c r="IZ31" s="234" t="str">
        <f t="shared" ca="1" si="111"/>
        <v/>
      </c>
      <c r="JA31" s="234" t="str">
        <f t="shared" ca="1" si="112"/>
        <v>0</v>
      </c>
      <c r="JB31" s="234" t="str">
        <f t="shared" ca="1" si="113"/>
        <v/>
      </c>
      <c r="JC31" s="234" t="str">
        <f t="shared" si="114"/>
        <v>0</v>
      </c>
      <c r="JD31" s="234" t="str">
        <f t="shared" ca="1" si="115"/>
        <v/>
      </c>
      <c r="JE31" s="234" t="str">
        <f t="shared" ca="1" si="169"/>
        <v/>
      </c>
      <c r="JF31" s="234" t="str">
        <f t="shared" ca="1" si="170"/>
        <v/>
      </c>
      <c r="JG31" s="234" t="str">
        <f t="shared" ca="1" si="171"/>
        <v/>
      </c>
      <c r="JH31" s="234" t="str">
        <f t="shared" si="116"/>
        <v/>
      </c>
      <c r="JI31" s="234"/>
      <c r="JJ31" s="234"/>
      <c r="JK31" s="234"/>
      <c r="JL31" s="234"/>
      <c r="JM31" s="234"/>
      <c r="JN31" s="234">
        <v>2</v>
      </c>
      <c r="JO31" s="218"/>
      <c r="JP31" s="234"/>
      <c r="JQ31" s="234"/>
      <c r="JS31" s="281" t="e">
        <f t="shared" si="199"/>
        <v>#DIV/0!</v>
      </c>
      <c r="JT31" s="1" t="e">
        <f t="shared" si="200"/>
        <v>#DIV/0!</v>
      </c>
      <c r="JU31" s="1" t="e">
        <f t="shared" si="174"/>
        <v>#DIV/0!</v>
      </c>
      <c r="JV31" s="1" t="e">
        <f t="shared" si="175"/>
        <v>#DIV/0!</v>
      </c>
      <c r="JW31" s="1" t="e">
        <f t="shared" si="176"/>
        <v>#DIV/0!</v>
      </c>
      <c r="JX31" s="1" t="str">
        <f t="shared" si="177"/>
        <v/>
      </c>
      <c r="JY31" s="1" t="str">
        <f t="shared" si="178"/>
        <v/>
      </c>
      <c r="JZ31" s="1" t="str">
        <f t="shared" si="179"/>
        <v/>
      </c>
      <c r="KA31" s="1" t="str">
        <f t="shared" si="180"/>
        <v/>
      </c>
      <c r="KB31" s="1" t="str">
        <f t="shared" si="181"/>
        <v/>
      </c>
      <c r="KC31" s="1" t="str" cm="1">
        <f t="array" aca="1" ref="KC31" ca="1">IF(INDIRECT(VLOOKUP(KC30,General!AC:AE,3,FALSE)&amp;FQ30)&gt;1,KC30,JX31)</f>
        <v>DL</v>
      </c>
      <c r="KD31" s="1" t="str" cm="1">
        <f t="array" aca="1" ref="KD31" ca="1">IF(AND(INDIRECT(VLOOKUP(KD30,General!AC:AE,3,FALSE)&amp;FQ30)&gt;6,KD30&lt;&gt;KC31),KD30,IF(JX31&lt;&gt;KC31,JX31,IF(AND(JX31=JY31,JX31=JZ31),KA31,IF(JX31=JY31,JZ31,JY31))))</f>
        <v>DR</v>
      </c>
      <c r="KE31" s="1" t="str" cm="1">
        <f t="array" aca="1" ref="KE31" ca="1">IF(AND(INDIRECT(VLOOKUP(KE30,General!AC:AE,3,FALSE)&amp;FQ30)&gt;6,KE30&lt;&gt;KC31,KE30&lt;&gt;KD31),KE30,IF(AND(JX31&lt;&gt;KC31,JX31&lt;&gt;KD31),JX31,IF(AND(JY31&lt;&gt;KC31,JY31&lt;&gt;KD31),JY31,IF(AND(JZ31&lt;&gt;KC31,JZ31&lt;&gt;KD31),JZ31,IF(AND(KA31&lt;&gt;KC31,KA31&lt;&gt;KD31),KA31,KB31)))))</f>
        <v>CW</v>
      </c>
      <c r="KF31" s="1" t="str" cm="1">
        <f t="array" aca="1" ref="KF31" ca="1">INDIRECT(KC31&amp;FQ31)</f>
        <v/>
      </c>
      <c r="KG31" s="1" t="str" cm="1">
        <f t="array" aca="1" ref="KG31" ca="1">INDIRECT(KD31&amp;FQ31)</f>
        <v/>
      </c>
      <c r="KH31" s="1" t="str" cm="1">
        <f t="array" aca="1" ref="KH31" ca="1">INDIRECT(KE31&amp;FQ31)</f>
        <v/>
      </c>
      <c r="KI31" s="1" t="str">
        <f ca="1">VLOOKUP(KC31,General!AF:AG,2,FALSE)</f>
        <v xml:space="preserve">L3O </v>
      </c>
      <c r="KJ31" s="1" t="str">
        <f ca="1">VLOOKUP(KD31,General!AF:AG,2,FALSE)</f>
        <v xml:space="preserve">L4O </v>
      </c>
      <c r="KK31" s="1" t="str">
        <f ca="1">VLOOKUP(KE31,General!AF:AG,2,FALSE)</f>
        <v>AWB</v>
      </c>
      <c r="KL31" s="1" t="str">
        <f t="shared" ca="1" si="195"/>
        <v>Y</v>
      </c>
      <c r="KM31" s="1" t="str">
        <f t="shared" ca="1" si="196"/>
        <v>Y</v>
      </c>
      <c r="KN31" s="1" t="str">
        <f t="shared" ca="1" si="197"/>
        <v>Y</v>
      </c>
    </row>
    <row r="32" spans="1:300" ht="15.75" thickBot="1">
      <c r="A32" s="1">
        <v>28</v>
      </c>
      <c r="B32" s="9" t="str">
        <f t="shared" si="20"/>
        <v/>
      </c>
      <c r="C32" s="91" t="str">
        <f t="shared" si="183"/>
        <v/>
      </c>
      <c r="D32" s="86" t="str">
        <f t="shared" si="117"/>
        <v/>
      </c>
      <c r="E32" s="87" t="str">
        <f t="shared" si="117"/>
        <v/>
      </c>
      <c r="F32" s="8" t="str">
        <f t="shared" si="21"/>
        <v/>
      </c>
      <c r="H32" s="94" t="str">
        <f t="shared" si="184"/>
        <v/>
      </c>
      <c r="I32" s="86" t="str">
        <f t="shared" si="118"/>
        <v/>
      </c>
      <c r="J32" s="87" t="str">
        <f t="shared" si="118"/>
        <v/>
      </c>
      <c r="K32" s="8" t="str">
        <f t="shared" si="119"/>
        <v/>
      </c>
      <c r="L32" s="52"/>
      <c r="M32" s="16" t="str">
        <f>IF(Dashboard!AH32="","",Dashboard!AH32)</f>
        <v/>
      </c>
      <c r="O32" s="9" t="str">
        <f t="shared" si="185"/>
        <v/>
      </c>
      <c r="P32" s="86" t="str">
        <f t="shared" si="120"/>
        <v/>
      </c>
      <c r="Q32" s="87" t="str">
        <f t="shared" si="120"/>
        <v/>
      </c>
      <c r="R32" s="4" t="str">
        <f t="shared" si="121"/>
        <v/>
      </c>
      <c r="S32" s="4" t="str">
        <f t="shared" si="122"/>
        <v/>
      </c>
      <c r="T32" s="110" t="str">
        <f t="shared" si="123"/>
        <v/>
      </c>
      <c r="U32" s="4" t="str">
        <f>IF(M32="","",IF(B32="NB",U31,IF(T32="",SUM($T$5:$T32)+S32,SUM($T$5:$T32))))</f>
        <v/>
      </c>
      <c r="V32" s="98" t="str">
        <f t="shared" si="0"/>
        <v/>
      </c>
      <c r="W32" s="72" t="e">
        <f t="shared" ca="1" si="22"/>
        <v>#VALUE!</v>
      </c>
      <c r="X32" s="74" t="str">
        <f t="shared" si="23"/>
        <v/>
      </c>
      <c r="Y32" s="9" t="str">
        <f t="shared" ca="1" si="12"/>
        <v>D</v>
      </c>
      <c r="Z32" s="4" t="str">
        <f t="shared" ca="1" si="13"/>
        <v>D</v>
      </c>
      <c r="AA32" s="4" t="str">
        <f t="shared" ca="1" si="14"/>
        <v>B</v>
      </c>
      <c r="AB32" s="4" t="str">
        <f t="shared" si="186"/>
        <v/>
      </c>
      <c r="AC32" s="4" t="str">
        <f t="shared" si="187"/>
        <v/>
      </c>
      <c r="AD32" s="4" t="str">
        <f t="shared" si="188"/>
        <v/>
      </c>
      <c r="AE32" s="1" t="str">
        <f t="shared" si="124"/>
        <v/>
      </c>
      <c r="AF32" s="1" t="str">
        <f t="shared" si="125"/>
        <v/>
      </c>
      <c r="AG32" s="1" t="str">
        <f t="shared" si="189"/>
        <v/>
      </c>
      <c r="AH32" s="1" t="str">
        <f t="shared" si="126"/>
        <v/>
      </c>
      <c r="AI32" s="1" t="str">
        <f t="shared" si="127"/>
        <v/>
      </c>
      <c r="AJ32" s="1" t="str">
        <f t="shared" si="128"/>
        <v/>
      </c>
      <c r="AK32" s="1">
        <f t="shared" si="129"/>
        <v>0</v>
      </c>
      <c r="AL32" s="1">
        <f t="shared" si="129"/>
        <v>0</v>
      </c>
      <c r="AM32" s="1" t="str">
        <f t="shared" si="5"/>
        <v/>
      </c>
      <c r="AN32" s="1">
        <f t="shared" si="24"/>
        <v>0</v>
      </c>
      <c r="AO32" s="1" t="str">
        <f t="shared" si="190"/>
        <v/>
      </c>
      <c r="AP32" s="1" t="str">
        <f t="shared" si="25"/>
        <v>N</v>
      </c>
      <c r="AQ32" s="1" t="str">
        <f t="shared" si="26"/>
        <v>N</v>
      </c>
      <c r="AR32" s="1" t="str">
        <f t="shared" si="27"/>
        <v>N</v>
      </c>
      <c r="AS32" s="1" t="str">
        <f t="shared" si="28"/>
        <v/>
      </c>
      <c r="AT32" s="15" t="str">
        <f t="shared" ca="1" si="130"/>
        <v/>
      </c>
      <c r="AU32" s="1" t="str">
        <f t="shared" ca="1" si="29"/>
        <v/>
      </c>
      <c r="AV32" s="1" t="str">
        <f t="shared" ca="1" si="30"/>
        <v/>
      </c>
      <c r="AW32" s="1" t="str">
        <f t="shared" si="31"/>
        <v/>
      </c>
      <c r="AX32" s="1" t="str">
        <f t="shared" si="32"/>
        <v/>
      </c>
      <c r="AY32" s="1" t="str">
        <f t="shared" si="33"/>
        <v/>
      </c>
      <c r="AZ32" s="1" t="str">
        <f>IF(Dashboard!AH32="P",IF(AZ31="",1,AZ31+1),"")</f>
        <v/>
      </c>
      <c r="BA32" s="1" t="str">
        <f>IF(Dashboard!AH32="B",IF(BA31="",1,BA31+1),"")</f>
        <v/>
      </c>
      <c r="BB32" s="1" t="str">
        <f t="shared" si="202"/>
        <v>00000</v>
      </c>
      <c r="BC32" s="1" t="str">
        <f t="shared" si="202"/>
        <v>00000</v>
      </c>
      <c r="BD32" s="1" t="str">
        <f t="shared" si="131"/>
        <v>000000</v>
      </c>
      <c r="BE32" s="1" t="str">
        <f t="shared" si="131"/>
        <v>100000</v>
      </c>
      <c r="BF32" s="1" t="str">
        <f t="shared" si="132"/>
        <v>B</v>
      </c>
      <c r="BG32" s="1" t="str">
        <f t="shared" si="35"/>
        <v/>
      </c>
      <c r="BH32" s="1">
        <f t="shared" ca="1" si="133"/>
        <v>0</v>
      </c>
      <c r="BI32" s="1" t="str">
        <f t="shared" si="36"/>
        <v/>
      </c>
      <c r="BJ32" s="1">
        <f t="shared" ca="1" si="134"/>
        <v>0</v>
      </c>
      <c r="BK32" s="1" t="str">
        <f t="shared" si="37"/>
        <v/>
      </c>
      <c r="BL32" s="1">
        <f t="shared" ca="1" si="135"/>
        <v>0</v>
      </c>
      <c r="BM32" s="1" t="str">
        <f t="shared" ca="1" si="136"/>
        <v>0</v>
      </c>
      <c r="BN32" s="1" t="str">
        <f t="shared" ca="1" si="137"/>
        <v>0</v>
      </c>
      <c r="BO32" s="1" t="str">
        <f t="shared" ca="1" si="138"/>
        <v>0</v>
      </c>
      <c r="BR32" s="1">
        <f>General!A30</f>
        <v>0</v>
      </c>
      <c r="BS32" s="1">
        <f>General!B30</f>
        <v>0</v>
      </c>
      <c r="BT32" s="1" t="str">
        <f>General!C30</f>
        <v/>
      </c>
      <c r="BU32" s="1">
        <f>General!D30</f>
        <v>0</v>
      </c>
      <c r="BW32" s="1" t="str">
        <f>General!F30</f>
        <v>WWWW</v>
      </c>
      <c r="BX32" s="1">
        <f>General!G30</f>
        <v>6</v>
      </c>
      <c r="BZ32" s="1">
        <f>IF(Dashboard!U32="",1,0.5)</f>
        <v>1</v>
      </c>
      <c r="CB32" s="230" t="str">
        <f t="shared" si="38"/>
        <v/>
      </c>
      <c r="CC32" s="231" t="str">
        <f t="shared" si="39"/>
        <v/>
      </c>
      <c r="CD32" s="229" t="str">
        <f t="shared" si="40"/>
        <v/>
      </c>
      <c r="CE32" s="230" t="str">
        <f t="shared" si="41"/>
        <v/>
      </c>
      <c r="CF32" s="231" t="str">
        <f t="shared" si="42"/>
        <v/>
      </c>
      <c r="CG32" s="229" t="str">
        <f t="shared" si="43"/>
        <v/>
      </c>
      <c r="CH32" s="230" t="str">
        <f t="shared" si="44"/>
        <v/>
      </c>
      <c r="CI32" s="231" t="str">
        <f t="shared" si="45"/>
        <v/>
      </c>
      <c r="CJ32" s="229" t="str">
        <f t="shared" si="46"/>
        <v/>
      </c>
      <c r="CK32" s="230" t="str">
        <f t="shared" si="47"/>
        <v/>
      </c>
      <c r="CL32" s="231" t="str">
        <f t="shared" si="48"/>
        <v/>
      </c>
      <c r="CM32" s="229" t="str">
        <f t="shared" si="49"/>
        <v/>
      </c>
      <c r="CN32" s="230" t="str">
        <f t="shared" si="139"/>
        <v/>
      </c>
      <c r="CO32" s="231" t="str">
        <f t="shared" si="50"/>
        <v/>
      </c>
      <c r="CP32" s="229" t="str">
        <f t="shared" si="51"/>
        <v/>
      </c>
      <c r="CQ32" s="230" t="str">
        <f t="shared" si="52"/>
        <v/>
      </c>
      <c r="CR32" s="231" t="str">
        <f t="shared" si="53"/>
        <v/>
      </c>
      <c r="CS32" s="229" t="str">
        <f t="shared" si="54"/>
        <v/>
      </c>
      <c r="CT32" s="230" t="str">
        <f t="shared" si="55"/>
        <v/>
      </c>
      <c r="CU32" s="231" t="str">
        <f t="shared" si="56"/>
        <v/>
      </c>
      <c r="CV32" s="229" t="str">
        <f t="shared" si="57"/>
        <v/>
      </c>
      <c r="CW32" s="230" t="str">
        <f t="shared" si="58"/>
        <v/>
      </c>
      <c r="CX32" s="231" t="str">
        <f t="shared" si="59"/>
        <v/>
      </c>
      <c r="CY32" s="232" t="str">
        <f t="shared" si="60"/>
        <v/>
      </c>
      <c r="CZ32" s="230" t="str">
        <f t="shared" si="61"/>
        <v/>
      </c>
      <c r="DA32" s="231" t="str">
        <f t="shared" si="62"/>
        <v/>
      </c>
      <c r="DB32" s="229" t="str">
        <f t="shared" si="63"/>
        <v/>
      </c>
      <c r="DC32" s="230" t="str">
        <f t="shared" si="64"/>
        <v/>
      </c>
      <c r="DD32" s="231" t="str">
        <f t="shared" si="65"/>
        <v/>
      </c>
      <c r="DE32" s="229" t="str">
        <f t="shared" si="66"/>
        <v/>
      </c>
      <c r="DF32" s="230" t="str">
        <f t="shared" si="67"/>
        <v/>
      </c>
      <c r="DG32" s="231" t="str">
        <f t="shared" si="68"/>
        <v/>
      </c>
      <c r="DH32" s="229" t="str">
        <f t="shared" si="69"/>
        <v/>
      </c>
      <c r="DI32" s="230" t="str">
        <f t="shared" si="70"/>
        <v/>
      </c>
      <c r="DJ32" s="231" t="str">
        <f t="shared" si="71"/>
        <v/>
      </c>
      <c r="DK32" s="229" t="str">
        <f t="shared" si="72"/>
        <v/>
      </c>
      <c r="DL32" s="230" t="str">
        <f t="shared" si="73"/>
        <v/>
      </c>
      <c r="DM32" s="231" t="str">
        <f t="shared" si="74"/>
        <v/>
      </c>
      <c r="DN32" s="229" t="str">
        <f t="shared" si="75"/>
        <v/>
      </c>
      <c r="DO32" s="230" t="str">
        <f t="shared" si="76"/>
        <v/>
      </c>
      <c r="DP32" s="231" t="str">
        <f t="shared" si="77"/>
        <v/>
      </c>
      <c r="DQ32" s="229" t="str">
        <f t="shared" si="78"/>
        <v/>
      </c>
      <c r="DR32" s="230" t="str">
        <f t="shared" si="79"/>
        <v/>
      </c>
      <c r="DS32" s="231" t="str">
        <f t="shared" si="80"/>
        <v/>
      </c>
      <c r="DT32" s="229" t="str">
        <f t="shared" si="81"/>
        <v/>
      </c>
      <c r="DU32" s="230" t="str">
        <f t="shared" si="82"/>
        <v/>
      </c>
      <c r="DV32" s="231" t="str">
        <f t="shared" si="83"/>
        <v/>
      </c>
      <c r="DW32" s="229" t="str">
        <f t="shared" si="84"/>
        <v/>
      </c>
      <c r="DX32" s="230" t="str">
        <f t="shared" si="85"/>
        <v/>
      </c>
      <c r="DY32" s="231" t="str">
        <f t="shared" si="86"/>
        <v/>
      </c>
      <c r="DZ32" s="229" t="str">
        <f t="shared" si="87"/>
        <v/>
      </c>
      <c r="EA32" s="230" t="str">
        <f t="shared" si="88"/>
        <v/>
      </c>
      <c r="EB32" s="231" t="str">
        <f t="shared" si="89"/>
        <v/>
      </c>
      <c r="EC32" s="229" t="str">
        <f t="shared" si="90"/>
        <v/>
      </c>
      <c r="ED32" s="252">
        <f t="shared" si="140"/>
        <v>0</v>
      </c>
      <c r="EE32" s="253">
        <f t="shared" si="141"/>
        <v>0</v>
      </c>
      <c r="EF32" s="254" t="str">
        <f t="shared" si="142"/>
        <v/>
      </c>
      <c r="EG32" s="255" t="e">
        <f t="shared" si="205"/>
        <v>#DIV/0!</v>
      </c>
      <c r="EH32" s="255" t="e">
        <f t="shared" si="205"/>
        <v>#DIV/0!</v>
      </c>
      <c r="EI32" s="255" t="e">
        <f t="shared" si="205"/>
        <v>#DIV/0!</v>
      </c>
      <c r="EJ32" s="255" t="e">
        <f t="shared" si="205"/>
        <v>#DIV/0!</v>
      </c>
      <c r="EK32" s="255" t="e">
        <f t="shared" si="205"/>
        <v>#DIV/0!</v>
      </c>
      <c r="EL32" s="255" t="e">
        <f t="shared" si="205"/>
        <v>#DIV/0!</v>
      </c>
      <c r="EM32" s="255" t="e">
        <f t="shared" si="205"/>
        <v>#DIV/0!</v>
      </c>
      <c r="EN32" s="255" t="e">
        <f t="shared" si="205"/>
        <v>#DIV/0!</v>
      </c>
      <c r="EO32" s="255" t="e">
        <f t="shared" si="205"/>
        <v>#DIV/0!</v>
      </c>
      <c r="EP32" s="255" t="e">
        <f t="shared" si="205"/>
        <v>#DIV/0!</v>
      </c>
      <c r="EQ32" s="255" t="e">
        <f t="shared" si="205"/>
        <v>#DIV/0!</v>
      </c>
      <c r="ER32" s="255" t="e">
        <f t="shared" si="205"/>
        <v>#DIV/0!</v>
      </c>
      <c r="ES32" s="255" t="e">
        <f t="shared" si="205"/>
        <v>#DIV/0!</v>
      </c>
      <c r="ET32" s="255" t="e">
        <f t="shared" si="205"/>
        <v>#DIV/0!</v>
      </c>
      <c r="EU32" s="255" t="e">
        <f t="shared" si="205"/>
        <v>#DIV/0!</v>
      </c>
      <c r="EV32" s="255" t="e">
        <f t="shared" si="205"/>
        <v>#DIV/0!</v>
      </c>
      <c r="EW32" s="255" t="e">
        <f t="shared" si="203"/>
        <v>#DIV/0!</v>
      </c>
      <c r="EX32" s="255" t="e">
        <f t="shared" si="201"/>
        <v>#DIV/0!</v>
      </c>
      <c r="EY32" s="256" t="str">
        <f t="shared" si="144"/>
        <v/>
      </c>
      <c r="EZ32" s="257" t="str">
        <f t="shared" si="145"/>
        <v/>
      </c>
      <c r="FA32" s="257" t="str">
        <f t="shared" si="146"/>
        <v/>
      </c>
      <c r="FB32" s="257" t="str">
        <f t="shared" si="147"/>
        <v/>
      </c>
      <c r="FC32" s="257" t="str">
        <f t="shared" si="148"/>
        <v/>
      </c>
      <c r="FD32" s="257" t="str">
        <f t="shared" si="149"/>
        <v/>
      </c>
      <c r="FE32" s="257" t="str">
        <f t="shared" si="150"/>
        <v/>
      </c>
      <c r="FF32" s="257" t="str">
        <f t="shared" si="151"/>
        <v/>
      </c>
      <c r="FG32" s="257" t="str">
        <f t="shared" si="152"/>
        <v/>
      </c>
      <c r="FH32" s="257" t="str">
        <f t="shared" si="153"/>
        <v/>
      </c>
      <c r="FI32" s="257" t="str">
        <f t="shared" si="154"/>
        <v/>
      </c>
      <c r="FJ32" s="257" t="str">
        <f t="shared" si="155"/>
        <v/>
      </c>
      <c r="FK32" s="257" t="str">
        <f t="shared" si="156"/>
        <v/>
      </c>
      <c r="FL32" s="257" t="str">
        <f t="shared" si="157"/>
        <v/>
      </c>
      <c r="FM32" s="257" t="str">
        <f t="shared" si="158"/>
        <v/>
      </c>
      <c r="FN32" s="257" t="str">
        <f t="shared" si="159"/>
        <v/>
      </c>
      <c r="FO32" s="257" t="str">
        <f t="shared" si="160"/>
        <v/>
      </c>
      <c r="FP32" s="258" t="str">
        <f t="shared" si="161"/>
        <v/>
      </c>
      <c r="FQ32" s="228">
        <v>32</v>
      </c>
      <c r="FR32" s="232">
        <f t="shared" si="198"/>
        <v>27</v>
      </c>
      <c r="FS32" s="230" t="str" cm="1">
        <f t="array" ref="FS32">IFERROR(INDEX($EG$4:$EX$4,_xlfn.AGGREGATE(15,6,COLUMN($EG$4:$EX$4)-COLUMN($EF$1)/($EG32:$EX32=LARGE($EG32:$EX32,1)),COLUMNS($EX$4:$EX$4))),"")</f>
        <v/>
      </c>
      <c r="FT32" s="230" t="str" cm="1">
        <f t="array" ref="FT32">IFERROR(INDEX($EG$4:$EX$4,_xlfn.AGGREGATE(15,6,COLUMN($EG$4:$EX$4)-COLUMN($EF$1)/($EG32:$EX32=LARGE($EG32:$EX32,2)),COLUMNS($EX$4:$EY$4))),"")</f>
        <v/>
      </c>
      <c r="FU32" s="230" t="str" cm="1">
        <f t="array" ref="FU32">IFERROR(INDEX($EG$4:$EX$4,_xlfn.AGGREGATE(15,6,COLUMN($EG$4:$EX$4)-COLUMN($EF$1)/($EG32:$EX32=LARGE($EG32:$EX32,3)),COLUMNS($EX$4:$EZ$4))),"")</f>
        <v/>
      </c>
      <c r="FV32" s="230" t="str" cm="1">
        <f t="array" ref="FV32">IFERROR(INDEX($EG$4:$EX$4,_xlfn.AGGREGATE(15,6,COLUMN($EG$4:$EX$4)-COLUMN($EF$1)/($EG32:$EX32=LARGE($EG32:$EX32,4)),COLUMNS($EX$4:$FA$4))),"")</f>
        <v/>
      </c>
      <c r="FW32" s="230" t="str" cm="1">
        <f t="array" ref="FW32">IFERROR(INDEX($EG$4:$EX$4,_xlfn.AGGREGATE(15,6,COLUMN($EG$4:$EX$4)-COLUMN($EF$1)/($EG32:$EX32=LARGE($EG32:$EX32,5)),COLUMNS($EX$4:$FB$4))),"")</f>
        <v/>
      </c>
      <c r="FX32" s="230" t="str" cm="1">
        <f t="array" ref="FX32">IFERROR(INDEX($EG$4:$EX$4,_xlfn.AGGREGATE(15,6,COLUMN($EG$4:$EX$4)-COLUMN($EF$1)/($EG32:$EX32=LARGE($EG32:$EX32,6)),COLUMNS($EX$4:$FC$4))),"")</f>
        <v/>
      </c>
      <c r="FY32" s="228" t="str">
        <f t="shared" si="191"/>
        <v/>
      </c>
      <c r="FZ32" s="231" t="str">
        <f t="shared" ca="1" si="192"/>
        <v>R</v>
      </c>
      <c r="GA32" s="231" t="e" cm="1">
        <f t="array" aca="1" ref="GA32" ca="1">IF(INDIRECT(VLOOKUP(GA31,General!AC:AE,3,FALSE)&amp;FQ31)&gt;0,GA31,FY31)</f>
        <v>#N/A</v>
      </c>
      <c r="GB32" s="232">
        <f t="shared" ca="1" si="193"/>
        <v>5</v>
      </c>
      <c r="GC32" s="230"/>
      <c r="GD32" s="231"/>
      <c r="GE32" s="231"/>
      <c r="GF32" s="231"/>
      <c r="GG32" s="231"/>
      <c r="GH32" s="229"/>
      <c r="GI32" s="259">
        <f ca="1">IF(FS32="",-1,COUNTIF(INDIRECT(GC32&amp;$DN$10):INDIRECT(GC32&amp;FQ32),"Y"))</f>
        <v>-1</v>
      </c>
      <c r="GJ32" s="262">
        <f ca="1">IF(FT32="",-1,COUNTIF(INDIRECT(GD32&amp;$DN$10):INDIRECT(GD32&amp;FQ32),"Y"))</f>
        <v>-1</v>
      </c>
      <c r="GK32" s="262">
        <f ca="1">IF(FU32="",-1,COUNTIF(INDIRECT(GE32&amp;$DN$10):INDIRECT(GE32&amp;FQ32),"Y"))</f>
        <v>-1</v>
      </c>
      <c r="GL32" s="260">
        <f ca="1">IF(FV32="",-1,COUNTIF(INDIRECT(GF32&amp;$DN$10):INDIRECT(GF32&amp;FQ32),"Y"))</f>
        <v>-1</v>
      </c>
      <c r="GM32" s="264">
        <f ca="1">IF(FW32="",-1,COUNTIF(INDIRECT(GG32&amp;$DN$10):INDIRECT(GG32&amp;FQ32),"Y"))</f>
        <v>-1</v>
      </c>
      <c r="GN32" s="264">
        <f ca="1">IF(FX32="",-1,COUNTIF(INDIRECT(GH32&amp;$DN$10):INDIRECT(GH32&amp;FQ32),"Y"))</f>
        <v>-1</v>
      </c>
      <c r="GO32" s="230" t="str" cm="1">
        <f t="array" ref="GO32">IFERROR(INDEX($DP$32:$DU$32,_xlfn.AGGREGATE(15,6,COLUMN($DP$32:$DU$32)-COLUMN($DO$32)/($EF$32:$EK$32=MAX($EF$32:$EK$32)),COLUMNS($DP$32:FS32))),"")</f>
        <v/>
      </c>
      <c r="GP32" s="231" t="str" cm="1">
        <f t="array" ref="GP32">IFERROR(INDEX($DP$32:$DU$32,_xlfn.AGGREGATE(15,6,COLUMN($DP$32:$DU$32)-COLUMN($DO$32)/($EF$32:$EK$32=MAX($EF$32:$EK$32)),COLUMNS($DP$32:FT32))),"")</f>
        <v/>
      </c>
      <c r="GQ32" s="231" t="str" cm="1">
        <f t="array" ref="GQ32">IFERROR(INDEX($DP$32:$DU$32,_xlfn.AGGREGATE(15,6,COLUMN($DP$32:$DU$32)-COLUMN($DO$32)/($EF$32:$EK$32=MAX($EF$32:$EK$32)),COLUMNS($DP$32:FU32))),"")</f>
        <v/>
      </c>
      <c r="GR32" s="231" t="str" cm="1">
        <f t="array" ref="GR32">IFERROR(INDEX($DP$32:$DU$32,_xlfn.AGGREGATE(15,6,COLUMN($DP$32:$DU$32)-COLUMN($DO$32)/($EF$32:$EK$32=MAX($EF$32:$EK$32)),COLUMNS($DP$32:FV32))),"")</f>
        <v/>
      </c>
      <c r="GS32" s="231" t="str" cm="1">
        <f t="array" ref="GS32">IFERROR(INDEX($DP$32:$DU$32,_xlfn.AGGREGATE(15,6,COLUMN($DP$32:$DU$32)-COLUMN($DO$32)/($EF$32:$EK$32=MAX($EF$32:$EK$32)),COLUMNS($DP$32:FW32))),"")</f>
        <v/>
      </c>
      <c r="GT32" s="229" t="str" cm="1">
        <f t="array" ref="GT32">IFERROR(INDEX($DP$32:$DU$32,_xlfn.AGGREGATE(15,6,COLUMN($DP$32:$DU$32)-COLUMN($DO$32)/($EF$32:$EK$32=MAX($EF$32:$EK$32)),COLUMNS($DP$32:FX32))),"")</f>
        <v/>
      </c>
      <c r="GU32" s="234">
        <f t="shared" ca="1" si="164"/>
        <v>6</v>
      </c>
      <c r="GV32" s="232">
        <f t="shared" ca="1" si="194"/>
        <v>5</v>
      </c>
      <c r="GW32" s="263" t="str" cm="1">
        <f t="array" aca="1" ref="GW32" ca="1">INDEX(GO32:GT32,1,GV32)</f>
        <v/>
      </c>
      <c r="GX32" s="230" t="str">
        <f t="shared" ca="1" si="17"/>
        <v>B</v>
      </c>
      <c r="GY32" s="231" t="str">
        <f t="shared" ca="1" si="18"/>
        <v>T</v>
      </c>
      <c r="GZ32" s="231" t="str">
        <f t="shared" si="19"/>
        <v>C</v>
      </c>
      <c r="HA32" s="231" t="str">
        <f t="shared" si="6"/>
        <v/>
      </c>
      <c r="HB32" s="231" t="str">
        <f t="shared" ca="1" si="7"/>
        <v>00</v>
      </c>
      <c r="HC32" s="231" t="str">
        <f t="shared" si="8"/>
        <v>00</v>
      </c>
      <c r="HD32" s="234" t="str">
        <f t="shared" si="92"/>
        <v/>
      </c>
      <c r="HE32" s="234" t="str">
        <f t="shared" si="93"/>
        <v/>
      </c>
      <c r="HF32" s="234" t="str">
        <f t="shared" si="94"/>
        <v/>
      </c>
      <c r="HG32" s="234" t="str">
        <f t="shared" si="95"/>
        <v/>
      </c>
      <c r="HH32" s="234" t="str">
        <f t="shared" si="96"/>
        <v/>
      </c>
      <c r="HI32" s="234" t="str">
        <f t="shared" si="97"/>
        <v/>
      </c>
      <c r="HJ32" s="234">
        <f t="shared" ca="1" si="98"/>
        <v>0</v>
      </c>
      <c r="HK32" s="234">
        <f t="shared" ca="1" si="98"/>
        <v>0</v>
      </c>
      <c r="HL32" s="230" t="str">
        <f t="shared" si="9"/>
        <v/>
      </c>
      <c r="HM32" s="231">
        <f>IF(CC32="",0,IFERROR(VLOOKUP(CC27&amp;CC28&amp;CC29&amp;CC30&amp;CC31&amp;CC32,General!I:J,2,FALSE),0))</f>
        <v>0</v>
      </c>
      <c r="HN32" s="231">
        <f>IF(CF32="",0,IFERROR(VLOOKUP(CF27&amp;CF28&amp;CF29&amp;CF30&amp;CF31&amp;CF32,General!I:J,2,FALSE),0))</f>
        <v>0</v>
      </c>
      <c r="HO32" s="231">
        <f>IF(CI32="",0,IFERROR(VLOOKUP(CI27&amp;CI28&amp;CI29&amp;CI30&amp;CI31&amp;CI32,General!I:J,2,FALSE),0))</f>
        <v>0</v>
      </c>
      <c r="HP32" s="231">
        <f>IF(CL32="",0,IFERROR(VLOOKUP(CL27&amp;CL28&amp;CL29&amp;CL30&amp;CL31&amp;CL32,General!I:J,2,FALSE),0))</f>
        <v>0</v>
      </c>
      <c r="HQ32" s="231">
        <f>IF(CO32="",0,IFERROR(VLOOKUP(CO27&amp;CO28&amp;CO29&amp;CO30&amp;CO31&amp;CO32,General!I:J,2,FALSE),0))</f>
        <v>0</v>
      </c>
      <c r="HR32" s="231">
        <f>IF(CR32="",0,IFERROR(VLOOKUP(CR27&amp;CR28&amp;CR29&amp;CR30&amp;CR31&amp;CR32,General!I:J,2,FALSE),0))</f>
        <v>0</v>
      </c>
      <c r="HS32" s="231">
        <f>IF(CU32="",0,IFERROR(VLOOKUP(CU27&amp;CU28&amp;CU29&amp;CU30&amp;CU31&amp;CU32,General!I:J,2,FALSE),0))</f>
        <v>0</v>
      </c>
      <c r="HT32" s="231">
        <f>IF(CX32="",0,IFERROR(VLOOKUP(CX27&amp;CX28&amp;CX29&amp;CX30&amp;CX31&amp;CX32,General!I:J,2,FALSE),0))</f>
        <v>0</v>
      </c>
      <c r="HU32" s="231">
        <f>IF(DA32="",0,IFERROR(VLOOKUP(DA27&amp;DA28&amp;DA29&amp;DA30&amp;DA31&amp;DA32,General!I:J,2,FALSE),0))</f>
        <v>0</v>
      </c>
      <c r="HV32" s="231">
        <f>IF(DD32="",0,IFERROR(VLOOKUP(DD27&amp;DD28&amp;DD29&amp;DD30&amp;DD31&amp;DD32,General!I:J,2,FALSE),0))</f>
        <v>0</v>
      </c>
      <c r="HW32" s="231">
        <f>IF(DG32="",0,IFERROR(VLOOKUP(DG27&amp;DG28&amp;DG29&amp;DG30&amp;DG31&amp;DG32,General!I:J,2,FALSE),0))</f>
        <v>0</v>
      </c>
      <c r="HX32" s="231">
        <f>IF(DJ32="",0,IFERROR(VLOOKUP(DJ27&amp;DJ28&amp;DJ29&amp;DJ30&amp;DJ31&amp;DJ32,General!I:J,2,FALSE),0))</f>
        <v>0</v>
      </c>
      <c r="HY32" s="231">
        <f>IF(DM32="",0,IFERROR(VLOOKUP(DM27&amp;DM28&amp;DM29&amp;DM30&amp;DM31&amp;DM32,General!I:J,2,FALSE),0))</f>
        <v>0</v>
      </c>
      <c r="HZ32" s="231">
        <f>IF(DP32="",0,IFERROR(VLOOKUP(DP27&amp;DP28&amp;DP29&amp;DP30&amp;DP31&amp;DP32,General!I:J,2,FALSE),0))</f>
        <v>0</v>
      </c>
      <c r="IA32" s="231">
        <f>IF(DS32="",0,IFERROR(VLOOKUP(DS27&amp;DS28&amp;DS29&amp;DS30&amp;DS31&amp;DS32,General!I:J,2,FALSE),0))</f>
        <v>0</v>
      </c>
      <c r="IB32" s="231">
        <f>IF(DV32="",0,IFERROR(VLOOKUP(DV27&amp;DV28&amp;DV29&amp;DV30&amp;DV31&amp;DV32,General!I:J,2,FALSE),0))</f>
        <v>0</v>
      </c>
      <c r="IC32" s="229">
        <f>IF(DY32="",0,IFERROR(VLOOKUP(DY27&amp;DY28&amp;DY29&amp;DY30&amp;DY31&amp;DY32,General!I:J,2,FALSE),0))</f>
        <v>0</v>
      </c>
      <c r="ID32" s="229">
        <f>IF(EB32="",0,IFERROR(VLOOKUP(EB27&amp;EB28&amp;EB29&amp;EB30&amp;EB31&amp;EB32,General!I:J,2,FALSE),0))</f>
        <v>0</v>
      </c>
      <c r="IE32" s="229">
        <v>0</v>
      </c>
      <c r="IF32" s="234" t="str">
        <f t="shared" si="165"/>
        <v/>
      </c>
      <c r="IG32" s="234" t="str">
        <f t="shared" ca="1" si="99"/>
        <v>N</v>
      </c>
      <c r="IH32" s="234" t="str">
        <f t="shared" ca="1" si="100"/>
        <v>N</v>
      </c>
      <c r="II32" s="234" t="str">
        <f t="shared" si="101"/>
        <v>N</v>
      </c>
      <c r="IJ32" s="234" t="str">
        <f t="shared" si="102"/>
        <v/>
      </c>
      <c r="IK32" s="276" t="str">
        <f t="shared" ca="1" si="103"/>
        <v/>
      </c>
      <c r="IL32" s="234" t="str">
        <f t="shared" ca="1" si="104"/>
        <v/>
      </c>
      <c r="IM32" s="234" t="str">
        <f t="shared" si="105"/>
        <v/>
      </c>
      <c r="IN32" s="234" t="str">
        <f t="shared" si="106"/>
        <v/>
      </c>
      <c r="IO32" s="234" t="str">
        <f t="shared" si="107"/>
        <v/>
      </c>
      <c r="IP32" s="234" t="str">
        <f t="shared" si="108"/>
        <v/>
      </c>
      <c r="IQ32" s="234" t="str">
        <f t="shared" si="10"/>
        <v/>
      </c>
      <c r="IR32" s="234" t="str">
        <f t="shared" si="11"/>
        <v/>
      </c>
      <c r="IS32" s="234" t="str">
        <f t="shared" si="204"/>
        <v>00000</v>
      </c>
      <c r="IT32" s="234" t="str">
        <f t="shared" si="204"/>
        <v>00000</v>
      </c>
      <c r="IU32" s="234" t="str">
        <f t="shared" si="166"/>
        <v>000000</v>
      </c>
      <c r="IV32" s="234" t="str">
        <f t="shared" si="166"/>
        <v>100000</v>
      </c>
      <c r="IW32" s="234" t="str">
        <f t="shared" si="167"/>
        <v>B</v>
      </c>
      <c r="IX32" s="234" t="str">
        <f t="shared" si="168"/>
        <v>B</v>
      </c>
      <c r="IY32" s="234" t="str">
        <f t="shared" si="110"/>
        <v/>
      </c>
      <c r="IZ32" s="234" t="str">
        <f t="shared" ca="1" si="111"/>
        <v/>
      </c>
      <c r="JA32" s="234" t="str">
        <f t="shared" ca="1" si="112"/>
        <v>0</v>
      </c>
      <c r="JB32" s="234" t="str">
        <f t="shared" ca="1" si="113"/>
        <v/>
      </c>
      <c r="JC32" s="234" t="str">
        <f t="shared" si="114"/>
        <v>0</v>
      </c>
      <c r="JD32" s="234" t="str">
        <f t="shared" ca="1" si="115"/>
        <v/>
      </c>
      <c r="JE32" s="234" t="str">
        <f t="shared" ca="1" si="169"/>
        <v/>
      </c>
      <c r="JF32" s="234" t="str">
        <f t="shared" ca="1" si="170"/>
        <v/>
      </c>
      <c r="JG32" s="234" t="str">
        <f t="shared" ca="1" si="171"/>
        <v/>
      </c>
      <c r="JH32" s="234" t="str">
        <f t="shared" si="116"/>
        <v/>
      </c>
      <c r="JI32" s="234"/>
      <c r="JJ32" s="234"/>
      <c r="JK32" s="234"/>
      <c r="JL32" s="234"/>
      <c r="JM32" s="234"/>
      <c r="JN32" s="234">
        <v>1</v>
      </c>
      <c r="JO32" s="218"/>
      <c r="JP32" s="234"/>
      <c r="JQ32" s="234"/>
      <c r="JS32" s="281" t="e">
        <f t="shared" si="199"/>
        <v>#DIV/0!</v>
      </c>
      <c r="JT32" s="1" t="e">
        <f t="shared" si="200"/>
        <v>#DIV/0!</v>
      </c>
      <c r="JU32" s="1" t="e">
        <f t="shared" si="174"/>
        <v>#DIV/0!</v>
      </c>
      <c r="JV32" s="1" t="e">
        <f t="shared" si="175"/>
        <v>#DIV/0!</v>
      </c>
      <c r="JW32" s="1" t="e">
        <f t="shared" si="176"/>
        <v>#DIV/0!</v>
      </c>
      <c r="JX32" s="1" t="str">
        <f t="shared" si="177"/>
        <v/>
      </c>
      <c r="JY32" s="1" t="str">
        <f t="shared" si="178"/>
        <v/>
      </c>
      <c r="JZ32" s="1" t="str">
        <f t="shared" si="179"/>
        <v/>
      </c>
      <c r="KA32" s="1" t="str">
        <f t="shared" si="180"/>
        <v/>
      </c>
      <c r="KB32" s="1" t="str">
        <f t="shared" si="181"/>
        <v/>
      </c>
      <c r="KC32" s="1" t="str" cm="1">
        <f t="array" aca="1" ref="KC32" ca="1">IF(INDIRECT(VLOOKUP(KC31,General!AC:AE,3,FALSE)&amp;FQ31)&gt;1,KC31,JX32)</f>
        <v>DL</v>
      </c>
      <c r="KD32" s="1" t="str" cm="1">
        <f t="array" aca="1" ref="KD32" ca="1">IF(AND(INDIRECT(VLOOKUP(KD31,General!AC:AE,3,FALSE)&amp;FQ31)&gt;6,KD31&lt;&gt;KC32),KD31,IF(JX32&lt;&gt;KC32,JX32,IF(AND(JX32=JY32,JX32=JZ32),KA32,IF(JX32=JY32,JZ32,JY32))))</f>
        <v>DR</v>
      </c>
      <c r="KE32" s="1" t="str" cm="1">
        <f t="array" aca="1" ref="KE32" ca="1">IF(AND(INDIRECT(VLOOKUP(KE31,General!AC:AE,3,FALSE)&amp;FQ31)&gt;6,KE31&lt;&gt;KC32,KE31&lt;&gt;KD32),KE31,IF(AND(JX32&lt;&gt;KC32,JX32&lt;&gt;KD32),JX32,IF(AND(JY32&lt;&gt;KC32,JY32&lt;&gt;KD32),JY32,IF(AND(JZ32&lt;&gt;KC32,JZ32&lt;&gt;KD32),JZ32,IF(AND(KA32&lt;&gt;KC32,KA32&lt;&gt;KD32),KA32,KB32)))))</f>
        <v>CW</v>
      </c>
      <c r="KF32" s="1" t="str" cm="1">
        <f t="array" aca="1" ref="KF32" ca="1">INDIRECT(KC32&amp;FQ32)</f>
        <v/>
      </c>
      <c r="KG32" s="1" t="str" cm="1">
        <f t="array" aca="1" ref="KG32" ca="1">INDIRECT(KD32&amp;FQ32)</f>
        <v/>
      </c>
      <c r="KH32" s="1" t="str" cm="1">
        <f t="array" aca="1" ref="KH32" ca="1">INDIRECT(KE32&amp;FQ32)</f>
        <v/>
      </c>
      <c r="KI32" s="1" t="str">
        <f ca="1">VLOOKUP(KC32,General!AF:AG,2,FALSE)</f>
        <v xml:space="preserve">L3O </v>
      </c>
      <c r="KJ32" s="1" t="str">
        <f ca="1">VLOOKUP(KD32,General!AF:AG,2,FALSE)</f>
        <v xml:space="preserve">L4O </v>
      </c>
      <c r="KK32" s="1" t="str">
        <f ca="1">VLOOKUP(KE32,General!AF:AG,2,FALSE)</f>
        <v>AWB</v>
      </c>
      <c r="KL32" s="1" t="str">
        <f t="shared" ca="1" si="195"/>
        <v>Y</v>
      </c>
      <c r="KM32" s="1" t="str">
        <f t="shared" ca="1" si="196"/>
        <v>Y</v>
      </c>
      <c r="KN32" s="1" t="str">
        <f t="shared" ca="1" si="197"/>
        <v>Y</v>
      </c>
    </row>
    <row r="33" spans="1:300" ht="15.75" thickBot="1">
      <c r="A33" s="1">
        <v>29</v>
      </c>
      <c r="B33" s="9" t="str">
        <f t="shared" si="20"/>
        <v/>
      </c>
      <c r="C33" s="91" t="str">
        <f t="shared" si="183"/>
        <v/>
      </c>
      <c r="D33" s="86" t="str">
        <f t="shared" si="117"/>
        <v/>
      </c>
      <c r="E33" s="87" t="str">
        <f t="shared" si="117"/>
        <v/>
      </c>
      <c r="F33" s="8" t="str">
        <f t="shared" si="21"/>
        <v/>
      </c>
      <c r="H33" s="94" t="str">
        <f t="shared" si="184"/>
        <v/>
      </c>
      <c r="I33" s="86" t="str">
        <f t="shared" si="118"/>
        <v/>
      </c>
      <c r="J33" s="87" t="str">
        <f t="shared" si="118"/>
        <v/>
      </c>
      <c r="K33" s="8" t="str">
        <f t="shared" si="119"/>
        <v/>
      </c>
      <c r="L33" s="52"/>
      <c r="M33" s="16" t="str">
        <f>IF(Dashboard!AH33="","",Dashboard!AH33)</f>
        <v/>
      </c>
      <c r="O33" s="9" t="str">
        <f t="shared" si="185"/>
        <v/>
      </c>
      <c r="P33" s="86" t="str">
        <f t="shared" si="120"/>
        <v/>
      </c>
      <c r="Q33" s="87" t="str">
        <f t="shared" si="120"/>
        <v/>
      </c>
      <c r="R33" s="4" t="str">
        <f t="shared" si="121"/>
        <v/>
      </c>
      <c r="S33" s="4" t="str">
        <f t="shared" si="122"/>
        <v/>
      </c>
      <c r="T33" s="110" t="str">
        <f t="shared" si="123"/>
        <v/>
      </c>
      <c r="U33" s="4" t="str">
        <f>IF(M33="","",IF(B33="NB",U32,IF(T33="",SUM($T$5:$T33)+S33,SUM($T$5:$T33))))</f>
        <v/>
      </c>
      <c r="V33" s="98" t="str">
        <f t="shared" si="0"/>
        <v/>
      </c>
      <c r="W33" s="72" t="e">
        <f t="shared" ca="1" si="22"/>
        <v>#VALUE!</v>
      </c>
      <c r="X33" s="74" t="str">
        <f t="shared" si="23"/>
        <v/>
      </c>
      <c r="Y33" s="9" t="str">
        <f t="shared" ca="1" si="12"/>
        <v>D</v>
      </c>
      <c r="Z33" s="4" t="str">
        <f t="shared" ca="1" si="13"/>
        <v>D</v>
      </c>
      <c r="AA33" s="4" t="str">
        <f t="shared" ca="1" si="14"/>
        <v>B</v>
      </c>
      <c r="AB33" s="4" t="str">
        <f t="shared" si="186"/>
        <v/>
      </c>
      <c r="AC33" s="4" t="str">
        <f t="shared" si="187"/>
        <v/>
      </c>
      <c r="AD33" s="4" t="str">
        <f t="shared" si="188"/>
        <v/>
      </c>
      <c r="AE33" s="1" t="str">
        <f t="shared" si="124"/>
        <v/>
      </c>
      <c r="AF33" s="1" t="str">
        <f t="shared" si="125"/>
        <v/>
      </c>
      <c r="AG33" s="1" t="str">
        <f t="shared" si="189"/>
        <v/>
      </c>
      <c r="AH33" s="1" t="str">
        <f t="shared" si="126"/>
        <v/>
      </c>
      <c r="AI33" s="1" t="str">
        <f t="shared" si="127"/>
        <v/>
      </c>
      <c r="AJ33" s="1" t="str">
        <f t="shared" si="128"/>
        <v/>
      </c>
      <c r="AK33" s="1">
        <f t="shared" si="129"/>
        <v>0</v>
      </c>
      <c r="AL33" s="1">
        <f t="shared" si="129"/>
        <v>0</v>
      </c>
      <c r="AM33" s="1" t="str">
        <f t="shared" si="5"/>
        <v/>
      </c>
      <c r="AN33" s="1">
        <f t="shared" si="24"/>
        <v>0</v>
      </c>
      <c r="AO33" s="1" t="str">
        <f t="shared" si="190"/>
        <v/>
      </c>
      <c r="AP33" s="1" t="str">
        <f t="shared" si="25"/>
        <v>N</v>
      </c>
      <c r="AQ33" s="1" t="str">
        <f t="shared" si="26"/>
        <v>N</v>
      </c>
      <c r="AR33" s="1" t="str">
        <f t="shared" si="27"/>
        <v>N</v>
      </c>
      <c r="AS33" s="1" t="str">
        <f t="shared" si="28"/>
        <v/>
      </c>
      <c r="AT33" s="15" t="str">
        <f t="shared" ca="1" si="130"/>
        <v/>
      </c>
      <c r="AU33" s="1" t="str">
        <f t="shared" ca="1" si="29"/>
        <v/>
      </c>
      <c r="AV33" s="1" t="str">
        <f t="shared" ca="1" si="30"/>
        <v/>
      </c>
      <c r="AW33" s="1" t="str">
        <f t="shared" si="31"/>
        <v/>
      </c>
      <c r="AX33" s="1" t="str">
        <f t="shared" si="32"/>
        <v/>
      </c>
      <c r="AY33" s="1" t="str">
        <f t="shared" si="33"/>
        <v/>
      </c>
      <c r="AZ33" s="1" t="str">
        <f>IF(Dashboard!AH33="P",IF(AZ32="",1,AZ32+1),"")</f>
        <v/>
      </c>
      <c r="BA33" s="1" t="str">
        <f>IF(Dashboard!AH33="B",IF(BA32="",1,BA32+1),"")</f>
        <v/>
      </c>
      <c r="BB33" s="1" t="str">
        <f t="shared" si="202"/>
        <v>00000</v>
      </c>
      <c r="BC33" s="1" t="str">
        <f t="shared" si="202"/>
        <v>00000</v>
      </c>
      <c r="BD33" s="1" t="str">
        <f t="shared" si="131"/>
        <v>000000</v>
      </c>
      <c r="BE33" s="1" t="str">
        <f t="shared" si="131"/>
        <v>000000</v>
      </c>
      <c r="BF33" s="1" t="str">
        <f t="shared" si="132"/>
        <v>B</v>
      </c>
      <c r="BG33" s="1" t="str">
        <f t="shared" si="35"/>
        <v/>
      </c>
      <c r="BH33" s="1">
        <f t="shared" ca="1" si="133"/>
        <v>0</v>
      </c>
      <c r="BI33" s="1" t="str">
        <f t="shared" si="36"/>
        <v/>
      </c>
      <c r="BJ33" s="1">
        <f t="shared" ca="1" si="134"/>
        <v>0</v>
      </c>
      <c r="BK33" s="1" t="str">
        <f t="shared" si="37"/>
        <v/>
      </c>
      <c r="BL33" s="1">
        <f t="shared" ca="1" si="135"/>
        <v>0</v>
      </c>
      <c r="BM33" s="1" t="str">
        <f t="shared" ca="1" si="136"/>
        <v>0</v>
      </c>
      <c r="BN33" s="1" t="str">
        <f t="shared" ca="1" si="137"/>
        <v>0</v>
      </c>
      <c r="BO33" s="1" t="str">
        <f t="shared" ca="1" si="138"/>
        <v>0</v>
      </c>
      <c r="BR33" s="1">
        <f>General!A31</f>
        <v>0</v>
      </c>
      <c r="BS33" s="1">
        <f>General!B31</f>
        <v>0</v>
      </c>
      <c r="BT33" s="1" t="str">
        <f>General!C31</f>
        <v/>
      </c>
      <c r="BU33" s="1">
        <f>General!D31</f>
        <v>0</v>
      </c>
      <c r="BW33" s="1" t="str">
        <f>General!F31</f>
        <v>LLLLL</v>
      </c>
      <c r="BX33" s="1">
        <f>General!G31</f>
        <v>-6</v>
      </c>
      <c r="BZ33" s="1">
        <f>IF(Dashboard!U33="",1,0.5)</f>
        <v>1</v>
      </c>
      <c r="CB33" s="230" t="str">
        <f t="shared" si="38"/>
        <v/>
      </c>
      <c r="CC33" s="231" t="str">
        <f t="shared" si="39"/>
        <v/>
      </c>
      <c r="CD33" s="229" t="str">
        <f t="shared" si="40"/>
        <v/>
      </c>
      <c r="CE33" s="230" t="str">
        <f t="shared" si="41"/>
        <v/>
      </c>
      <c r="CF33" s="231" t="str">
        <f t="shared" si="42"/>
        <v/>
      </c>
      <c r="CG33" s="229" t="str">
        <f t="shared" si="43"/>
        <v/>
      </c>
      <c r="CH33" s="230" t="str">
        <f t="shared" si="44"/>
        <v/>
      </c>
      <c r="CI33" s="231" t="str">
        <f t="shared" si="45"/>
        <v/>
      </c>
      <c r="CJ33" s="229" t="str">
        <f t="shared" si="46"/>
        <v/>
      </c>
      <c r="CK33" s="230" t="str">
        <f t="shared" si="47"/>
        <v/>
      </c>
      <c r="CL33" s="231" t="str">
        <f t="shared" si="48"/>
        <v/>
      </c>
      <c r="CM33" s="229" t="str">
        <f t="shared" si="49"/>
        <v/>
      </c>
      <c r="CN33" s="230" t="str">
        <f t="shared" si="139"/>
        <v/>
      </c>
      <c r="CO33" s="231" t="str">
        <f t="shared" si="50"/>
        <v/>
      </c>
      <c r="CP33" s="229" t="str">
        <f t="shared" si="51"/>
        <v/>
      </c>
      <c r="CQ33" s="230" t="str">
        <f t="shared" si="52"/>
        <v/>
      </c>
      <c r="CR33" s="231" t="str">
        <f t="shared" si="53"/>
        <v/>
      </c>
      <c r="CS33" s="229" t="str">
        <f t="shared" si="54"/>
        <v/>
      </c>
      <c r="CT33" s="230" t="str">
        <f t="shared" si="55"/>
        <v/>
      </c>
      <c r="CU33" s="231" t="str">
        <f t="shared" si="56"/>
        <v/>
      </c>
      <c r="CV33" s="229" t="str">
        <f t="shared" si="57"/>
        <v/>
      </c>
      <c r="CW33" s="230" t="str">
        <f t="shared" si="58"/>
        <v/>
      </c>
      <c r="CX33" s="231" t="str">
        <f t="shared" si="59"/>
        <v/>
      </c>
      <c r="CY33" s="232" t="str">
        <f t="shared" si="60"/>
        <v/>
      </c>
      <c r="CZ33" s="230" t="str">
        <f t="shared" si="61"/>
        <v/>
      </c>
      <c r="DA33" s="231" t="str">
        <f t="shared" si="62"/>
        <v/>
      </c>
      <c r="DB33" s="229" t="str">
        <f t="shared" si="63"/>
        <v/>
      </c>
      <c r="DC33" s="230" t="str">
        <f t="shared" si="64"/>
        <v/>
      </c>
      <c r="DD33" s="231" t="str">
        <f t="shared" si="65"/>
        <v/>
      </c>
      <c r="DE33" s="229" t="str">
        <f t="shared" si="66"/>
        <v/>
      </c>
      <c r="DF33" s="230" t="str">
        <f t="shared" si="67"/>
        <v/>
      </c>
      <c r="DG33" s="231" t="str">
        <f t="shared" si="68"/>
        <v/>
      </c>
      <c r="DH33" s="229" t="str">
        <f t="shared" si="69"/>
        <v/>
      </c>
      <c r="DI33" s="230" t="str">
        <f t="shared" si="70"/>
        <v/>
      </c>
      <c r="DJ33" s="231" t="str">
        <f t="shared" si="71"/>
        <v/>
      </c>
      <c r="DK33" s="229" t="str">
        <f t="shared" si="72"/>
        <v/>
      </c>
      <c r="DL33" s="230" t="str">
        <f t="shared" si="73"/>
        <v/>
      </c>
      <c r="DM33" s="231" t="str">
        <f t="shared" si="74"/>
        <v/>
      </c>
      <c r="DN33" s="229" t="str">
        <f t="shared" si="75"/>
        <v/>
      </c>
      <c r="DO33" s="230" t="str">
        <f t="shared" si="76"/>
        <v/>
      </c>
      <c r="DP33" s="231" t="str">
        <f t="shared" si="77"/>
        <v/>
      </c>
      <c r="DQ33" s="229" t="str">
        <f t="shared" si="78"/>
        <v/>
      </c>
      <c r="DR33" s="230" t="str">
        <f t="shared" si="79"/>
        <v/>
      </c>
      <c r="DS33" s="231" t="str">
        <f t="shared" si="80"/>
        <v/>
      </c>
      <c r="DT33" s="229" t="str">
        <f t="shared" si="81"/>
        <v/>
      </c>
      <c r="DU33" s="230" t="str">
        <f t="shared" si="82"/>
        <v/>
      </c>
      <c r="DV33" s="231" t="str">
        <f t="shared" si="83"/>
        <v/>
      </c>
      <c r="DW33" s="229" t="str">
        <f t="shared" si="84"/>
        <v/>
      </c>
      <c r="DX33" s="230" t="str">
        <f t="shared" si="85"/>
        <v/>
      </c>
      <c r="DY33" s="231" t="str">
        <f t="shared" si="86"/>
        <v/>
      </c>
      <c r="DZ33" s="229" t="str">
        <f t="shared" si="87"/>
        <v/>
      </c>
      <c r="EA33" s="230" t="str">
        <f t="shared" si="88"/>
        <v/>
      </c>
      <c r="EB33" s="231" t="str">
        <f t="shared" si="89"/>
        <v/>
      </c>
      <c r="EC33" s="229" t="str">
        <f t="shared" si="90"/>
        <v/>
      </c>
      <c r="ED33" s="252">
        <f t="shared" si="140"/>
        <v>0</v>
      </c>
      <c r="EE33" s="253">
        <f t="shared" si="141"/>
        <v>0</v>
      </c>
      <c r="EF33" s="254" t="str">
        <f t="shared" si="142"/>
        <v/>
      </c>
      <c r="EG33" s="255" t="e">
        <f t="shared" si="205"/>
        <v>#DIV/0!</v>
      </c>
      <c r="EH33" s="255" t="e">
        <f t="shared" si="205"/>
        <v>#DIV/0!</v>
      </c>
      <c r="EI33" s="255" t="e">
        <f t="shared" si="205"/>
        <v>#DIV/0!</v>
      </c>
      <c r="EJ33" s="255" t="e">
        <f t="shared" si="205"/>
        <v>#DIV/0!</v>
      </c>
      <c r="EK33" s="255" t="e">
        <f t="shared" si="205"/>
        <v>#DIV/0!</v>
      </c>
      <c r="EL33" s="255" t="e">
        <f t="shared" si="205"/>
        <v>#DIV/0!</v>
      </c>
      <c r="EM33" s="255" t="e">
        <f t="shared" si="205"/>
        <v>#DIV/0!</v>
      </c>
      <c r="EN33" s="255" t="e">
        <f t="shared" si="205"/>
        <v>#DIV/0!</v>
      </c>
      <c r="EO33" s="255" t="e">
        <f t="shared" si="205"/>
        <v>#DIV/0!</v>
      </c>
      <c r="EP33" s="255" t="e">
        <f t="shared" si="205"/>
        <v>#DIV/0!</v>
      </c>
      <c r="EQ33" s="255" t="e">
        <f t="shared" si="205"/>
        <v>#DIV/0!</v>
      </c>
      <c r="ER33" s="255" t="e">
        <f t="shared" si="205"/>
        <v>#DIV/0!</v>
      </c>
      <c r="ES33" s="255" t="e">
        <f t="shared" si="205"/>
        <v>#DIV/0!</v>
      </c>
      <c r="ET33" s="255" t="e">
        <f t="shared" si="205"/>
        <v>#DIV/0!</v>
      </c>
      <c r="EU33" s="255" t="e">
        <f t="shared" si="205"/>
        <v>#DIV/0!</v>
      </c>
      <c r="EV33" s="255" t="e">
        <f t="shared" si="205"/>
        <v>#DIV/0!</v>
      </c>
      <c r="EW33" s="255" t="e">
        <f t="shared" si="203"/>
        <v>#DIV/0!</v>
      </c>
      <c r="EX33" s="255" t="e">
        <f t="shared" si="201"/>
        <v>#DIV/0!</v>
      </c>
      <c r="EY33" s="256" t="str">
        <f t="shared" si="144"/>
        <v/>
      </c>
      <c r="EZ33" s="257" t="str">
        <f t="shared" si="145"/>
        <v/>
      </c>
      <c r="FA33" s="257" t="str">
        <f t="shared" si="146"/>
        <v/>
      </c>
      <c r="FB33" s="257" t="str">
        <f t="shared" si="147"/>
        <v/>
      </c>
      <c r="FC33" s="257" t="str">
        <f t="shared" si="148"/>
        <v/>
      </c>
      <c r="FD33" s="257" t="str">
        <f t="shared" si="149"/>
        <v/>
      </c>
      <c r="FE33" s="257" t="str">
        <f t="shared" si="150"/>
        <v/>
      </c>
      <c r="FF33" s="257" t="str">
        <f t="shared" si="151"/>
        <v/>
      </c>
      <c r="FG33" s="257" t="str">
        <f t="shared" si="152"/>
        <v/>
      </c>
      <c r="FH33" s="257" t="str">
        <f t="shared" si="153"/>
        <v/>
      </c>
      <c r="FI33" s="257" t="str">
        <f t="shared" si="154"/>
        <v/>
      </c>
      <c r="FJ33" s="257" t="str">
        <f t="shared" si="155"/>
        <v/>
      </c>
      <c r="FK33" s="257" t="str">
        <f t="shared" si="156"/>
        <v/>
      </c>
      <c r="FL33" s="257" t="str">
        <f t="shared" si="157"/>
        <v/>
      </c>
      <c r="FM33" s="257" t="str">
        <f t="shared" si="158"/>
        <v/>
      </c>
      <c r="FN33" s="257" t="str">
        <f t="shared" si="159"/>
        <v/>
      </c>
      <c r="FO33" s="257" t="str">
        <f t="shared" si="160"/>
        <v/>
      </c>
      <c r="FP33" s="258" t="str">
        <f t="shared" si="161"/>
        <v/>
      </c>
      <c r="FQ33" s="228">
        <v>33</v>
      </c>
      <c r="FR33" s="232">
        <f t="shared" si="198"/>
        <v>28</v>
      </c>
      <c r="FS33" s="230" t="str" cm="1">
        <f t="array" ref="FS33">IFERROR(INDEX($EG$4:$EX$4,_xlfn.AGGREGATE(15,6,COLUMN($EG$4:$EX$4)-COLUMN($EF$1)/($EG33:$EX33=LARGE($EG33:$EX33,1)),COLUMNS($EX$4:$EX$4))),"")</f>
        <v/>
      </c>
      <c r="FT33" s="230" t="str" cm="1">
        <f t="array" ref="FT33">IFERROR(INDEX($EG$4:$EX$4,_xlfn.AGGREGATE(15,6,COLUMN($EG$4:$EX$4)-COLUMN($EF$1)/($EG33:$EX33=LARGE($EG33:$EX33,2)),COLUMNS($EX$4:$EY$4))),"")</f>
        <v/>
      </c>
      <c r="FU33" s="230" t="str" cm="1">
        <f t="array" ref="FU33">IFERROR(INDEX($EG$4:$EX$4,_xlfn.AGGREGATE(15,6,COLUMN($EG$4:$EX$4)-COLUMN($EF$1)/($EG33:$EX33=LARGE($EG33:$EX33,3)),COLUMNS($EX$4:$EZ$4))),"")</f>
        <v/>
      </c>
      <c r="FV33" s="230" t="str" cm="1">
        <f t="array" ref="FV33">IFERROR(INDEX($EG$4:$EX$4,_xlfn.AGGREGATE(15,6,COLUMN($EG$4:$EX$4)-COLUMN($EF$1)/($EG33:$EX33=LARGE($EG33:$EX33,4)),COLUMNS($EX$4:$FA$4))),"")</f>
        <v/>
      </c>
      <c r="FW33" s="230" t="str" cm="1">
        <f t="array" ref="FW33">IFERROR(INDEX($EG$4:$EX$4,_xlfn.AGGREGATE(15,6,COLUMN($EG$4:$EX$4)-COLUMN($EF$1)/($EG33:$EX33=LARGE($EG33:$EX33,5)),COLUMNS($EX$4:$FB$4))),"")</f>
        <v/>
      </c>
      <c r="FX33" s="230" t="str" cm="1">
        <f t="array" ref="FX33">IFERROR(INDEX($EG$4:$EX$4,_xlfn.AGGREGATE(15,6,COLUMN($EG$4:$EX$4)-COLUMN($EF$1)/($EG33:$EX33=LARGE($EG33:$EX33,6)),COLUMNS($EX$4:$FC$4))),"")</f>
        <v/>
      </c>
      <c r="FY33" s="228" t="str">
        <f t="shared" si="191"/>
        <v/>
      </c>
      <c r="FZ33" s="231" t="str">
        <f t="shared" ca="1" si="192"/>
        <v>R</v>
      </c>
      <c r="GA33" s="231" t="e" cm="1">
        <f t="array" aca="1" ref="GA33" ca="1">IF(INDIRECT(VLOOKUP(GA32,General!AC:AE,3,FALSE)&amp;FQ32)&gt;0,GA32,FY32)</f>
        <v>#N/A</v>
      </c>
      <c r="GB33" s="232">
        <f t="shared" ca="1" si="193"/>
        <v>6</v>
      </c>
      <c r="GC33" s="230"/>
      <c r="GD33" s="231"/>
      <c r="GE33" s="231"/>
      <c r="GF33" s="231"/>
      <c r="GG33" s="231"/>
      <c r="GH33" s="229"/>
      <c r="GI33" s="259">
        <f ca="1">IF(FS33="",-1,COUNTIF(INDIRECT(GC33&amp;$DN$10):INDIRECT(GC33&amp;FQ33),"Y"))</f>
        <v>-1</v>
      </c>
      <c r="GJ33" s="262">
        <f ca="1">IF(FT33="",-1,COUNTIF(INDIRECT(GD33&amp;$DN$10):INDIRECT(GD33&amp;FQ33),"Y"))</f>
        <v>-1</v>
      </c>
      <c r="GK33" s="262">
        <f ca="1">IF(FU33="",-1,COUNTIF(INDIRECT(GE33&amp;$DN$10):INDIRECT(GE33&amp;FQ33),"Y"))</f>
        <v>-1</v>
      </c>
      <c r="GL33" s="260">
        <f ca="1">IF(FV33="",-1,COUNTIF(INDIRECT(GF33&amp;$DN$10):INDIRECT(GF33&amp;FQ33),"Y"))</f>
        <v>-1</v>
      </c>
      <c r="GM33" s="264">
        <f ca="1">IF(FW33="",-1,COUNTIF(INDIRECT(GG33&amp;$DN$10):INDIRECT(GG33&amp;FQ33),"Y"))</f>
        <v>-1</v>
      </c>
      <c r="GN33" s="264">
        <f ca="1">IF(FX33="",-1,COUNTIF(INDIRECT(GH33&amp;$DN$10):INDIRECT(GH33&amp;FQ33),"Y"))</f>
        <v>-1</v>
      </c>
      <c r="GO33" s="230" t="str" cm="1">
        <f t="array" ref="GO33">IFERROR(INDEX($DP$33:$DU$33,_xlfn.AGGREGATE(15,6,COLUMN($DP$33:$DU$33)-COLUMN($DO$33)/($EF$33:$EK$33=MAX($EF$33:$EK$33)),COLUMNS($DP$33:FS33))),"")</f>
        <v/>
      </c>
      <c r="GP33" s="231" t="str" cm="1">
        <f t="array" ref="GP33">IFERROR(INDEX($DP$33:$DU$33,_xlfn.AGGREGATE(15,6,COLUMN($DP$33:$DU$33)-COLUMN($DO$33)/($EF$33:$EK$33=MAX($EF$33:$EK$33)),COLUMNS($DP$33:FT33))),"")</f>
        <v/>
      </c>
      <c r="GQ33" s="231" t="str" cm="1">
        <f t="array" ref="GQ33">IFERROR(INDEX($DP$33:$DU$33,_xlfn.AGGREGATE(15,6,COLUMN($DP$33:$DU$33)-COLUMN($DO$33)/($EF$33:$EK$33=MAX($EF$33:$EK$33)),COLUMNS($DP$33:FU33))),"")</f>
        <v/>
      </c>
      <c r="GR33" s="231" t="str" cm="1">
        <f t="array" ref="GR33">IFERROR(INDEX($DP$33:$DU$33,_xlfn.AGGREGATE(15,6,COLUMN($DP$33:$DU$33)-COLUMN($DO$33)/($EF$33:$EK$33=MAX($EF$33:$EK$33)),COLUMNS($DP$33:FV33))),"")</f>
        <v/>
      </c>
      <c r="GS33" s="231" t="str" cm="1">
        <f t="array" ref="GS33">IFERROR(INDEX($DP$33:$DU$33,_xlfn.AGGREGATE(15,6,COLUMN($DP$33:$DU$33)-COLUMN($DO$33)/($EF$33:$EK$33=MAX($EF$33:$EK$33)),COLUMNS($DP$33:FW33))),"")</f>
        <v/>
      </c>
      <c r="GT33" s="229" t="str" cm="1">
        <f t="array" ref="GT33">IFERROR(INDEX($DP$33:$DU$33,_xlfn.AGGREGATE(15,6,COLUMN($DP$33:$DU$33)-COLUMN($DO$33)/($EF$33:$EK$33=MAX($EF$33:$EK$33)),COLUMNS($DP$33:FX33))),"")</f>
        <v/>
      </c>
      <c r="GU33" s="234">
        <f t="shared" ca="1" si="164"/>
        <v>6</v>
      </c>
      <c r="GV33" s="232">
        <f t="shared" ca="1" si="194"/>
        <v>6</v>
      </c>
      <c r="GW33" s="263" t="str" cm="1">
        <f t="array" aca="1" ref="GW33" ca="1">INDEX(GO33:GT33,1,GV33)</f>
        <v/>
      </c>
      <c r="GX33" s="230" t="str">
        <f t="shared" ca="1" si="17"/>
        <v>B</v>
      </c>
      <c r="GY33" s="231" t="str">
        <f t="shared" ca="1" si="18"/>
        <v>T</v>
      </c>
      <c r="GZ33" s="231" t="str">
        <f t="shared" si="19"/>
        <v>C</v>
      </c>
      <c r="HA33" s="231" t="str">
        <f t="shared" si="6"/>
        <v/>
      </c>
      <c r="HB33" s="231" t="str">
        <f t="shared" ca="1" si="7"/>
        <v>00</v>
      </c>
      <c r="HC33" s="231" t="str">
        <f t="shared" si="8"/>
        <v>00</v>
      </c>
      <c r="HD33" s="234" t="str">
        <f t="shared" si="92"/>
        <v/>
      </c>
      <c r="HE33" s="234" t="str">
        <f t="shared" si="93"/>
        <v/>
      </c>
      <c r="HF33" s="234" t="str">
        <f t="shared" si="94"/>
        <v/>
      </c>
      <c r="HG33" s="234" t="str">
        <f t="shared" si="95"/>
        <v/>
      </c>
      <c r="HH33" s="234" t="str">
        <f t="shared" si="96"/>
        <v/>
      </c>
      <c r="HI33" s="234" t="str">
        <f t="shared" si="97"/>
        <v/>
      </c>
      <c r="HJ33" s="234">
        <f t="shared" ca="1" si="98"/>
        <v>0</v>
      </c>
      <c r="HK33" s="234">
        <f t="shared" ca="1" si="98"/>
        <v>0</v>
      </c>
      <c r="HL33" s="230" t="str">
        <f t="shared" si="9"/>
        <v/>
      </c>
      <c r="HM33" s="231">
        <f>IF(CC33="",0,IFERROR(VLOOKUP(CC28&amp;CC29&amp;CC30&amp;CC31&amp;CC32&amp;CC33,General!I:J,2,FALSE),0))</f>
        <v>0</v>
      </c>
      <c r="HN33" s="231">
        <f>IF(CF33="",0,IFERROR(VLOOKUP(CF28&amp;CF29&amp;CF30&amp;CF31&amp;CF32&amp;CF33,General!I:J,2,FALSE),0))</f>
        <v>0</v>
      </c>
      <c r="HO33" s="231">
        <f>IF(CI33="",0,IFERROR(VLOOKUP(CI28&amp;CI29&amp;CI30&amp;CI31&amp;CI32&amp;CI33,General!I:J,2,FALSE),0))</f>
        <v>0</v>
      </c>
      <c r="HP33" s="231">
        <f>IF(CL33="",0,IFERROR(VLOOKUP(CL28&amp;CL29&amp;CL30&amp;CL31&amp;CL32&amp;CL33,General!I:J,2,FALSE),0))</f>
        <v>0</v>
      </c>
      <c r="HQ33" s="231">
        <f>IF(CO33="",0,IFERROR(VLOOKUP(CO28&amp;CO29&amp;CO30&amp;CO31&amp;CO32&amp;CO33,General!I:J,2,FALSE),0))</f>
        <v>0</v>
      </c>
      <c r="HR33" s="231">
        <f>IF(CR33="",0,IFERROR(VLOOKUP(CR28&amp;CR29&amp;CR30&amp;CR31&amp;CR32&amp;CR33,General!I:J,2,FALSE),0))</f>
        <v>0</v>
      </c>
      <c r="HS33" s="231">
        <f>IF(CU33="",0,IFERROR(VLOOKUP(CU28&amp;CU29&amp;CU30&amp;CU31&amp;CU32&amp;CU33,General!I:J,2,FALSE),0))</f>
        <v>0</v>
      </c>
      <c r="HT33" s="231">
        <f>IF(CX33="",0,IFERROR(VLOOKUP(CX28&amp;CX29&amp;CX30&amp;CX31&amp;CX32&amp;CX33,General!I:J,2,FALSE),0))</f>
        <v>0</v>
      </c>
      <c r="HU33" s="231">
        <f>IF(DA33="",0,IFERROR(VLOOKUP(DA28&amp;DA29&amp;DA30&amp;DA31&amp;DA32&amp;DA33,General!I:J,2,FALSE),0))</f>
        <v>0</v>
      </c>
      <c r="HV33" s="231">
        <f>IF(DD33="",0,IFERROR(VLOOKUP(DD28&amp;DD29&amp;DD30&amp;DD31&amp;DD32&amp;DD33,General!I:J,2,FALSE),0))</f>
        <v>0</v>
      </c>
      <c r="HW33" s="231">
        <f>IF(DG33="",0,IFERROR(VLOOKUP(DG28&amp;DG29&amp;DG30&amp;DG31&amp;DG32&amp;DG33,General!I:J,2,FALSE),0))</f>
        <v>0</v>
      </c>
      <c r="HX33" s="231">
        <f>IF(DJ33="",0,IFERROR(VLOOKUP(DJ28&amp;DJ29&amp;DJ30&amp;DJ31&amp;DJ32&amp;DJ33,General!I:J,2,FALSE),0))</f>
        <v>0</v>
      </c>
      <c r="HY33" s="231">
        <f>IF(DM33="",0,IFERROR(VLOOKUP(DM28&amp;DM29&amp;DM30&amp;DM31&amp;DM32&amp;DM33,General!I:J,2,FALSE),0))</f>
        <v>0</v>
      </c>
      <c r="HZ33" s="231">
        <f>IF(DP33="",0,IFERROR(VLOOKUP(DP28&amp;DP29&amp;DP30&amp;DP31&amp;DP32&amp;DP33,General!I:J,2,FALSE),0))</f>
        <v>0</v>
      </c>
      <c r="IA33" s="231">
        <f>IF(DS33="",0,IFERROR(VLOOKUP(DS28&amp;DS29&amp;DS30&amp;DS31&amp;DS32&amp;DS33,General!I:J,2,FALSE),0))</f>
        <v>0</v>
      </c>
      <c r="IB33" s="231">
        <f>IF(DV33="",0,IFERROR(VLOOKUP(DV28&amp;DV29&amp;DV30&amp;DV31&amp;DV32&amp;DV33,General!I:J,2,FALSE),0))</f>
        <v>0</v>
      </c>
      <c r="IC33" s="229">
        <f>IF(DY33="",0,IFERROR(VLOOKUP(DY28&amp;DY29&amp;DY30&amp;DY31&amp;DY32&amp;DY33,General!I:J,2,FALSE),0))</f>
        <v>0</v>
      </c>
      <c r="ID33" s="229">
        <f>IF(EB33="",0,IFERROR(VLOOKUP(EB28&amp;EB29&amp;EB30&amp;EB31&amp;EB32&amp;EB33,General!I:J,2,FALSE),0))</f>
        <v>0</v>
      </c>
      <c r="IE33" s="229">
        <v>0</v>
      </c>
      <c r="IF33" s="234" t="str">
        <f t="shared" si="165"/>
        <v/>
      </c>
      <c r="IG33" s="234" t="str">
        <f t="shared" si="99"/>
        <v>N</v>
      </c>
      <c r="IH33" s="234" t="str">
        <f t="shared" ca="1" si="100"/>
        <v>N</v>
      </c>
      <c r="II33" s="234" t="str">
        <f t="shared" si="101"/>
        <v>N</v>
      </c>
      <c r="IJ33" s="234" t="str">
        <f t="shared" si="102"/>
        <v/>
      </c>
      <c r="IK33" s="276" t="str">
        <f t="shared" ca="1" si="103"/>
        <v/>
      </c>
      <c r="IL33" s="234" t="str">
        <f t="shared" ca="1" si="104"/>
        <v/>
      </c>
      <c r="IM33" s="234" t="str">
        <f t="shared" si="105"/>
        <v/>
      </c>
      <c r="IN33" s="234" t="str">
        <f t="shared" si="106"/>
        <v/>
      </c>
      <c r="IO33" s="234" t="str">
        <f t="shared" si="107"/>
        <v/>
      </c>
      <c r="IP33" s="234" t="str">
        <f t="shared" si="108"/>
        <v/>
      </c>
      <c r="IQ33" s="234" t="str">
        <f t="shared" si="10"/>
        <v/>
      </c>
      <c r="IR33" s="234" t="str">
        <f t="shared" si="11"/>
        <v/>
      </c>
      <c r="IS33" s="234" t="str">
        <f t="shared" si="204"/>
        <v>00000</v>
      </c>
      <c r="IT33" s="234" t="str">
        <f t="shared" si="204"/>
        <v>00000</v>
      </c>
      <c r="IU33" s="234" t="str">
        <f t="shared" si="166"/>
        <v>000000</v>
      </c>
      <c r="IV33" s="234" t="str">
        <f t="shared" si="166"/>
        <v>000000</v>
      </c>
      <c r="IW33" s="234" t="str">
        <f t="shared" si="167"/>
        <v>B</v>
      </c>
      <c r="IX33" s="234" t="str">
        <f t="shared" si="168"/>
        <v>B</v>
      </c>
      <c r="IY33" s="234" t="str">
        <f t="shared" si="110"/>
        <v/>
      </c>
      <c r="IZ33" s="234" t="str">
        <f t="shared" ca="1" si="111"/>
        <v/>
      </c>
      <c r="JA33" s="234" t="str">
        <f t="shared" ca="1" si="112"/>
        <v>0</v>
      </c>
      <c r="JB33" s="234" t="str">
        <f t="shared" ca="1" si="113"/>
        <v/>
      </c>
      <c r="JC33" s="234" t="str">
        <f t="shared" si="114"/>
        <v>0</v>
      </c>
      <c r="JD33" s="234" t="str">
        <f t="shared" ca="1" si="115"/>
        <v/>
      </c>
      <c r="JE33" s="234" t="str">
        <f t="shared" ca="1" si="169"/>
        <v/>
      </c>
      <c r="JF33" s="234" t="str">
        <f t="shared" ca="1" si="170"/>
        <v/>
      </c>
      <c r="JG33" s="234" t="str">
        <f t="shared" ca="1" si="171"/>
        <v/>
      </c>
      <c r="JH33" s="234" t="str">
        <f t="shared" si="116"/>
        <v/>
      </c>
      <c r="JI33" s="234"/>
      <c r="JJ33" s="234"/>
      <c r="JK33" s="234"/>
      <c r="JL33" s="234"/>
      <c r="JM33" s="234"/>
      <c r="JN33" s="234">
        <v>1</v>
      </c>
      <c r="JO33" s="218"/>
      <c r="JP33" s="234"/>
      <c r="JQ33" s="234"/>
      <c r="JS33" s="281" t="e">
        <f t="shared" si="199"/>
        <v>#DIV/0!</v>
      </c>
      <c r="JT33" s="1" t="e">
        <f t="shared" si="200"/>
        <v>#DIV/0!</v>
      </c>
      <c r="JU33" s="1" t="e">
        <f t="shared" si="174"/>
        <v>#DIV/0!</v>
      </c>
      <c r="JV33" s="1" t="e">
        <f t="shared" si="175"/>
        <v>#DIV/0!</v>
      </c>
      <c r="JW33" s="1" t="e">
        <f t="shared" si="176"/>
        <v>#DIV/0!</v>
      </c>
      <c r="JX33" s="1" t="str">
        <f t="shared" si="177"/>
        <v/>
      </c>
      <c r="JY33" s="1" t="str">
        <f t="shared" si="178"/>
        <v/>
      </c>
      <c r="JZ33" s="1" t="str">
        <f t="shared" si="179"/>
        <v/>
      </c>
      <c r="KA33" s="1" t="str">
        <f t="shared" si="180"/>
        <v/>
      </c>
      <c r="KB33" s="1" t="str">
        <f t="shared" si="181"/>
        <v/>
      </c>
      <c r="KC33" s="1" t="str" cm="1">
        <f t="array" aca="1" ref="KC33" ca="1">IF(INDIRECT(VLOOKUP(KC32,General!AC:AE,3,FALSE)&amp;FQ32)&gt;1,KC32,JX33)</f>
        <v>DL</v>
      </c>
      <c r="KD33" s="1" t="str" cm="1">
        <f t="array" aca="1" ref="KD33" ca="1">IF(AND(INDIRECT(VLOOKUP(KD32,General!AC:AE,3,FALSE)&amp;FQ32)&gt;6,KD32&lt;&gt;KC33),KD32,IF(JX33&lt;&gt;KC33,JX33,IF(AND(JX33=JY33,JX33=JZ33),KA33,IF(JX33=JY33,JZ33,JY33))))</f>
        <v>DR</v>
      </c>
      <c r="KE33" s="1" t="str" cm="1">
        <f t="array" aca="1" ref="KE33" ca="1">IF(AND(INDIRECT(VLOOKUP(KE32,General!AC:AE,3,FALSE)&amp;FQ32)&gt;6,KE32&lt;&gt;KC33,KE32&lt;&gt;KD33),KE32,IF(AND(JX33&lt;&gt;KC33,JX33&lt;&gt;KD33),JX33,IF(AND(JY33&lt;&gt;KC33,JY33&lt;&gt;KD33),JY33,IF(AND(JZ33&lt;&gt;KC33,JZ33&lt;&gt;KD33),JZ33,IF(AND(KA33&lt;&gt;KC33,KA33&lt;&gt;KD33),KA33,KB33)))))</f>
        <v>CW</v>
      </c>
      <c r="KF33" s="1" t="str" cm="1">
        <f t="array" aca="1" ref="KF33" ca="1">INDIRECT(KC33&amp;FQ33)</f>
        <v/>
      </c>
      <c r="KG33" s="1" t="str" cm="1">
        <f t="array" aca="1" ref="KG33" ca="1">INDIRECT(KD33&amp;FQ33)</f>
        <v/>
      </c>
      <c r="KH33" s="1" t="str" cm="1">
        <f t="array" aca="1" ref="KH33" ca="1">INDIRECT(KE33&amp;FQ33)</f>
        <v/>
      </c>
      <c r="KI33" s="1" t="str">
        <f ca="1">VLOOKUP(KC33,General!AF:AG,2,FALSE)</f>
        <v xml:space="preserve">L3O </v>
      </c>
      <c r="KJ33" s="1" t="str">
        <f ca="1">VLOOKUP(KD33,General!AF:AG,2,FALSE)</f>
        <v xml:space="preserve">L4O </v>
      </c>
      <c r="KK33" s="1" t="str">
        <f ca="1">VLOOKUP(KE33,General!AF:AG,2,FALSE)</f>
        <v>AWB</v>
      </c>
      <c r="KL33" s="1" t="str">
        <f t="shared" ca="1" si="195"/>
        <v>Y</v>
      </c>
      <c r="KM33" s="1" t="str">
        <f t="shared" ca="1" si="196"/>
        <v>Y</v>
      </c>
      <c r="KN33" s="1" t="str">
        <f t="shared" ca="1" si="197"/>
        <v>Y</v>
      </c>
    </row>
    <row r="34" spans="1:300" ht="15.75" thickBot="1">
      <c r="A34" s="1">
        <v>30</v>
      </c>
      <c r="B34" s="75" t="str">
        <f t="shared" si="20"/>
        <v/>
      </c>
      <c r="C34" s="92" t="str">
        <f t="shared" si="183"/>
        <v/>
      </c>
      <c r="D34" s="88" t="str">
        <f t="shared" si="117"/>
        <v/>
      </c>
      <c r="E34" s="89" t="str">
        <f t="shared" si="117"/>
        <v/>
      </c>
      <c r="F34" s="10" t="str">
        <f t="shared" si="21"/>
        <v/>
      </c>
      <c r="H34" s="95" t="str">
        <f t="shared" si="184"/>
        <v/>
      </c>
      <c r="I34" s="88" t="str">
        <f t="shared" si="118"/>
        <v/>
      </c>
      <c r="J34" s="89" t="str">
        <f t="shared" si="118"/>
        <v/>
      </c>
      <c r="K34" s="10" t="str">
        <f t="shared" si="119"/>
        <v/>
      </c>
      <c r="L34" s="52"/>
      <c r="M34" s="16" t="str">
        <f>IF(Dashboard!AH34="","",Dashboard!AH34)</f>
        <v/>
      </c>
      <c r="O34" s="75" t="str">
        <f t="shared" si="185"/>
        <v/>
      </c>
      <c r="P34" s="88" t="str">
        <f t="shared" si="120"/>
        <v/>
      </c>
      <c r="Q34" s="89" t="str">
        <f t="shared" si="120"/>
        <v/>
      </c>
      <c r="R34" s="5" t="str">
        <f t="shared" si="121"/>
        <v/>
      </c>
      <c r="S34" s="5" t="str">
        <f t="shared" si="122"/>
        <v/>
      </c>
      <c r="T34" s="111" t="str">
        <f t="shared" si="123"/>
        <v/>
      </c>
      <c r="U34" s="5" t="str">
        <f>IF(M34="","",IF(B34="NB",U33,IF(T34="",SUM($T$5:$T34)+S34,SUM($T$5:$T34))))</f>
        <v/>
      </c>
      <c r="V34" s="99" t="str">
        <f t="shared" si="0"/>
        <v/>
      </c>
      <c r="W34" s="72" t="e">
        <f t="shared" ca="1" si="22"/>
        <v>#VALUE!</v>
      </c>
      <c r="X34" s="74" t="str">
        <f t="shared" si="23"/>
        <v/>
      </c>
      <c r="Y34" s="9" t="str">
        <f t="shared" ca="1" si="12"/>
        <v>D</v>
      </c>
      <c r="Z34" s="4" t="str">
        <f t="shared" ca="1" si="13"/>
        <v>D</v>
      </c>
      <c r="AA34" s="4" t="str">
        <f t="shared" ca="1" si="14"/>
        <v>B</v>
      </c>
      <c r="AB34" s="4" t="str">
        <f t="shared" si="186"/>
        <v/>
      </c>
      <c r="AC34" s="4" t="str">
        <f t="shared" si="187"/>
        <v/>
      </c>
      <c r="AD34" s="4" t="str">
        <f t="shared" si="188"/>
        <v/>
      </c>
      <c r="AE34" s="1" t="str">
        <f t="shared" si="124"/>
        <v/>
      </c>
      <c r="AF34" s="1" t="str">
        <f t="shared" si="125"/>
        <v/>
      </c>
      <c r="AG34" s="1" t="str">
        <f t="shared" si="189"/>
        <v/>
      </c>
      <c r="AH34" s="1" t="str">
        <f t="shared" si="126"/>
        <v/>
      </c>
      <c r="AI34" s="1" t="str">
        <f t="shared" si="127"/>
        <v/>
      </c>
      <c r="AJ34" s="1" t="str">
        <f t="shared" si="128"/>
        <v/>
      </c>
      <c r="AK34" s="1">
        <f t="shared" si="129"/>
        <v>0</v>
      </c>
      <c r="AL34" s="1">
        <f t="shared" si="129"/>
        <v>0</v>
      </c>
      <c r="AM34" s="1" t="str">
        <f t="shared" si="5"/>
        <v/>
      </c>
      <c r="AN34" s="1">
        <f t="shared" si="24"/>
        <v>0</v>
      </c>
      <c r="AO34" s="1" t="str">
        <f t="shared" si="190"/>
        <v/>
      </c>
      <c r="AP34" s="1" t="str">
        <f t="shared" si="25"/>
        <v>N</v>
      </c>
      <c r="AQ34" s="1" t="str">
        <f t="shared" si="26"/>
        <v>N</v>
      </c>
      <c r="AR34" s="1" t="str">
        <f t="shared" si="27"/>
        <v>N</v>
      </c>
      <c r="AS34" s="1" t="str">
        <f t="shared" si="28"/>
        <v/>
      </c>
      <c r="AT34" s="15" t="str">
        <f t="shared" ca="1" si="130"/>
        <v/>
      </c>
      <c r="AU34" s="1" t="str">
        <f t="shared" ca="1" si="29"/>
        <v/>
      </c>
      <c r="AV34" s="1" t="str">
        <f t="shared" ca="1" si="30"/>
        <v/>
      </c>
      <c r="AW34" s="1" t="str">
        <f t="shared" si="31"/>
        <v/>
      </c>
      <c r="AX34" s="1" t="str">
        <f t="shared" si="32"/>
        <v/>
      </c>
      <c r="AY34" s="1" t="str">
        <f t="shared" si="33"/>
        <v/>
      </c>
      <c r="AZ34" s="1" t="str">
        <f>IF(Dashboard!AH34="P",IF(AZ33="",1,AZ33+1),"")</f>
        <v/>
      </c>
      <c r="BA34" s="1" t="str">
        <f>IF(Dashboard!AH34="B",IF(BA33="",1,BA33+1),"")</f>
        <v/>
      </c>
      <c r="BB34" s="1" t="str">
        <f t="shared" si="202"/>
        <v>00000</v>
      </c>
      <c r="BC34" s="1" t="str">
        <f t="shared" si="202"/>
        <v>00000</v>
      </c>
      <c r="BD34" s="1" t="str">
        <f t="shared" si="131"/>
        <v>000000</v>
      </c>
      <c r="BE34" s="1" t="str">
        <f t="shared" si="131"/>
        <v>000000</v>
      </c>
      <c r="BF34" s="1" t="str">
        <f t="shared" si="132"/>
        <v>B</v>
      </c>
      <c r="BG34" s="1" t="str">
        <f t="shared" si="35"/>
        <v/>
      </c>
      <c r="BH34" s="1">
        <f t="shared" ca="1" si="133"/>
        <v>0</v>
      </c>
      <c r="BI34" s="1" t="str">
        <f t="shared" si="36"/>
        <v/>
      </c>
      <c r="BJ34" s="1">
        <f t="shared" ca="1" si="134"/>
        <v>0</v>
      </c>
      <c r="BK34" s="1" t="str">
        <f t="shared" si="37"/>
        <v/>
      </c>
      <c r="BL34" s="1">
        <f t="shared" ca="1" si="135"/>
        <v>0</v>
      </c>
      <c r="BM34" s="1" t="str">
        <f t="shared" ca="1" si="136"/>
        <v>0</v>
      </c>
      <c r="BN34" s="1" t="str">
        <f t="shared" ca="1" si="137"/>
        <v>0</v>
      </c>
      <c r="BO34" s="1" t="str">
        <f t="shared" ca="1" si="138"/>
        <v>0</v>
      </c>
      <c r="BR34" s="1">
        <f>General!A32</f>
        <v>0</v>
      </c>
      <c r="BS34" s="1">
        <f>General!B32</f>
        <v>0</v>
      </c>
      <c r="BT34" s="1" t="str">
        <f>General!C32</f>
        <v/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>IF(Dashboard!U34="",1,0.5)</f>
        <v>1</v>
      </c>
      <c r="CB34" s="245" t="str">
        <f t="shared" si="38"/>
        <v/>
      </c>
      <c r="CC34" s="246" t="str">
        <f t="shared" si="39"/>
        <v/>
      </c>
      <c r="CD34" s="244" t="str">
        <f t="shared" si="40"/>
        <v/>
      </c>
      <c r="CE34" s="245" t="str">
        <f t="shared" si="41"/>
        <v/>
      </c>
      <c r="CF34" s="246" t="str">
        <f t="shared" si="42"/>
        <v/>
      </c>
      <c r="CG34" s="244" t="str">
        <f t="shared" si="43"/>
        <v/>
      </c>
      <c r="CH34" s="245" t="str">
        <f t="shared" si="44"/>
        <v/>
      </c>
      <c r="CI34" s="246" t="str">
        <f t="shared" si="45"/>
        <v/>
      </c>
      <c r="CJ34" s="244" t="str">
        <f t="shared" si="46"/>
        <v/>
      </c>
      <c r="CK34" s="245" t="str">
        <f t="shared" si="47"/>
        <v/>
      </c>
      <c r="CL34" s="246" t="str">
        <f t="shared" si="48"/>
        <v/>
      </c>
      <c r="CM34" s="244" t="str">
        <f t="shared" si="49"/>
        <v/>
      </c>
      <c r="CN34" s="245" t="str">
        <f t="shared" si="139"/>
        <v/>
      </c>
      <c r="CO34" s="246" t="str">
        <f t="shared" si="50"/>
        <v/>
      </c>
      <c r="CP34" s="244" t="str">
        <f t="shared" si="51"/>
        <v/>
      </c>
      <c r="CQ34" s="245" t="str">
        <f t="shared" si="52"/>
        <v/>
      </c>
      <c r="CR34" s="246" t="str">
        <f t="shared" si="53"/>
        <v/>
      </c>
      <c r="CS34" s="244" t="str">
        <f t="shared" si="54"/>
        <v/>
      </c>
      <c r="CT34" s="245" t="str">
        <f t="shared" si="55"/>
        <v/>
      </c>
      <c r="CU34" s="246" t="str">
        <f t="shared" si="56"/>
        <v/>
      </c>
      <c r="CV34" s="244" t="str">
        <f t="shared" si="57"/>
        <v/>
      </c>
      <c r="CW34" s="245" t="str">
        <f t="shared" si="58"/>
        <v/>
      </c>
      <c r="CX34" s="246" t="str">
        <f t="shared" si="59"/>
        <v/>
      </c>
      <c r="CY34" s="247" t="str">
        <f t="shared" si="60"/>
        <v/>
      </c>
      <c r="CZ34" s="245" t="str">
        <f t="shared" si="61"/>
        <v/>
      </c>
      <c r="DA34" s="246" t="str">
        <f t="shared" si="62"/>
        <v/>
      </c>
      <c r="DB34" s="244" t="str">
        <f t="shared" si="63"/>
        <v/>
      </c>
      <c r="DC34" s="245" t="str">
        <f t="shared" si="64"/>
        <v/>
      </c>
      <c r="DD34" s="246" t="str">
        <f t="shared" si="65"/>
        <v/>
      </c>
      <c r="DE34" s="244" t="str">
        <f t="shared" si="66"/>
        <v/>
      </c>
      <c r="DF34" s="245" t="str">
        <f t="shared" si="67"/>
        <v/>
      </c>
      <c r="DG34" s="246" t="str">
        <f t="shared" si="68"/>
        <v/>
      </c>
      <c r="DH34" s="244" t="str">
        <f t="shared" si="69"/>
        <v/>
      </c>
      <c r="DI34" s="245" t="str">
        <f t="shared" si="70"/>
        <v/>
      </c>
      <c r="DJ34" s="246" t="str">
        <f t="shared" si="71"/>
        <v/>
      </c>
      <c r="DK34" s="244" t="str">
        <f t="shared" si="72"/>
        <v/>
      </c>
      <c r="DL34" s="245" t="str">
        <f t="shared" si="73"/>
        <v/>
      </c>
      <c r="DM34" s="246" t="str">
        <f t="shared" si="74"/>
        <v/>
      </c>
      <c r="DN34" s="244" t="str">
        <f t="shared" si="75"/>
        <v/>
      </c>
      <c r="DO34" s="245" t="str">
        <f t="shared" si="76"/>
        <v/>
      </c>
      <c r="DP34" s="246" t="str">
        <f t="shared" si="77"/>
        <v/>
      </c>
      <c r="DQ34" s="244" t="str">
        <f t="shared" si="78"/>
        <v/>
      </c>
      <c r="DR34" s="245" t="str">
        <f t="shared" si="79"/>
        <v/>
      </c>
      <c r="DS34" s="246" t="str">
        <f t="shared" si="80"/>
        <v/>
      </c>
      <c r="DT34" s="244" t="str">
        <f t="shared" si="81"/>
        <v/>
      </c>
      <c r="DU34" s="245" t="str">
        <f t="shared" si="82"/>
        <v/>
      </c>
      <c r="DV34" s="246" t="str">
        <f t="shared" si="83"/>
        <v/>
      </c>
      <c r="DW34" s="244" t="str">
        <f t="shared" si="84"/>
        <v/>
      </c>
      <c r="DX34" s="245" t="str">
        <f t="shared" si="85"/>
        <v/>
      </c>
      <c r="DY34" s="246" t="str">
        <f t="shared" si="86"/>
        <v/>
      </c>
      <c r="DZ34" s="244" t="str">
        <f t="shared" si="87"/>
        <v/>
      </c>
      <c r="EA34" s="245" t="str">
        <f t="shared" si="88"/>
        <v/>
      </c>
      <c r="EB34" s="246" t="str">
        <f t="shared" si="89"/>
        <v/>
      </c>
      <c r="EC34" s="244" t="str">
        <f t="shared" si="90"/>
        <v/>
      </c>
      <c r="ED34" s="252">
        <f t="shared" si="140"/>
        <v>0</v>
      </c>
      <c r="EE34" s="253">
        <f t="shared" si="141"/>
        <v>0</v>
      </c>
      <c r="EF34" s="254" t="str">
        <f t="shared" si="142"/>
        <v/>
      </c>
      <c r="EG34" s="255" t="e">
        <f t="shared" si="205"/>
        <v>#DIV/0!</v>
      </c>
      <c r="EH34" s="255" t="e">
        <f t="shared" si="205"/>
        <v>#DIV/0!</v>
      </c>
      <c r="EI34" s="255" t="e">
        <f t="shared" si="205"/>
        <v>#DIV/0!</v>
      </c>
      <c r="EJ34" s="255" t="e">
        <f t="shared" si="205"/>
        <v>#DIV/0!</v>
      </c>
      <c r="EK34" s="255" t="e">
        <f t="shared" si="205"/>
        <v>#DIV/0!</v>
      </c>
      <c r="EL34" s="255" t="e">
        <f t="shared" si="205"/>
        <v>#DIV/0!</v>
      </c>
      <c r="EM34" s="255" t="e">
        <f t="shared" si="205"/>
        <v>#DIV/0!</v>
      </c>
      <c r="EN34" s="255" t="e">
        <f t="shared" si="205"/>
        <v>#DIV/0!</v>
      </c>
      <c r="EO34" s="255" t="e">
        <f t="shared" si="205"/>
        <v>#DIV/0!</v>
      </c>
      <c r="EP34" s="255" t="e">
        <f t="shared" si="205"/>
        <v>#DIV/0!</v>
      </c>
      <c r="EQ34" s="255" t="e">
        <f t="shared" si="205"/>
        <v>#DIV/0!</v>
      </c>
      <c r="ER34" s="255" t="e">
        <f t="shared" si="205"/>
        <v>#DIV/0!</v>
      </c>
      <c r="ES34" s="255" t="e">
        <f t="shared" si="205"/>
        <v>#DIV/0!</v>
      </c>
      <c r="ET34" s="255" t="e">
        <f t="shared" si="205"/>
        <v>#DIV/0!</v>
      </c>
      <c r="EU34" s="255" t="e">
        <f t="shared" si="205"/>
        <v>#DIV/0!</v>
      </c>
      <c r="EV34" s="255" t="e">
        <f t="shared" si="205"/>
        <v>#DIV/0!</v>
      </c>
      <c r="EW34" s="255" t="e">
        <f t="shared" si="203"/>
        <v>#DIV/0!</v>
      </c>
      <c r="EX34" s="255" t="e">
        <f t="shared" si="201"/>
        <v>#DIV/0!</v>
      </c>
      <c r="EY34" s="256" t="str">
        <f t="shared" si="144"/>
        <v/>
      </c>
      <c r="EZ34" s="257" t="str">
        <f t="shared" si="145"/>
        <v/>
      </c>
      <c r="FA34" s="257" t="str">
        <f t="shared" si="146"/>
        <v/>
      </c>
      <c r="FB34" s="257" t="str">
        <f t="shared" si="147"/>
        <v/>
      </c>
      <c r="FC34" s="257" t="str">
        <f t="shared" si="148"/>
        <v/>
      </c>
      <c r="FD34" s="257" t="str">
        <f t="shared" si="149"/>
        <v/>
      </c>
      <c r="FE34" s="257" t="str">
        <f t="shared" si="150"/>
        <v/>
      </c>
      <c r="FF34" s="257" t="str">
        <f t="shared" si="151"/>
        <v/>
      </c>
      <c r="FG34" s="257" t="str">
        <f t="shared" si="152"/>
        <v/>
      </c>
      <c r="FH34" s="257" t="str">
        <f t="shared" si="153"/>
        <v/>
      </c>
      <c r="FI34" s="257" t="str">
        <f t="shared" si="154"/>
        <v/>
      </c>
      <c r="FJ34" s="257" t="str">
        <f t="shared" si="155"/>
        <v/>
      </c>
      <c r="FK34" s="257" t="str">
        <f t="shared" si="156"/>
        <v/>
      </c>
      <c r="FL34" s="257" t="str">
        <f t="shared" si="157"/>
        <v/>
      </c>
      <c r="FM34" s="257" t="str">
        <f t="shared" si="158"/>
        <v/>
      </c>
      <c r="FN34" s="257" t="str">
        <f t="shared" si="159"/>
        <v/>
      </c>
      <c r="FO34" s="257" t="str">
        <f t="shared" si="160"/>
        <v/>
      </c>
      <c r="FP34" s="258" t="str">
        <f t="shared" si="161"/>
        <v/>
      </c>
      <c r="FQ34" s="228">
        <v>34</v>
      </c>
      <c r="FR34" s="232">
        <f t="shared" si="198"/>
        <v>29</v>
      </c>
      <c r="FS34" s="230" t="str" cm="1">
        <f t="array" ref="FS34">IFERROR(INDEX($EG$4:$EX$4,_xlfn.AGGREGATE(15,6,COLUMN($EG$4:$EX$4)-COLUMN($EF$1)/($EG34:$EX34=LARGE($EG34:$EX34,1)),COLUMNS($EX$4:$EX$4))),"")</f>
        <v/>
      </c>
      <c r="FT34" s="230" t="str" cm="1">
        <f t="array" ref="FT34">IFERROR(INDEX($EG$4:$EX$4,_xlfn.AGGREGATE(15,6,COLUMN($EG$4:$EX$4)-COLUMN($EF$1)/($EG34:$EX34=LARGE($EG34:$EX34,2)),COLUMNS($EX$4:$EY$4))),"")</f>
        <v/>
      </c>
      <c r="FU34" s="230" t="str" cm="1">
        <f t="array" ref="FU34">IFERROR(INDEX($EG$4:$EX$4,_xlfn.AGGREGATE(15,6,COLUMN($EG$4:$EX$4)-COLUMN($EF$1)/($EG34:$EX34=LARGE($EG34:$EX34,3)),COLUMNS($EX$4:$EZ$4))),"")</f>
        <v/>
      </c>
      <c r="FV34" s="230" t="str" cm="1">
        <f t="array" ref="FV34">IFERROR(INDEX($EG$4:$EX$4,_xlfn.AGGREGATE(15,6,COLUMN($EG$4:$EX$4)-COLUMN($EF$1)/($EG34:$EX34=LARGE($EG34:$EX34,4)),COLUMNS($EX$4:$FA$4))),"")</f>
        <v/>
      </c>
      <c r="FW34" s="230" t="str" cm="1">
        <f t="array" ref="FW34">IFERROR(INDEX($EG$4:$EX$4,_xlfn.AGGREGATE(15,6,COLUMN($EG$4:$EX$4)-COLUMN($EF$1)/($EG34:$EX34=LARGE($EG34:$EX34,5)),COLUMNS($EX$4:$FB$4))),"")</f>
        <v/>
      </c>
      <c r="FX34" s="230" t="str" cm="1">
        <f t="array" ref="FX34">IFERROR(INDEX($EG$4:$EX$4,_xlfn.AGGREGATE(15,6,COLUMN($EG$4:$EX$4)-COLUMN($EF$1)/($EG34:$EX34=LARGE($EG34:$EX34,6)),COLUMNS($EX$4:$FC$4))),"")</f>
        <v/>
      </c>
      <c r="FY34" s="228" t="str">
        <f t="shared" si="191"/>
        <v/>
      </c>
      <c r="FZ34" s="231" t="str">
        <f t="shared" ca="1" si="192"/>
        <v>R</v>
      </c>
      <c r="GA34" s="231" t="e" cm="1">
        <f t="array" aca="1" ref="GA34" ca="1">IF(INDIRECT(VLOOKUP(GA33,General!AC:AE,3,FALSE)&amp;FQ33)&gt;0,GA33,FY33)</f>
        <v>#N/A</v>
      </c>
      <c r="GB34" s="232">
        <f t="shared" ca="1" si="193"/>
        <v>1</v>
      </c>
      <c r="GC34" s="230"/>
      <c r="GD34" s="231"/>
      <c r="GE34" s="231"/>
      <c r="GF34" s="231"/>
      <c r="GG34" s="231"/>
      <c r="GH34" s="229"/>
      <c r="GI34" s="259">
        <f ca="1">IF(FS34="",-1,COUNTIF(INDIRECT(GC34&amp;$DN$10):INDIRECT(GC34&amp;FQ34),"Y"))</f>
        <v>-1</v>
      </c>
      <c r="GJ34" s="262">
        <f ca="1">IF(FT34="",-1,COUNTIF(INDIRECT(GD34&amp;$DN$10):INDIRECT(GD34&amp;FQ34),"Y"))</f>
        <v>-1</v>
      </c>
      <c r="GK34" s="262">
        <f ca="1">IF(FU34="",-1,COUNTIF(INDIRECT(GE34&amp;$DN$10):INDIRECT(GE34&amp;FQ34),"Y"))</f>
        <v>-1</v>
      </c>
      <c r="GL34" s="260">
        <f ca="1">IF(FV34="",-1,COUNTIF(INDIRECT(GF34&amp;$DN$10):INDIRECT(GF34&amp;FQ34),"Y"))</f>
        <v>-1</v>
      </c>
      <c r="GM34" s="264">
        <f ca="1">IF(FW34="",-1,COUNTIF(INDIRECT(GG34&amp;$DN$10):INDIRECT(GG34&amp;FQ34),"Y"))</f>
        <v>-1</v>
      </c>
      <c r="GN34" s="264">
        <f ca="1">IF(FX34="",-1,COUNTIF(INDIRECT(GH34&amp;$DN$10):INDIRECT(GH34&amp;FQ34),"Y"))</f>
        <v>-1</v>
      </c>
      <c r="GO34" s="230" t="str" cm="1">
        <f t="array" ref="GO34">IFERROR(INDEX($DP$34:$DU$34,_xlfn.AGGREGATE(15,6,COLUMN($DP$34:$DU$34)-COLUMN($DO$34)/($EF$34:$EK$34=MAX($EF$34:$EK$34)),COLUMNS($DP$34:FS34))),"")</f>
        <v/>
      </c>
      <c r="GP34" s="231" t="str" cm="1">
        <f t="array" ref="GP34">IFERROR(INDEX($DP$34:$DU$34,_xlfn.AGGREGATE(15,6,COLUMN($DP$34:$DU$34)-COLUMN($DO$34)/($EF$34:$EK$34=MAX($EF$34:$EK$34)),COLUMNS($DP$34:FT34))),"")</f>
        <v/>
      </c>
      <c r="GQ34" s="231" t="str" cm="1">
        <f t="array" ref="GQ34">IFERROR(INDEX($DP$34:$DU$34,_xlfn.AGGREGATE(15,6,COLUMN($DP$34:$DU$34)-COLUMN($DO$34)/($EF$34:$EK$34=MAX($EF$34:$EK$34)),COLUMNS($DP$34:FU34))),"")</f>
        <v/>
      </c>
      <c r="GR34" s="231" t="str" cm="1">
        <f t="array" ref="GR34">IFERROR(INDEX($DP$34:$DU$34,_xlfn.AGGREGATE(15,6,COLUMN($DP$34:$DU$34)-COLUMN($DO$34)/($EF$34:$EK$34=MAX($EF$34:$EK$34)),COLUMNS($DP$34:FV34))),"")</f>
        <v/>
      </c>
      <c r="GS34" s="231" t="str" cm="1">
        <f t="array" ref="GS34">IFERROR(INDEX($DP$34:$DU$34,_xlfn.AGGREGATE(15,6,COLUMN($DP$34:$DU$34)-COLUMN($DO$34)/($EF$34:$EK$34=MAX($EF$34:$EK$34)),COLUMNS($DP$34:FW34))),"")</f>
        <v/>
      </c>
      <c r="GT34" s="229" t="str" cm="1">
        <f t="array" ref="GT34">IFERROR(INDEX($DP$34:$DU$34,_xlfn.AGGREGATE(15,6,COLUMN($DP$34:$DU$34)-COLUMN($DO$34)/($EF$34:$EK$34=MAX($EF$34:$EK$34)),COLUMNS($DP$34:FX34))),"")</f>
        <v/>
      </c>
      <c r="GU34" s="234">
        <f t="shared" ca="1" si="164"/>
        <v>6</v>
      </c>
      <c r="GV34" s="232">
        <f t="shared" ca="1" si="194"/>
        <v>1</v>
      </c>
      <c r="GW34" s="263" t="str" cm="1">
        <f t="array" aca="1" ref="GW34" ca="1">INDEX(GO34:GT34,1,GV34)</f>
        <v/>
      </c>
      <c r="GX34" s="230" t="str">
        <f t="shared" ca="1" si="17"/>
        <v>B</v>
      </c>
      <c r="GY34" s="231" t="str">
        <f t="shared" ca="1" si="18"/>
        <v>T</v>
      </c>
      <c r="GZ34" s="231" t="str">
        <f t="shared" si="19"/>
        <v>C</v>
      </c>
      <c r="HA34" s="231" t="str">
        <f t="shared" si="6"/>
        <v/>
      </c>
      <c r="HB34" s="231" t="str">
        <f t="shared" ca="1" si="7"/>
        <v>00</v>
      </c>
      <c r="HC34" s="231" t="str">
        <f t="shared" si="8"/>
        <v>00</v>
      </c>
      <c r="HD34" s="234" t="str">
        <f t="shared" si="92"/>
        <v/>
      </c>
      <c r="HE34" s="234" t="str">
        <f t="shared" si="93"/>
        <v/>
      </c>
      <c r="HF34" s="234" t="str">
        <f t="shared" si="94"/>
        <v/>
      </c>
      <c r="HG34" s="234" t="str">
        <f t="shared" si="95"/>
        <v/>
      </c>
      <c r="HH34" s="234" t="str">
        <f t="shared" si="96"/>
        <v/>
      </c>
      <c r="HI34" s="234" t="str">
        <f t="shared" si="97"/>
        <v/>
      </c>
      <c r="HJ34" s="234">
        <f t="shared" ca="1" si="98"/>
        <v>0</v>
      </c>
      <c r="HK34" s="234">
        <f t="shared" ca="1" si="98"/>
        <v>0</v>
      </c>
      <c r="HL34" s="230" t="str">
        <f t="shared" si="9"/>
        <v/>
      </c>
      <c r="HM34" s="231">
        <f>IF(CC34="",0,IFERROR(VLOOKUP(CC29&amp;CC30&amp;CC31&amp;CC32&amp;CC33&amp;CC34,General!I:J,2,FALSE),0))</f>
        <v>0</v>
      </c>
      <c r="HN34" s="231">
        <f>IF(CF34="",0,IFERROR(VLOOKUP(CF29&amp;CF30&amp;CF31&amp;CF32&amp;CF33&amp;CF34,General!I:J,2,FALSE),0))</f>
        <v>0</v>
      </c>
      <c r="HO34" s="231">
        <f>IF(CI34="",0,IFERROR(VLOOKUP(CI29&amp;CI30&amp;CI31&amp;CI32&amp;CI33&amp;CI34,General!I:J,2,FALSE),0))</f>
        <v>0</v>
      </c>
      <c r="HP34" s="231">
        <f>IF(CL34="",0,IFERROR(VLOOKUP(CL29&amp;CL30&amp;CL31&amp;CL32&amp;CL33&amp;CL34,General!I:J,2,FALSE),0))</f>
        <v>0</v>
      </c>
      <c r="HQ34" s="231">
        <f>IF(CO34="",0,IFERROR(VLOOKUP(CO29&amp;CO30&amp;CO31&amp;CO32&amp;CO33&amp;CO34,General!I:J,2,FALSE),0))</f>
        <v>0</v>
      </c>
      <c r="HR34" s="231">
        <f>IF(CR34="",0,IFERROR(VLOOKUP(CR29&amp;CR30&amp;CR31&amp;CR32&amp;CR33&amp;CR34,General!I:J,2,FALSE),0))</f>
        <v>0</v>
      </c>
      <c r="HS34" s="231">
        <f>IF(CU34="",0,IFERROR(VLOOKUP(CU29&amp;CU30&amp;CU31&amp;CU32&amp;CU33&amp;CU34,General!I:J,2,FALSE),0))</f>
        <v>0</v>
      </c>
      <c r="HT34" s="231">
        <f>IF(CX34="",0,IFERROR(VLOOKUP(CX29&amp;CX30&amp;CX31&amp;CX32&amp;CX33&amp;CX34,General!I:J,2,FALSE),0))</f>
        <v>0</v>
      </c>
      <c r="HU34" s="231">
        <f>IF(DA34="",0,IFERROR(VLOOKUP(DA29&amp;DA30&amp;DA31&amp;DA32&amp;DA33&amp;DA34,General!I:J,2,FALSE),0))</f>
        <v>0</v>
      </c>
      <c r="HV34" s="231">
        <f>IF(DD34="",0,IFERROR(VLOOKUP(DD29&amp;DD30&amp;DD31&amp;DD32&amp;DD33&amp;DD34,General!I:J,2,FALSE),0))</f>
        <v>0</v>
      </c>
      <c r="HW34" s="231">
        <f>IF(DG34="",0,IFERROR(VLOOKUP(DG29&amp;DG30&amp;DG31&amp;DG32&amp;DG33&amp;DG34,General!I:J,2,FALSE),0))</f>
        <v>0</v>
      </c>
      <c r="HX34" s="231">
        <f>IF(DJ34="",0,IFERROR(VLOOKUP(DJ29&amp;DJ30&amp;DJ31&amp;DJ32&amp;DJ33&amp;DJ34,General!I:J,2,FALSE),0))</f>
        <v>0</v>
      </c>
      <c r="HY34" s="231">
        <f>IF(DM34="",0,IFERROR(VLOOKUP(DM29&amp;DM30&amp;DM31&amp;DM32&amp;DM33&amp;DM34,General!I:J,2,FALSE),0))</f>
        <v>0</v>
      </c>
      <c r="HZ34" s="231">
        <f>IF(DP34="",0,IFERROR(VLOOKUP(DP29&amp;DP30&amp;DP31&amp;DP32&amp;DP33&amp;DP34,General!I:J,2,FALSE),0))</f>
        <v>0</v>
      </c>
      <c r="IA34" s="231">
        <f>IF(DS34="",0,IFERROR(VLOOKUP(DS29&amp;DS30&amp;DS31&amp;DS32&amp;DS33&amp;DS34,General!I:J,2,FALSE),0))</f>
        <v>0</v>
      </c>
      <c r="IB34" s="231">
        <f>IF(DV34="",0,IFERROR(VLOOKUP(DV29&amp;DV30&amp;DV31&amp;DV32&amp;DV33&amp;DV34,General!I:J,2,FALSE),0))</f>
        <v>0</v>
      </c>
      <c r="IC34" s="229">
        <f>IF(DY34="",0,IFERROR(VLOOKUP(DY29&amp;DY30&amp;DY31&amp;DY32&amp;DY33&amp;DY34,General!I:J,2,FALSE),0))</f>
        <v>0</v>
      </c>
      <c r="ID34" s="229">
        <f>IF(EB34="",0,IFERROR(VLOOKUP(EB29&amp;EB30&amp;EB31&amp;EB32&amp;EB33&amp;EB34,General!I:J,2,FALSE),0))</f>
        <v>0</v>
      </c>
      <c r="IE34" s="229">
        <v>0</v>
      </c>
      <c r="IF34" s="234" t="str">
        <f t="shared" si="165"/>
        <v/>
      </c>
      <c r="IG34" s="234" t="str">
        <f t="shared" si="99"/>
        <v>N</v>
      </c>
      <c r="IH34" s="234" t="str">
        <f t="shared" ca="1" si="100"/>
        <v>N</v>
      </c>
      <c r="II34" s="234" t="str">
        <f t="shared" si="101"/>
        <v>N</v>
      </c>
      <c r="IJ34" s="234" t="str">
        <f t="shared" si="102"/>
        <v/>
      </c>
      <c r="IK34" s="276" t="str">
        <f t="shared" ca="1" si="103"/>
        <v/>
      </c>
      <c r="IL34" s="234" t="str">
        <f t="shared" ca="1" si="104"/>
        <v/>
      </c>
      <c r="IM34" s="234" t="str">
        <f t="shared" si="105"/>
        <v/>
      </c>
      <c r="IN34" s="234" t="str">
        <f t="shared" si="106"/>
        <v/>
      </c>
      <c r="IO34" s="234" t="str">
        <f t="shared" si="107"/>
        <v/>
      </c>
      <c r="IP34" s="234" t="str">
        <f t="shared" si="108"/>
        <v/>
      </c>
      <c r="IQ34" s="234" t="str">
        <f t="shared" si="10"/>
        <v/>
      </c>
      <c r="IR34" s="234" t="str">
        <f t="shared" si="11"/>
        <v/>
      </c>
      <c r="IS34" s="234" t="str">
        <f t="shared" si="204"/>
        <v>00000</v>
      </c>
      <c r="IT34" s="234" t="str">
        <f t="shared" si="204"/>
        <v>00000</v>
      </c>
      <c r="IU34" s="234" t="str">
        <f t="shared" si="166"/>
        <v>000000</v>
      </c>
      <c r="IV34" s="234" t="str">
        <f t="shared" si="166"/>
        <v>000000</v>
      </c>
      <c r="IW34" s="234" t="str">
        <f t="shared" si="167"/>
        <v>B</v>
      </c>
      <c r="IX34" s="234" t="str">
        <f t="shared" si="168"/>
        <v>B</v>
      </c>
      <c r="IY34" s="234" t="str">
        <f t="shared" si="110"/>
        <v/>
      </c>
      <c r="IZ34" s="234" t="str">
        <f t="shared" ca="1" si="111"/>
        <v/>
      </c>
      <c r="JA34" s="234" t="str">
        <f t="shared" ca="1" si="112"/>
        <v>0</v>
      </c>
      <c r="JB34" s="234" t="str">
        <f t="shared" ca="1" si="113"/>
        <v/>
      </c>
      <c r="JC34" s="234" t="str">
        <f t="shared" si="114"/>
        <v>0</v>
      </c>
      <c r="JD34" s="234" t="str">
        <f t="shared" ca="1" si="115"/>
        <v/>
      </c>
      <c r="JE34" s="234" t="str">
        <f t="shared" ca="1" si="169"/>
        <v/>
      </c>
      <c r="JF34" s="234" t="str">
        <f t="shared" ca="1" si="170"/>
        <v/>
      </c>
      <c r="JG34" s="234" t="str">
        <f t="shared" ca="1" si="171"/>
        <v/>
      </c>
      <c r="JH34" s="234" t="str">
        <f t="shared" si="116"/>
        <v/>
      </c>
      <c r="JI34" s="234"/>
      <c r="JJ34" s="234"/>
      <c r="JK34" s="234"/>
      <c r="JL34" s="234"/>
      <c r="JM34" s="234"/>
      <c r="JN34" s="234">
        <v>2</v>
      </c>
      <c r="JO34" s="218"/>
      <c r="JP34" s="234"/>
      <c r="JQ34" s="234"/>
      <c r="JS34" s="281" t="e">
        <f t="shared" si="199"/>
        <v>#DIV/0!</v>
      </c>
      <c r="JT34" s="1" t="e">
        <f t="shared" si="200"/>
        <v>#DIV/0!</v>
      </c>
      <c r="JU34" s="1" t="e">
        <f t="shared" si="174"/>
        <v>#DIV/0!</v>
      </c>
      <c r="JV34" s="1" t="e">
        <f t="shared" si="175"/>
        <v>#DIV/0!</v>
      </c>
      <c r="JW34" s="1" t="e">
        <f t="shared" si="176"/>
        <v>#DIV/0!</v>
      </c>
      <c r="JX34" s="1" t="str">
        <f t="shared" si="177"/>
        <v/>
      </c>
      <c r="JY34" s="1" t="str">
        <f t="shared" si="178"/>
        <v/>
      </c>
      <c r="JZ34" s="1" t="str">
        <f t="shared" si="179"/>
        <v/>
      </c>
      <c r="KA34" s="1" t="str">
        <f t="shared" si="180"/>
        <v/>
      </c>
      <c r="KB34" s="1" t="str">
        <f t="shared" si="181"/>
        <v/>
      </c>
      <c r="KC34" s="1" t="str" cm="1">
        <f t="array" aca="1" ref="KC34" ca="1">IF(INDIRECT(VLOOKUP(KC33,General!AC:AE,3,FALSE)&amp;FQ33)&gt;1,KC33,JX34)</f>
        <v>DL</v>
      </c>
      <c r="KD34" s="1" t="str" cm="1">
        <f t="array" aca="1" ref="KD34" ca="1">IF(AND(INDIRECT(VLOOKUP(KD33,General!AC:AE,3,FALSE)&amp;FQ33)&gt;6,KD33&lt;&gt;KC34),KD33,IF(JX34&lt;&gt;KC34,JX34,IF(AND(JX34=JY34,JX34=JZ34),KA34,IF(JX34=JY34,JZ34,JY34))))</f>
        <v>DR</v>
      </c>
      <c r="KE34" s="1" t="str" cm="1">
        <f t="array" aca="1" ref="KE34" ca="1">IF(AND(INDIRECT(VLOOKUP(KE33,General!AC:AE,3,FALSE)&amp;FQ33)&gt;6,KE33&lt;&gt;KC34,KE33&lt;&gt;KD34),KE33,IF(AND(JX34&lt;&gt;KC34,JX34&lt;&gt;KD34),JX34,IF(AND(JY34&lt;&gt;KC34,JY34&lt;&gt;KD34),JY34,IF(AND(JZ34&lt;&gt;KC34,JZ34&lt;&gt;KD34),JZ34,IF(AND(KA34&lt;&gt;KC34,KA34&lt;&gt;KD34),KA34,KB34)))))</f>
        <v>CW</v>
      </c>
      <c r="KF34" s="1" t="str" cm="1">
        <f t="array" aca="1" ref="KF34" ca="1">INDIRECT(KC34&amp;FQ34)</f>
        <v/>
      </c>
      <c r="KG34" s="1" t="str" cm="1">
        <f t="array" aca="1" ref="KG34" ca="1">INDIRECT(KD34&amp;FQ34)</f>
        <v/>
      </c>
      <c r="KH34" s="1" t="str" cm="1">
        <f t="array" aca="1" ref="KH34" ca="1">INDIRECT(KE34&amp;FQ34)</f>
        <v/>
      </c>
      <c r="KI34" s="1" t="str">
        <f ca="1">VLOOKUP(KC34,General!AF:AG,2,FALSE)</f>
        <v xml:space="preserve">L3O </v>
      </c>
      <c r="KJ34" s="1" t="str">
        <f ca="1">VLOOKUP(KD34,General!AF:AG,2,FALSE)</f>
        <v xml:space="preserve">L4O </v>
      </c>
      <c r="KK34" s="1" t="str">
        <f ca="1">VLOOKUP(KE34,General!AF:AG,2,FALSE)</f>
        <v>AWB</v>
      </c>
      <c r="KL34" s="1" t="str">
        <f t="shared" ca="1" si="195"/>
        <v>Y</v>
      </c>
      <c r="KM34" s="1" t="str">
        <f t="shared" ca="1" si="196"/>
        <v>Y</v>
      </c>
      <c r="KN34" s="1" t="str">
        <f t="shared" ca="1" si="197"/>
        <v>Y</v>
      </c>
    </row>
    <row r="35" spans="1:300" ht="15.75" thickBot="1">
      <c r="A35" s="1">
        <v>31</v>
      </c>
      <c r="B35" s="12" t="str">
        <f t="shared" si="20"/>
        <v/>
      </c>
      <c r="C35" s="90" t="str">
        <f t="shared" si="183"/>
        <v/>
      </c>
      <c r="D35" s="13" t="str">
        <f t="shared" si="117"/>
        <v/>
      </c>
      <c r="E35" s="43" t="str">
        <f t="shared" si="117"/>
        <v/>
      </c>
      <c r="F35" s="14" t="str">
        <f t="shared" si="21"/>
        <v/>
      </c>
      <c r="H35" s="93" t="str">
        <f t="shared" si="184"/>
        <v/>
      </c>
      <c r="I35" s="13" t="str">
        <f t="shared" si="118"/>
        <v/>
      </c>
      <c r="J35" s="43" t="str">
        <f t="shared" si="118"/>
        <v/>
      </c>
      <c r="K35" s="14" t="str">
        <f t="shared" si="119"/>
        <v/>
      </c>
      <c r="L35" s="52"/>
      <c r="M35" s="16" t="str">
        <f>IF(Dashboard!AH35="","",Dashboard!AH35)</f>
        <v/>
      </c>
      <c r="O35" s="12" t="str">
        <f t="shared" si="185"/>
        <v/>
      </c>
      <c r="P35" s="13" t="str">
        <f t="shared" si="120"/>
        <v/>
      </c>
      <c r="Q35" s="43" t="str">
        <f t="shared" si="120"/>
        <v/>
      </c>
      <c r="R35" s="85" t="str">
        <f t="shared" si="121"/>
        <v/>
      </c>
      <c r="S35" s="85" t="str">
        <f t="shared" si="122"/>
        <v/>
      </c>
      <c r="T35" s="96" t="str">
        <f t="shared" si="123"/>
        <v/>
      </c>
      <c r="U35" s="85" t="str">
        <f>IF(M35="","",IF(B35="NB",U34,IF(T35="",SUM($T$5:$T35)+S35,SUM($T$5:$T35))))</f>
        <v/>
      </c>
      <c r="V35" s="97" t="str">
        <f t="shared" si="0"/>
        <v/>
      </c>
      <c r="W35" s="72" t="e">
        <f t="shared" ca="1" si="22"/>
        <v>#VALUE!</v>
      </c>
      <c r="X35" s="74" t="str">
        <f t="shared" si="23"/>
        <v/>
      </c>
      <c r="Y35" s="9" t="str">
        <f t="shared" ca="1" si="12"/>
        <v>D</v>
      </c>
      <c r="Z35" s="4" t="str">
        <f t="shared" ca="1" si="13"/>
        <v>D</v>
      </c>
      <c r="AA35" s="4" t="str">
        <f t="shared" ca="1" si="14"/>
        <v>B</v>
      </c>
      <c r="AB35" s="4" t="str">
        <f t="shared" si="186"/>
        <v/>
      </c>
      <c r="AC35" s="4" t="str">
        <f t="shared" si="187"/>
        <v/>
      </c>
      <c r="AD35" s="4" t="str">
        <f t="shared" si="188"/>
        <v/>
      </c>
      <c r="AE35" s="1" t="str">
        <f t="shared" si="124"/>
        <v/>
      </c>
      <c r="AF35" s="1" t="str">
        <f t="shared" si="125"/>
        <v/>
      </c>
      <c r="AG35" s="1" t="str">
        <f t="shared" si="189"/>
        <v/>
      </c>
      <c r="AH35" s="1" t="str">
        <f t="shared" si="126"/>
        <v/>
      </c>
      <c r="AI35" s="1" t="str">
        <f t="shared" si="127"/>
        <v/>
      </c>
      <c r="AJ35" s="1" t="str">
        <f t="shared" si="128"/>
        <v/>
      </c>
      <c r="AK35" s="1">
        <f t="shared" si="129"/>
        <v>0</v>
      </c>
      <c r="AL35" s="1">
        <f t="shared" si="129"/>
        <v>0</v>
      </c>
      <c r="AM35" s="1" t="str">
        <f t="shared" si="5"/>
        <v/>
      </c>
      <c r="AN35" s="1">
        <f t="shared" si="24"/>
        <v>0</v>
      </c>
      <c r="AO35" s="1" t="str">
        <f t="shared" si="190"/>
        <v/>
      </c>
      <c r="AP35" s="1" t="str">
        <f t="shared" si="25"/>
        <v>N</v>
      </c>
      <c r="AQ35" s="1" t="str">
        <f t="shared" si="26"/>
        <v>N</v>
      </c>
      <c r="AR35" s="1" t="str">
        <f t="shared" si="27"/>
        <v>N</v>
      </c>
      <c r="AS35" s="1" t="str">
        <f t="shared" si="28"/>
        <v/>
      </c>
      <c r="AT35" s="15" t="str">
        <f t="shared" ca="1" si="130"/>
        <v/>
      </c>
      <c r="AU35" s="1" t="str">
        <f t="shared" ca="1" si="29"/>
        <v/>
      </c>
      <c r="AV35" s="1" t="str">
        <f t="shared" ca="1" si="30"/>
        <v/>
      </c>
      <c r="AW35" s="1" t="str">
        <f t="shared" si="31"/>
        <v/>
      </c>
      <c r="AX35" s="1" t="str">
        <f t="shared" si="32"/>
        <v/>
      </c>
      <c r="AY35" s="1" t="str">
        <f t="shared" si="33"/>
        <v/>
      </c>
      <c r="AZ35" s="1" t="str">
        <f>IF(Dashboard!AH35="P",IF(AZ34="",1,AZ34+1),"")</f>
        <v/>
      </c>
      <c r="BA35" s="1" t="str">
        <f>IF(Dashboard!AH35="B",IF(BA34="",1,BA34+1),"")</f>
        <v/>
      </c>
      <c r="BB35" s="1" t="str">
        <f t="shared" si="202"/>
        <v>00000</v>
      </c>
      <c r="BC35" s="1" t="str">
        <f t="shared" si="202"/>
        <v>00000</v>
      </c>
      <c r="BD35" s="1" t="str">
        <f t="shared" si="131"/>
        <v>000000</v>
      </c>
      <c r="BE35" s="1" t="str">
        <f t="shared" si="131"/>
        <v>000000</v>
      </c>
      <c r="BF35" s="1" t="str">
        <f t="shared" si="132"/>
        <v>B</v>
      </c>
      <c r="BG35" s="1" t="str">
        <f t="shared" si="35"/>
        <v/>
      </c>
      <c r="BH35" s="1">
        <f t="shared" ca="1" si="133"/>
        <v>0</v>
      </c>
      <c r="BI35" s="1" t="str">
        <f t="shared" si="36"/>
        <v/>
      </c>
      <c r="BJ35" s="1">
        <f t="shared" ca="1" si="134"/>
        <v>0</v>
      </c>
      <c r="BK35" s="1" t="str">
        <f t="shared" si="37"/>
        <v/>
      </c>
      <c r="BL35" s="1">
        <f t="shared" ca="1" si="135"/>
        <v>0</v>
      </c>
      <c r="BM35" s="1" t="str">
        <f t="shared" ca="1" si="136"/>
        <v>0</v>
      </c>
      <c r="BN35" s="1" t="str">
        <f t="shared" ca="1" si="137"/>
        <v>0</v>
      </c>
      <c r="BO35" s="1" t="str">
        <f t="shared" ca="1" si="138"/>
        <v>0</v>
      </c>
      <c r="BR35" s="1">
        <f>General!A33</f>
        <v>0</v>
      </c>
      <c r="BS35" s="1">
        <f>General!B33</f>
        <v>0</v>
      </c>
      <c r="BT35" s="1" t="str">
        <f>General!C33</f>
        <v/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>IF(Dashboard!U35="",1,0.5)</f>
        <v>1</v>
      </c>
      <c r="CB35" s="218" t="str">
        <f t="shared" si="38"/>
        <v/>
      </c>
      <c r="CC35" s="219" t="str">
        <f t="shared" si="39"/>
        <v/>
      </c>
      <c r="CD35" s="217" t="str">
        <f t="shared" si="40"/>
        <v/>
      </c>
      <c r="CE35" s="218" t="str">
        <f t="shared" si="41"/>
        <v/>
      </c>
      <c r="CF35" s="219" t="str">
        <f t="shared" si="42"/>
        <v/>
      </c>
      <c r="CG35" s="217" t="str">
        <f t="shared" si="43"/>
        <v/>
      </c>
      <c r="CH35" s="218" t="str">
        <f t="shared" si="44"/>
        <v/>
      </c>
      <c r="CI35" s="219" t="str">
        <f t="shared" si="45"/>
        <v/>
      </c>
      <c r="CJ35" s="217" t="str">
        <f t="shared" si="46"/>
        <v/>
      </c>
      <c r="CK35" s="218" t="str">
        <f t="shared" si="47"/>
        <v/>
      </c>
      <c r="CL35" s="219" t="str">
        <f t="shared" si="48"/>
        <v/>
      </c>
      <c r="CM35" s="217" t="str">
        <f t="shared" si="49"/>
        <v/>
      </c>
      <c r="CN35" s="218" t="str">
        <f t="shared" si="139"/>
        <v/>
      </c>
      <c r="CO35" s="219" t="str">
        <f t="shared" si="50"/>
        <v/>
      </c>
      <c r="CP35" s="217" t="str">
        <f t="shared" si="51"/>
        <v/>
      </c>
      <c r="CQ35" s="218" t="str">
        <f t="shared" si="52"/>
        <v/>
      </c>
      <c r="CR35" s="219" t="str">
        <f t="shared" si="53"/>
        <v/>
      </c>
      <c r="CS35" s="217" t="str">
        <f t="shared" si="54"/>
        <v/>
      </c>
      <c r="CT35" s="218" t="str">
        <f t="shared" si="55"/>
        <v/>
      </c>
      <c r="CU35" s="219" t="str">
        <f t="shared" si="56"/>
        <v/>
      </c>
      <c r="CV35" s="217" t="str">
        <f t="shared" si="57"/>
        <v/>
      </c>
      <c r="CW35" s="218" t="str">
        <f t="shared" si="58"/>
        <v/>
      </c>
      <c r="CX35" s="219" t="str">
        <f t="shared" si="59"/>
        <v/>
      </c>
      <c r="CY35" s="220" t="str">
        <f t="shared" si="60"/>
        <v/>
      </c>
      <c r="CZ35" s="218" t="str">
        <f t="shared" si="61"/>
        <v/>
      </c>
      <c r="DA35" s="219" t="str">
        <f t="shared" si="62"/>
        <v/>
      </c>
      <c r="DB35" s="217" t="str">
        <f t="shared" si="63"/>
        <v/>
      </c>
      <c r="DC35" s="218" t="str">
        <f t="shared" si="64"/>
        <v/>
      </c>
      <c r="DD35" s="219" t="str">
        <f t="shared" si="65"/>
        <v/>
      </c>
      <c r="DE35" s="217" t="str">
        <f t="shared" si="66"/>
        <v/>
      </c>
      <c r="DF35" s="218" t="str">
        <f t="shared" si="67"/>
        <v/>
      </c>
      <c r="DG35" s="219" t="str">
        <f t="shared" si="68"/>
        <v/>
      </c>
      <c r="DH35" s="217" t="str">
        <f t="shared" si="69"/>
        <v/>
      </c>
      <c r="DI35" s="218" t="str">
        <f t="shared" si="70"/>
        <v/>
      </c>
      <c r="DJ35" s="219" t="str">
        <f t="shared" si="71"/>
        <v/>
      </c>
      <c r="DK35" s="217" t="str">
        <f t="shared" si="72"/>
        <v/>
      </c>
      <c r="DL35" s="218" t="str">
        <f t="shared" si="73"/>
        <v/>
      </c>
      <c r="DM35" s="219" t="str">
        <f t="shared" si="74"/>
        <v/>
      </c>
      <c r="DN35" s="217" t="str">
        <f t="shared" si="75"/>
        <v/>
      </c>
      <c r="DO35" s="218" t="str">
        <f t="shared" si="76"/>
        <v/>
      </c>
      <c r="DP35" s="219" t="str">
        <f t="shared" si="77"/>
        <v/>
      </c>
      <c r="DQ35" s="217" t="str">
        <f t="shared" si="78"/>
        <v/>
      </c>
      <c r="DR35" s="218" t="str">
        <f t="shared" si="79"/>
        <v/>
      </c>
      <c r="DS35" s="219" t="str">
        <f t="shared" si="80"/>
        <v/>
      </c>
      <c r="DT35" s="217" t="str">
        <f t="shared" si="81"/>
        <v/>
      </c>
      <c r="DU35" s="218" t="str">
        <f t="shared" si="82"/>
        <v/>
      </c>
      <c r="DV35" s="219" t="str">
        <f t="shared" si="83"/>
        <v/>
      </c>
      <c r="DW35" s="217" t="str">
        <f t="shared" si="84"/>
        <v/>
      </c>
      <c r="DX35" s="218" t="str">
        <f t="shared" si="85"/>
        <v/>
      </c>
      <c r="DY35" s="219" t="str">
        <f t="shared" si="86"/>
        <v/>
      </c>
      <c r="DZ35" s="217" t="str">
        <f t="shared" si="87"/>
        <v/>
      </c>
      <c r="EA35" s="218" t="str">
        <f t="shared" si="88"/>
        <v/>
      </c>
      <c r="EB35" s="219" t="str">
        <f t="shared" si="89"/>
        <v/>
      </c>
      <c r="EC35" s="217" t="str">
        <f t="shared" si="90"/>
        <v/>
      </c>
      <c r="ED35" s="252">
        <f t="shared" si="140"/>
        <v>0</v>
      </c>
      <c r="EE35" s="253">
        <f t="shared" si="141"/>
        <v>0</v>
      </c>
      <c r="EF35" s="254" t="str">
        <f t="shared" si="142"/>
        <v/>
      </c>
      <c r="EG35" s="255" t="e">
        <f t="shared" si="205"/>
        <v>#DIV/0!</v>
      </c>
      <c r="EH35" s="255" t="e">
        <f t="shared" si="205"/>
        <v>#DIV/0!</v>
      </c>
      <c r="EI35" s="255" t="e">
        <f t="shared" si="205"/>
        <v>#DIV/0!</v>
      </c>
      <c r="EJ35" s="255" t="e">
        <f t="shared" si="205"/>
        <v>#DIV/0!</v>
      </c>
      <c r="EK35" s="255" t="e">
        <f t="shared" si="205"/>
        <v>#DIV/0!</v>
      </c>
      <c r="EL35" s="255" t="e">
        <f t="shared" si="205"/>
        <v>#DIV/0!</v>
      </c>
      <c r="EM35" s="255" t="e">
        <f t="shared" si="205"/>
        <v>#DIV/0!</v>
      </c>
      <c r="EN35" s="255" t="e">
        <f t="shared" si="205"/>
        <v>#DIV/0!</v>
      </c>
      <c r="EO35" s="255" t="e">
        <f t="shared" si="205"/>
        <v>#DIV/0!</v>
      </c>
      <c r="EP35" s="255" t="e">
        <f t="shared" si="205"/>
        <v>#DIV/0!</v>
      </c>
      <c r="EQ35" s="255" t="e">
        <f t="shared" si="205"/>
        <v>#DIV/0!</v>
      </c>
      <c r="ER35" s="255" t="e">
        <f t="shared" si="205"/>
        <v>#DIV/0!</v>
      </c>
      <c r="ES35" s="255" t="e">
        <f t="shared" si="205"/>
        <v>#DIV/0!</v>
      </c>
      <c r="ET35" s="255" t="e">
        <f t="shared" si="205"/>
        <v>#DIV/0!</v>
      </c>
      <c r="EU35" s="255" t="e">
        <f t="shared" si="205"/>
        <v>#DIV/0!</v>
      </c>
      <c r="EV35" s="255" t="e">
        <f t="shared" si="205"/>
        <v>#DIV/0!</v>
      </c>
      <c r="EW35" s="255" t="e">
        <f t="shared" si="203"/>
        <v>#DIV/0!</v>
      </c>
      <c r="EX35" s="255" t="e">
        <f t="shared" si="201"/>
        <v>#DIV/0!</v>
      </c>
      <c r="EY35" s="256" t="str">
        <f t="shared" si="144"/>
        <v/>
      </c>
      <c r="EZ35" s="257" t="str">
        <f t="shared" si="145"/>
        <v/>
      </c>
      <c r="FA35" s="257" t="str">
        <f t="shared" si="146"/>
        <v/>
      </c>
      <c r="FB35" s="257" t="str">
        <f t="shared" si="147"/>
        <v/>
      </c>
      <c r="FC35" s="257" t="str">
        <f t="shared" si="148"/>
        <v/>
      </c>
      <c r="FD35" s="257" t="str">
        <f t="shared" si="149"/>
        <v/>
      </c>
      <c r="FE35" s="257" t="str">
        <f t="shared" si="150"/>
        <v/>
      </c>
      <c r="FF35" s="257" t="str">
        <f t="shared" si="151"/>
        <v/>
      </c>
      <c r="FG35" s="257" t="str">
        <f t="shared" si="152"/>
        <v/>
      </c>
      <c r="FH35" s="257" t="str">
        <f t="shared" si="153"/>
        <v/>
      </c>
      <c r="FI35" s="257" t="str">
        <f t="shared" si="154"/>
        <v/>
      </c>
      <c r="FJ35" s="257" t="str">
        <f t="shared" si="155"/>
        <v/>
      </c>
      <c r="FK35" s="257" t="str">
        <f t="shared" si="156"/>
        <v/>
      </c>
      <c r="FL35" s="257" t="str">
        <f t="shared" si="157"/>
        <v/>
      </c>
      <c r="FM35" s="257" t="str">
        <f t="shared" si="158"/>
        <v/>
      </c>
      <c r="FN35" s="257" t="str">
        <f t="shared" si="159"/>
        <v/>
      </c>
      <c r="FO35" s="257" t="str">
        <f t="shared" si="160"/>
        <v/>
      </c>
      <c r="FP35" s="258" t="str">
        <f t="shared" si="161"/>
        <v/>
      </c>
      <c r="FQ35" s="228">
        <v>35</v>
      </c>
      <c r="FR35" s="232">
        <f t="shared" si="198"/>
        <v>30</v>
      </c>
      <c r="FS35" s="230" t="str" cm="1">
        <f t="array" ref="FS35">IFERROR(INDEX($EG$4:$EX$4,_xlfn.AGGREGATE(15,6,COLUMN($EG$4:$EX$4)-COLUMN($EF$1)/($EG35:$EX35=LARGE($EG35:$EX35,1)),COLUMNS($EX$4:$EX$4))),"")</f>
        <v/>
      </c>
      <c r="FT35" s="230" t="str" cm="1">
        <f t="array" ref="FT35">IFERROR(INDEX($EG$4:$EX$4,_xlfn.AGGREGATE(15,6,COLUMN($EG$4:$EX$4)-COLUMN($EF$1)/($EG35:$EX35=LARGE($EG35:$EX35,2)),COLUMNS($EX$4:$EY$4))),"")</f>
        <v/>
      </c>
      <c r="FU35" s="230" t="str" cm="1">
        <f t="array" ref="FU35">IFERROR(INDEX($EG$4:$EX$4,_xlfn.AGGREGATE(15,6,COLUMN($EG$4:$EX$4)-COLUMN($EF$1)/($EG35:$EX35=LARGE($EG35:$EX35,3)),COLUMNS($EX$4:$EZ$4))),"")</f>
        <v/>
      </c>
      <c r="FV35" s="230" t="str" cm="1">
        <f t="array" ref="FV35">IFERROR(INDEX($EG$4:$EX$4,_xlfn.AGGREGATE(15,6,COLUMN($EG$4:$EX$4)-COLUMN($EF$1)/($EG35:$EX35=LARGE($EG35:$EX35,4)),COLUMNS($EX$4:$FA$4))),"")</f>
        <v/>
      </c>
      <c r="FW35" s="230" t="str" cm="1">
        <f t="array" ref="FW35">IFERROR(INDEX($EG$4:$EX$4,_xlfn.AGGREGATE(15,6,COLUMN($EG$4:$EX$4)-COLUMN($EF$1)/($EG35:$EX35=LARGE($EG35:$EX35,5)),COLUMNS($EX$4:$FB$4))),"")</f>
        <v/>
      </c>
      <c r="FX35" s="230" t="str" cm="1">
        <f t="array" ref="FX35">IFERROR(INDEX($EG$4:$EX$4,_xlfn.AGGREGATE(15,6,COLUMN($EG$4:$EX$4)-COLUMN($EF$1)/($EG35:$EX35=LARGE($EG35:$EX35,6)),COLUMNS($EX$4:$FC$4))),"")</f>
        <v/>
      </c>
      <c r="FY35" s="228" t="str">
        <f t="shared" si="191"/>
        <v/>
      </c>
      <c r="FZ35" s="231" t="str">
        <f t="shared" ca="1" si="192"/>
        <v>R</v>
      </c>
      <c r="GA35" s="231" t="e" cm="1">
        <f t="array" aca="1" ref="GA35" ca="1">IF(INDIRECT(VLOOKUP(GA34,General!AC:AE,3,FALSE)&amp;FQ34)&gt;0,GA34,FY34)</f>
        <v>#N/A</v>
      </c>
      <c r="GB35" s="232">
        <f t="shared" ca="1" si="193"/>
        <v>2</v>
      </c>
      <c r="GC35" s="230"/>
      <c r="GD35" s="231"/>
      <c r="GE35" s="231"/>
      <c r="GF35" s="231"/>
      <c r="GG35" s="231"/>
      <c r="GH35" s="229"/>
      <c r="GI35" s="259">
        <f ca="1">IF(FS35="",-1,COUNTIF(INDIRECT(GC35&amp;$DN$10):INDIRECT(GC35&amp;FQ35),"Y"))</f>
        <v>-1</v>
      </c>
      <c r="GJ35" s="262">
        <f ca="1">IF(FT35="",-1,COUNTIF(INDIRECT(GD35&amp;$DN$10):INDIRECT(GD35&amp;FQ35),"Y"))</f>
        <v>-1</v>
      </c>
      <c r="GK35" s="262">
        <f ca="1">IF(FU35="",-1,COUNTIF(INDIRECT(GE35&amp;$DN$10):INDIRECT(GE35&amp;FQ35),"Y"))</f>
        <v>-1</v>
      </c>
      <c r="GL35" s="260">
        <f ca="1">IF(FV35="",-1,COUNTIF(INDIRECT(GF35&amp;$DN$10):INDIRECT(GF35&amp;FQ35),"Y"))</f>
        <v>-1</v>
      </c>
      <c r="GM35" s="264">
        <f ca="1">IF(FW35="",-1,COUNTIF(INDIRECT(GG35&amp;$DN$10):INDIRECT(GG35&amp;FQ35),"Y"))</f>
        <v>-1</v>
      </c>
      <c r="GN35" s="264">
        <f ca="1">IF(FX35="",-1,COUNTIF(INDIRECT(GH35&amp;$DN$10):INDIRECT(GH35&amp;FQ35),"Y"))</f>
        <v>-1</v>
      </c>
      <c r="GO35" s="230" t="str" cm="1">
        <f t="array" ref="GO35">IFERROR(INDEX($DP$35:$DU$35,_xlfn.AGGREGATE(15,6,COLUMN($DP$35:$DU$35)-COLUMN($DO$35)/($EF$35:$EK$35=MAX($EF$35:$EK$35)),COLUMNS($DP$35:FS35))),"")</f>
        <v/>
      </c>
      <c r="GP35" s="231" t="str" cm="1">
        <f t="array" ref="GP35">IFERROR(INDEX($DP$35:$DU$35,_xlfn.AGGREGATE(15,6,COLUMN($DP$35:$DU$35)-COLUMN($DO$35)/($EF$35:$EK$35=MAX($EF$35:$EK$35)),COLUMNS($DP$35:FT35))),"")</f>
        <v/>
      </c>
      <c r="GQ35" s="231" t="str" cm="1">
        <f t="array" ref="GQ35">IFERROR(INDEX($DP$35:$DU$35,_xlfn.AGGREGATE(15,6,COLUMN($DP$35:$DU$35)-COLUMN($DO$35)/($EF$35:$EK$35=MAX($EF$35:$EK$35)),COLUMNS($DP$35:FU35))),"")</f>
        <v/>
      </c>
      <c r="GR35" s="231" t="str" cm="1">
        <f t="array" ref="GR35">IFERROR(INDEX($DP$35:$DU$35,_xlfn.AGGREGATE(15,6,COLUMN($DP$35:$DU$35)-COLUMN($DO$35)/($EF$35:$EK$35=MAX($EF$35:$EK$35)),COLUMNS($DP$35:FV35))),"")</f>
        <v/>
      </c>
      <c r="GS35" s="231" t="str" cm="1">
        <f t="array" ref="GS35">IFERROR(INDEX($DP$35:$DU$35,_xlfn.AGGREGATE(15,6,COLUMN($DP$35:$DU$35)-COLUMN($DO$35)/($EF$35:$EK$35=MAX($EF$35:$EK$35)),COLUMNS($DP$35:FW35))),"")</f>
        <v/>
      </c>
      <c r="GT35" s="229" t="str" cm="1">
        <f t="array" ref="GT35">IFERROR(INDEX($DP$35:$DU$35,_xlfn.AGGREGATE(15,6,COLUMN($DP$35:$DU$35)-COLUMN($DO$35)/($EF$35:$EK$35=MAX($EF$35:$EK$35)),COLUMNS($DP$35:FX35))),"")</f>
        <v/>
      </c>
      <c r="GU35" s="234">
        <f t="shared" ca="1" si="164"/>
        <v>6</v>
      </c>
      <c r="GV35" s="232">
        <f t="shared" ca="1" si="194"/>
        <v>2</v>
      </c>
      <c r="GW35" s="263" t="str" cm="1">
        <f t="array" aca="1" ref="GW35" ca="1">INDEX(GO35:GT35,1,GV35)</f>
        <v/>
      </c>
      <c r="GX35" s="230" t="str">
        <f t="shared" ca="1" si="17"/>
        <v>B</v>
      </c>
      <c r="GY35" s="231" t="str">
        <f t="shared" ca="1" si="18"/>
        <v>T</v>
      </c>
      <c r="GZ35" s="231" t="str">
        <f t="shared" si="19"/>
        <v>C</v>
      </c>
      <c r="HA35" s="231" t="str">
        <f t="shared" si="6"/>
        <v/>
      </c>
      <c r="HB35" s="231" t="str">
        <f t="shared" ca="1" si="7"/>
        <v>00</v>
      </c>
      <c r="HC35" s="231" t="str">
        <f t="shared" si="8"/>
        <v>00</v>
      </c>
      <c r="HD35" s="234" t="str">
        <f t="shared" si="92"/>
        <v/>
      </c>
      <c r="HE35" s="234" t="str">
        <f t="shared" si="93"/>
        <v/>
      </c>
      <c r="HF35" s="234" t="str">
        <f t="shared" si="94"/>
        <v/>
      </c>
      <c r="HG35" s="234" t="str">
        <f t="shared" si="95"/>
        <v/>
      </c>
      <c r="HH35" s="234" t="str">
        <f t="shared" si="96"/>
        <v/>
      </c>
      <c r="HI35" s="234" t="str">
        <f t="shared" si="97"/>
        <v/>
      </c>
      <c r="HJ35" s="234">
        <f t="shared" ca="1" si="98"/>
        <v>0</v>
      </c>
      <c r="HK35" s="234">
        <f t="shared" ca="1" si="98"/>
        <v>0</v>
      </c>
      <c r="HL35" s="230" t="str">
        <f t="shared" si="9"/>
        <v/>
      </c>
      <c r="HM35" s="231">
        <f>IF(CC35="",0,IFERROR(VLOOKUP(CC30&amp;CC31&amp;CC32&amp;CC33&amp;CC34&amp;CC35,General!I:J,2,FALSE),0))</f>
        <v>0</v>
      </c>
      <c r="HN35" s="231">
        <f>IF(CF35="",0,IFERROR(VLOOKUP(CF30&amp;CF31&amp;CF32&amp;CF33&amp;CF34&amp;CF35,General!I:J,2,FALSE),0))</f>
        <v>0</v>
      </c>
      <c r="HO35" s="231">
        <f>IF(CI35="",0,IFERROR(VLOOKUP(CI30&amp;CI31&amp;CI32&amp;CI33&amp;CI34&amp;CI35,General!I:J,2,FALSE),0))</f>
        <v>0</v>
      </c>
      <c r="HP35" s="231">
        <f>IF(CL35="",0,IFERROR(VLOOKUP(CL30&amp;CL31&amp;CL32&amp;CL33&amp;CL34&amp;CL35,General!I:J,2,FALSE),0))</f>
        <v>0</v>
      </c>
      <c r="HQ35" s="231">
        <f>IF(CO35="",0,IFERROR(VLOOKUP(CO30&amp;CO31&amp;CO32&amp;CO33&amp;CO34&amp;CO35,General!I:J,2,FALSE),0))</f>
        <v>0</v>
      </c>
      <c r="HR35" s="231">
        <f>IF(CR35="",0,IFERROR(VLOOKUP(CR30&amp;CR31&amp;CR32&amp;CR33&amp;CR34&amp;CR35,General!I:J,2,FALSE),0))</f>
        <v>0</v>
      </c>
      <c r="HS35" s="231">
        <f>IF(CU35="",0,IFERROR(VLOOKUP(CU30&amp;CU31&amp;CU32&amp;CU33&amp;CU34&amp;CU35,General!I:J,2,FALSE),0))</f>
        <v>0</v>
      </c>
      <c r="HT35" s="231">
        <f>IF(CX35="",0,IFERROR(VLOOKUP(CX30&amp;CX31&amp;CX32&amp;CX33&amp;CX34&amp;CX35,General!I:J,2,FALSE),0))</f>
        <v>0</v>
      </c>
      <c r="HU35" s="231">
        <f>IF(DA35="",0,IFERROR(VLOOKUP(DA30&amp;DA31&amp;DA32&amp;DA33&amp;DA34&amp;DA35,General!I:J,2,FALSE),0))</f>
        <v>0</v>
      </c>
      <c r="HV35" s="231">
        <f>IF(DD35="",0,IFERROR(VLOOKUP(DD30&amp;DD31&amp;DD32&amp;DD33&amp;DD34&amp;DD35,General!I:J,2,FALSE),0))</f>
        <v>0</v>
      </c>
      <c r="HW35" s="231">
        <f>IF(DG35="",0,IFERROR(VLOOKUP(DG30&amp;DG31&amp;DG32&amp;DG33&amp;DG34&amp;DG35,General!I:J,2,FALSE),0))</f>
        <v>0</v>
      </c>
      <c r="HX35" s="231">
        <f>IF(DJ35="",0,IFERROR(VLOOKUP(DJ30&amp;DJ31&amp;DJ32&amp;DJ33&amp;DJ34&amp;DJ35,General!I:J,2,FALSE),0))</f>
        <v>0</v>
      </c>
      <c r="HY35" s="231">
        <f>IF(DM35="",0,IFERROR(VLOOKUP(DM30&amp;DM31&amp;DM32&amp;DM33&amp;DM34&amp;DM35,General!I:J,2,FALSE),0))</f>
        <v>0</v>
      </c>
      <c r="HZ35" s="231">
        <f>IF(DP35="",0,IFERROR(VLOOKUP(DP30&amp;DP31&amp;DP32&amp;DP33&amp;DP34&amp;DP35,General!I:J,2,FALSE),0))</f>
        <v>0</v>
      </c>
      <c r="IA35" s="231">
        <f>IF(DS35="",0,IFERROR(VLOOKUP(DS30&amp;DS31&amp;DS32&amp;DS33&amp;DS34&amp;DS35,General!I:J,2,FALSE),0))</f>
        <v>0</v>
      </c>
      <c r="IB35" s="231">
        <f>IF(DV35="",0,IFERROR(VLOOKUP(DV30&amp;DV31&amp;DV32&amp;DV33&amp;DV34&amp;DV35,General!I:J,2,FALSE),0))</f>
        <v>0</v>
      </c>
      <c r="IC35" s="229">
        <f>IF(DY35="",0,IFERROR(VLOOKUP(DY30&amp;DY31&amp;DY32&amp;DY33&amp;DY34&amp;DY35,General!I:J,2,FALSE),0))</f>
        <v>0</v>
      </c>
      <c r="ID35" s="229">
        <f>IF(EB35="",0,IFERROR(VLOOKUP(EB30&amp;EB31&amp;EB32&amp;EB33&amp;EB34&amp;EB35,General!I:J,2,FALSE),0))</f>
        <v>0</v>
      </c>
      <c r="IE35" s="229">
        <v>0</v>
      </c>
      <c r="IF35" s="234" t="str">
        <f t="shared" si="165"/>
        <v/>
      </c>
      <c r="IG35" s="234" t="str">
        <f t="shared" si="99"/>
        <v>N</v>
      </c>
      <c r="IH35" s="234" t="str">
        <f t="shared" ca="1" si="100"/>
        <v>N</v>
      </c>
      <c r="II35" s="234" t="str">
        <f t="shared" si="101"/>
        <v>N</v>
      </c>
      <c r="IJ35" s="234" t="str">
        <f t="shared" si="102"/>
        <v/>
      </c>
      <c r="IK35" s="276" t="str">
        <f t="shared" ca="1" si="103"/>
        <v/>
      </c>
      <c r="IL35" s="234" t="str">
        <f t="shared" ca="1" si="104"/>
        <v/>
      </c>
      <c r="IM35" s="234" t="str">
        <f t="shared" si="105"/>
        <v/>
      </c>
      <c r="IN35" s="234" t="str">
        <f t="shared" si="106"/>
        <v/>
      </c>
      <c r="IO35" s="234" t="str">
        <f t="shared" si="107"/>
        <v/>
      </c>
      <c r="IP35" s="234" t="str">
        <f t="shared" si="108"/>
        <v/>
      </c>
      <c r="IQ35" s="234" t="str">
        <f t="shared" si="10"/>
        <v/>
      </c>
      <c r="IR35" s="234" t="str">
        <f t="shared" si="11"/>
        <v/>
      </c>
      <c r="IS35" s="234" t="str">
        <f t="shared" si="204"/>
        <v>00000</v>
      </c>
      <c r="IT35" s="234" t="str">
        <f t="shared" si="204"/>
        <v>00000</v>
      </c>
      <c r="IU35" s="234" t="str">
        <f t="shared" si="166"/>
        <v>000000</v>
      </c>
      <c r="IV35" s="234" t="str">
        <f t="shared" si="166"/>
        <v>000000</v>
      </c>
      <c r="IW35" s="234" t="str">
        <f t="shared" si="167"/>
        <v>B</v>
      </c>
      <c r="IX35" s="234" t="str">
        <f t="shared" si="168"/>
        <v>B</v>
      </c>
      <c r="IY35" s="234" t="str">
        <f t="shared" si="110"/>
        <v/>
      </c>
      <c r="IZ35" s="234" t="str">
        <f t="shared" ca="1" si="111"/>
        <v/>
      </c>
      <c r="JA35" s="234" t="str">
        <f t="shared" ca="1" si="112"/>
        <v>0</v>
      </c>
      <c r="JB35" s="234" t="str">
        <f t="shared" ca="1" si="113"/>
        <v/>
      </c>
      <c r="JC35" s="234" t="str">
        <f t="shared" si="114"/>
        <v>0</v>
      </c>
      <c r="JD35" s="234" t="str">
        <f t="shared" ca="1" si="115"/>
        <v/>
      </c>
      <c r="JE35" s="234" t="str">
        <f t="shared" ca="1" si="169"/>
        <v/>
      </c>
      <c r="JF35" s="234" t="str">
        <f t="shared" ca="1" si="170"/>
        <v/>
      </c>
      <c r="JG35" s="234" t="str">
        <f t="shared" ca="1" si="171"/>
        <v/>
      </c>
      <c r="JH35" s="234" t="str">
        <f t="shared" si="116"/>
        <v/>
      </c>
      <c r="JI35" s="234"/>
      <c r="JJ35" s="234"/>
      <c r="JK35" s="234"/>
      <c r="JL35" s="234"/>
      <c r="JM35" s="234"/>
      <c r="JN35" s="234">
        <v>1</v>
      </c>
      <c r="JO35" s="218"/>
      <c r="JP35" s="234"/>
      <c r="JQ35" s="234"/>
      <c r="JS35" s="281" t="e">
        <f t="shared" si="199"/>
        <v>#DIV/0!</v>
      </c>
      <c r="JT35" s="1" t="e">
        <f t="shared" si="200"/>
        <v>#DIV/0!</v>
      </c>
      <c r="JU35" s="1" t="e">
        <f t="shared" si="174"/>
        <v>#DIV/0!</v>
      </c>
      <c r="JV35" s="1" t="e">
        <f t="shared" si="175"/>
        <v>#DIV/0!</v>
      </c>
      <c r="JW35" s="1" t="e">
        <f t="shared" si="176"/>
        <v>#DIV/0!</v>
      </c>
      <c r="JX35" s="1" t="str">
        <f t="shared" si="177"/>
        <v/>
      </c>
      <c r="JY35" s="1" t="str">
        <f t="shared" si="178"/>
        <v/>
      </c>
      <c r="JZ35" s="1" t="str">
        <f t="shared" si="179"/>
        <v/>
      </c>
      <c r="KA35" s="1" t="str">
        <f t="shared" si="180"/>
        <v/>
      </c>
      <c r="KB35" s="1" t="str">
        <f t="shared" si="181"/>
        <v/>
      </c>
      <c r="KC35" s="1" t="str" cm="1">
        <f t="array" aca="1" ref="KC35" ca="1">IF(INDIRECT(VLOOKUP(KC34,General!AC:AE,3,FALSE)&amp;FQ34)&gt;1,KC34,JX35)</f>
        <v>DL</v>
      </c>
      <c r="KD35" s="1" t="str" cm="1">
        <f t="array" aca="1" ref="KD35" ca="1">IF(AND(INDIRECT(VLOOKUP(KD34,General!AC:AE,3,FALSE)&amp;FQ34)&gt;6,KD34&lt;&gt;KC35),KD34,IF(JX35&lt;&gt;KC35,JX35,IF(AND(JX35=JY35,JX35=JZ35),KA35,IF(JX35=JY35,JZ35,JY35))))</f>
        <v>DR</v>
      </c>
      <c r="KE35" s="1" t="str" cm="1">
        <f t="array" aca="1" ref="KE35" ca="1">IF(AND(INDIRECT(VLOOKUP(KE34,General!AC:AE,3,FALSE)&amp;FQ34)&gt;6,KE34&lt;&gt;KC35,KE34&lt;&gt;KD35),KE34,IF(AND(JX35&lt;&gt;KC35,JX35&lt;&gt;KD35),JX35,IF(AND(JY35&lt;&gt;KC35,JY35&lt;&gt;KD35),JY35,IF(AND(JZ35&lt;&gt;KC35,JZ35&lt;&gt;KD35),JZ35,IF(AND(KA35&lt;&gt;KC35,KA35&lt;&gt;KD35),KA35,KB35)))))</f>
        <v>CW</v>
      </c>
      <c r="KF35" s="1" t="str" cm="1">
        <f t="array" aca="1" ref="KF35" ca="1">INDIRECT(KC35&amp;FQ35)</f>
        <v/>
      </c>
      <c r="KG35" s="1" t="str" cm="1">
        <f t="array" aca="1" ref="KG35" ca="1">INDIRECT(KD35&amp;FQ35)</f>
        <v/>
      </c>
      <c r="KH35" s="1" t="str" cm="1">
        <f t="array" aca="1" ref="KH35" ca="1">INDIRECT(KE35&amp;FQ35)</f>
        <v/>
      </c>
      <c r="KI35" s="1" t="str">
        <f ca="1">VLOOKUP(KC35,General!AF:AG,2,FALSE)</f>
        <v xml:space="preserve">L3O </v>
      </c>
      <c r="KJ35" s="1" t="str">
        <f ca="1">VLOOKUP(KD35,General!AF:AG,2,FALSE)</f>
        <v xml:space="preserve">L4O </v>
      </c>
      <c r="KK35" s="1" t="str">
        <f ca="1">VLOOKUP(KE35,General!AF:AG,2,FALSE)</f>
        <v>AWB</v>
      </c>
      <c r="KL35" s="1" t="str">
        <f t="shared" ca="1" si="195"/>
        <v>Y</v>
      </c>
      <c r="KM35" s="1" t="str">
        <f t="shared" ca="1" si="196"/>
        <v>Y</v>
      </c>
      <c r="KN35" s="1" t="str">
        <f t="shared" ca="1" si="197"/>
        <v>Y</v>
      </c>
    </row>
    <row r="36" spans="1:300" ht="15.75" thickBot="1">
      <c r="A36" s="1">
        <v>32</v>
      </c>
      <c r="B36" s="9" t="str">
        <f t="shared" si="20"/>
        <v/>
      </c>
      <c r="C36" s="91" t="str">
        <f t="shared" si="183"/>
        <v/>
      </c>
      <c r="D36" s="86" t="str">
        <f t="shared" si="117"/>
        <v/>
      </c>
      <c r="E36" s="87" t="str">
        <f t="shared" si="117"/>
        <v/>
      </c>
      <c r="F36" s="8" t="str">
        <f t="shared" si="21"/>
        <v/>
      </c>
      <c r="H36" s="94" t="str">
        <f t="shared" si="184"/>
        <v/>
      </c>
      <c r="I36" s="86" t="str">
        <f t="shared" si="118"/>
        <v/>
      </c>
      <c r="J36" s="87" t="str">
        <f t="shared" si="118"/>
        <v/>
      </c>
      <c r="K36" s="8" t="str">
        <f t="shared" si="119"/>
        <v/>
      </c>
      <c r="L36" s="52"/>
      <c r="M36" s="16" t="str">
        <f>IF(Dashboard!AH36="","",Dashboard!AH36)</f>
        <v/>
      </c>
      <c r="O36" s="9" t="str">
        <f t="shared" si="185"/>
        <v/>
      </c>
      <c r="P36" s="86" t="str">
        <f t="shared" si="120"/>
        <v/>
      </c>
      <c r="Q36" s="87" t="str">
        <f t="shared" si="120"/>
        <v/>
      </c>
      <c r="R36" s="4" t="str">
        <f t="shared" si="121"/>
        <v/>
      </c>
      <c r="S36" s="4" t="str">
        <f t="shared" si="122"/>
        <v/>
      </c>
      <c r="T36" s="110" t="str">
        <f t="shared" si="123"/>
        <v/>
      </c>
      <c r="U36" s="4" t="str">
        <f>IF(M36="","",IF(B36="NB",U35,IF(T36="",SUM($T$5:$T36)+S36,SUM($T$5:$T36))))</f>
        <v/>
      </c>
      <c r="V36" s="98" t="str">
        <f t="shared" si="0"/>
        <v/>
      </c>
      <c r="W36" s="72" t="e">
        <f t="shared" ca="1" si="22"/>
        <v>#VALUE!</v>
      </c>
      <c r="X36" s="74" t="str">
        <f t="shared" si="23"/>
        <v/>
      </c>
      <c r="Y36" s="9" t="str">
        <f t="shared" ca="1" si="12"/>
        <v>D</v>
      </c>
      <c r="Z36" s="4" t="str">
        <f t="shared" ca="1" si="13"/>
        <v>D</v>
      </c>
      <c r="AA36" s="4" t="str">
        <f t="shared" ca="1" si="14"/>
        <v>B</v>
      </c>
      <c r="AB36" s="4" t="str">
        <f t="shared" si="186"/>
        <v/>
      </c>
      <c r="AC36" s="4" t="str">
        <f t="shared" si="187"/>
        <v/>
      </c>
      <c r="AD36" s="4" t="str">
        <f t="shared" si="188"/>
        <v/>
      </c>
      <c r="AE36" s="1" t="str">
        <f t="shared" si="124"/>
        <v/>
      </c>
      <c r="AF36" s="1" t="str">
        <f t="shared" si="125"/>
        <v/>
      </c>
      <c r="AG36" s="1" t="str">
        <f t="shared" si="189"/>
        <v/>
      </c>
      <c r="AH36" s="1" t="str">
        <f t="shared" si="126"/>
        <v/>
      </c>
      <c r="AI36" s="1" t="str">
        <f t="shared" si="127"/>
        <v/>
      </c>
      <c r="AJ36" s="1" t="str">
        <f t="shared" si="128"/>
        <v/>
      </c>
      <c r="AK36" s="1">
        <f t="shared" si="129"/>
        <v>0</v>
      </c>
      <c r="AL36" s="1">
        <f t="shared" si="129"/>
        <v>0</v>
      </c>
      <c r="AM36" s="1" t="str">
        <f t="shared" si="5"/>
        <v/>
      </c>
      <c r="AN36" s="1">
        <f t="shared" si="24"/>
        <v>0</v>
      </c>
      <c r="AO36" s="1" t="str">
        <f t="shared" si="190"/>
        <v/>
      </c>
      <c r="AP36" s="1" t="str">
        <f t="shared" si="25"/>
        <v>N</v>
      </c>
      <c r="AQ36" s="1" t="str">
        <f t="shared" si="26"/>
        <v>N</v>
      </c>
      <c r="AR36" s="1" t="str">
        <f t="shared" si="27"/>
        <v>N</v>
      </c>
      <c r="AS36" s="1" t="str">
        <f t="shared" si="28"/>
        <v/>
      </c>
      <c r="AT36" s="15" t="str">
        <f t="shared" ca="1" si="130"/>
        <v/>
      </c>
      <c r="AU36" s="1" t="str">
        <f t="shared" ca="1" si="29"/>
        <v/>
      </c>
      <c r="AV36" s="1" t="str">
        <f t="shared" ca="1" si="30"/>
        <v/>
      </c>
      <c r="AW36" s="1" t="str">
        <f t="shared" si="31"/>
        <v/>
      </c>
      <c r="AX36" s="1" t="str">
        <f t="shared" si="32"/>
        <v/>
      </c>
      <c r="AY36" s="1" t="str">
        <f t="shared" si="33"/>
        <v/>
      </c>
      <c r="AZ36" s="1" t="str">
        <f>IF(Dashboard!AH36="P",IF(AZ35="",1,AZ35+1),"")</f>
        <v/>
      </c>
      <c r="BA36" s="1" t="str">
        <f>IF(Dashboard!AH36="B",IF(BA35="",1,BA35+1),"")</f>
        <v/>
      </c>
      <c r="BB36" s="1" t="str">
        <f t="shared" si="202"/>
        <v>00000</v>
      </c>
      <c r="BC36" s="1" t="str">
        <f t="shared" si="202"/>
        <v>00000</v>
      </c>
      <c r="BD36" s="1" t="str">
        <f t="shared" si="131"/>
        <v>000000</v>
      </c>
      <c r="BE36" s="1" t="str">
        <f t="shared" si="131"/>
        <v>000000</v>
      </c>
      <c r="BF36" s="1" t="str">
        <f t="shared" si="132"/>
        <v>B</v>
      </c>
      <c r="BG36" s="1" t="str">
        <f t="shared" si="35"/>
        <v/>
      </c>
      <c r="BH36" s="1">
        <f t="shared" ca="1" si="133"/>
        <v>0</v>
      </c>
      <c r="BI36" s="1" t="str">
        <f t="shared" si="36"/>
        <v/>
      </c>
      <c r="BJ36" s="1">
        <f t="shared" ca="1" si="134"/>
        <v>0</v>
      </c>
      <c r="BK36" s="1" t="str">
        <f t="shared" si="37"/>
        <v/>
      </c>
      <c r="BL36" s="1">
        <f t="shared" ca="1" si="135"/>
        <v>0</v>
      </c>
      <c r="BM36" s="1" t="str">
        <f t="shared" ca="1" si="136"/>
        <v>0</v>
      </c>
      <c r="BN36" s="1" t="str">
        <f t="shared" ca="1" si="137"/>
        <v>0</v>
      </c>
      <c r="BO36" s="1" t="str">
        <f t="shared" ca="1" si="138"/>
        <v>0</v>
      </c>
      <c r="BR36" s="1">
        <f>General!A34</f>
        <v>0</v>
      </c>
      <c r="BS36" s="1">
        <f>General!B34</f>
        <v>0</v>
      </c>
      <c r="BT36" s="1" t="str">
        <f>General!C34</f>
        <v/>
      </c>
      <c r="BU36" s="1">
        <f>General!D34</f>
        <v>0</v>
      </c>
      <c r="BW36" s="1" t="str">
        <f>General!F34</f>
        <v>LLLWW</v>
      </c>
      <c r="BX36" s="1">
        <f>General!G34</f>
        <v>3</v>
      </c>
      <c r="BZ36" s="1">
        <f>IF(Dashboard!U36="",1,0.5)</f>
        <v>1</v>
      </c>
      <c r="CB36" s="230" t="str">
        <f t="shared" si="38"/>
        <v/>
      </c>
      <c r="CC36" s="231" t="str">
        <f t="shared" si="39"/>
        <v/>
      </c>
      <c r="CD36" s="229" t="str">
        <f t="shared" si="40"/>
        <v/>
      </c>
      <c r="CE36" s="230" t="str">
        <f t="shared" si="41"/>
        <v/>
      </c>
      <c r="CF36" s="231" t="str">
        <f t="shared" si="42"/>
        <v/>
      </c>
      <c r="CG36" s="229" t="str">
        <f t="shared" si="43"/>
        <v/>
      </c>
      <c r="CH36" s="230" t="str">
        <f t="shared" si="44"/>
        <v/>
      </c>
      <c r="CI36" s="231" t="str">
        <f t="shared" si="45"/>
        <v/>
      </c>
      <c r="CJ36" s="229" t="str">
        <f t="shared" si="46"/>
        <v/>
      </c>
      <c r="CK36" s="230" t="str">
        <f t="shared" si="47"/>
        <v/>
      </c>
      <c r="CL36" s="231" t="str">
        <f t="shared" si="48"/>
        <v/>
      </c>
      <c r="CM36" s="229" t="str">
        <f t="shared" si="49"/>
        <v/>
      </c>
      <c r="CN36" s="230" t="str">
        <f t="shared" si="139"/>
        <v/>
      </c>
      <c r="CO36" s="231" t="str">
        <f t="shared" si="50"/>
        <v/>
      </c>
      <c r="CP36" s="229" t="str">
        <f t="shared" si="51"/>
        <v/>
      </c>
      <c r="CQ36" s="230" t="str">
        <f t="shared" si="52"/>
        <v/>
      </c>
      <c r="CR36" s="231" t="str">
        <f t="shared" si="53"/>
        <v/>
      </c>
      <c r="CS36" s="229" t="str">
        <f t="shared" si="54"/>
        <v/>
      </c>
      <c r="CT36" s="230" t="str">
        <f t="shared" si="55"/>
        <v/>
      </c>
      <c r="CU36" s="231" t="str">
        <f t="shared" si="56"/>
        <v/>
      </c>
      <c r="CV36" s="229" t="str">
        <f t="shared" si="57"/>
        <v/>
      </c>
      <c r="CW36" s="230" t="str">
        <f t="shared" si="58"/>
        <v/>
      </c>
      <c r="CX36" s="231" t="str">
        <f t="shared" si="59"/>
        <v/>
      </c>
      <c r="CY36" s="232" t="str">
        <f t="shared" si="60"/>
        <v/>
      </c>
      <c r="CZ36" s="230" t="str">
        <f t="shared" si="61"/>
        <v/>
      </c>
      <c r="DA36" s="231" t="str">
        <f t="shared" si="62"/>
        <v/>
      </c>
      <c r="DB36" s="229" t="str">
        <f t="shared" si="63"/>
        <v/>
      </c>
      <c r="DC36" s="230" t="str">
        <f t="shared" si="64"/>
        <v/>
      </c>
      <c r="DD36" s="231" t="str">
        <f t="shared" si="65"/>
        <v/>
      </c>
      <c r="DE36" s="229" t="str">
        <f t="shared" si="66"/>
        <v/>
      </c>
      <c r="DF36" s="230" t="str">
        <f t="shared" si="67"/>
        <v/>
      </c>
      <c r="DG36" s="231" t="str">
        <f t="shared" si="68"/>
        <v/>
      </c>
      <c r="DH36" s="229" t="str">
        <f t="shared" si="69"/>
        <v/>
      </c>
      <c r="DI36" s="230" t="str">
        <f t="shared" si="70"/>
        <v/>
      </c>
      <c r="DJ36" s="231" t="str">
        <f t="shared" si="71"/>
        <v/>
      </c>
      <c r="DK36" s="229" t="str">
        <f t="shared" si="72"/>
        <v/>
      </c>
      <c r="DL36" s="230" t="str">
        <f t="shared" si="73"/>
        <v/>
      </c>
      <c r="DM36" s="231" t="str">
        <f t="shared" si="74"/>
        <v/>
      </c>
      <c r="DN36" s="229" t="str">
        <f t="shared" si="75"/>
        <v/>
      </c>
      <c r="DO36" s="230" t="str">
        <f t="shared" si="76"/>
        <v/>
      </c>
      <c r="DP36" s="231" t="str">
        <f t="shared" si="77"/>
        <v/>
      </c>
      <c r="DQ36" s="229" t="str">
        <f t="shared" si="78"/>
        <v/>
      </c>
      <c r="DR36" s="230" t="str">
        <f t="shared" si="79"/>
        <v/>
      </c>
      <c r="DS36" s="231" t="str">
        <f t="shared" si="80"/>
        <v/>
      </c>
      <c r="DT36" s="229" t="str">
        <f t="shared" si="81"/>
        <v/>
      </c>
      <c r="DU36" s="230" t="str">
        <f t="shared" si="82"/>
        <v/>
      </c>
      <c r="DV36" s="231" t="str">
        <f t="shared" si="83"/>
        <v/>
      </c>
      <c r="DW36" s="229" t="str">
        <f t="shared" si="84"/>
        <v/>
      </c>
      <c r="DX36" s="230" t="str">
        <f t="shared" si="85"/>
        <v/>
      </c>
      <c r="DY36" s="231" t="str">
        <f t="shared" si="86"/>
        <v/>
      </c>
      <c r="DZ36" s="229" t="str">
        <f t="shared" si="87"/>
        <v/>
      </c>
      <c r="EA36" s="230" t="str">
        <f t="shared" si="88"/>
        <v/>
      </c>
      <c r="EB36" s="231" t="str">
        <f t="shared" si="89"/>
        <v/>
      </c>
      <c r="EC36" s="229" t="str">
        <f t="shared" si="90"/>
        <v/>
      </c>
      <c r="ED36" s="252">
        <f t="shared" si="140"/>
        <v>0</v>
      </c>
      <c r="EE36" s="253">
        <f t="shared" si="141"/>
        <v>0</v>
      </c>
      <c r="EF36" s="254" t="str">
        <f t="shared" si="142"/>
        <v/>
      </c>
      <c r="EG36" s="255" t="e">
        <f t="shared" si="205"/>
        <v>#DIV/0!</v>
      </c>
      <c r="EH36" s="255" t="e">
        <f t="shared" si="205"/>
        <v>#DIV/0!</v>
      </c>
      <c r="EI36" s="255" t="e">
        <f t="shared" si="205"/>
        <v>#DIV/0!</v>
      </c>
      <c r="EJ36" s="255" t="e">
        <f t="shared" si="205"/>
        <v>#DIV/0!</v>
      </c>
      <c r="EK36" s="255" t="e">
        <f t="shared" si="205"/>
        <v>#DIV/0!</v>
      </c>
      <c r="EL36" s="255" t="e">
        <f t="shared" si="205"/>
        <v>#DIV/0!</v>
      </c>
      <c r="EM36" s="255" t="e">
        <f t="shared" si="205"/>
        <v>#DIV/0!</v>
      </c>
      <c r="EN36" s="255" t="e">
        <f t="shared" si="205"/>
        <v>#DIV/0!</v>
      </c>
      <c r="EO36" s="255" t="e">
        <f t="shared" si="205"/>
        <v>#DIV/0!</v>
      </c>
      <c r="EP36" s="255" t="e">
        <f t="shared" si="205"/>
        <v>#DIV/0!</v>
      </c>
      <c r="EQ36" s="255" t="e">
        <f t="shared" si="205"/>
        <v>#DIV/0!</v>
      </c>
      <c r="ER36" s="255" t="e">
        <f t="shared" si="205"/>
        <v>#DIV/0!</v>
      </c>
      <c r="ES36" s="255" t="e">
        <f t="shared" si="205"/>
        <v>#DIV/0!</v>
      </c>
      <c r="ET36" s="255" t="e">
        <f t="shared" si="205"/>
        <v>#DIV/0!</v>
      </c>
      <c r="EU36" s="255" t="e">
        <f t="shared" si="205"/>
        <v>#DIV/0!</v>
      </c>
      <c r="EV36" s="255" t="e">
        <f t="shared" si="205"/>
        <v>#DIV/0!</v>
      </c>
      <c r="EW36" s="255" t="e">
        <f t="shared" si="203"/>
        <v>#DIV/0!</v>
      </c>
      <c r="EX36" s="255" t="e">
        <f t="shared" si="201"/>
        <v>#DIV/0!</v>
      </c>
      <c r="EY36" s="256" t="str">
        <f t="shared" si="144"/>
        <v/>
      </c>
      <c r="EZ36" s="257" t="str">
        <f t="shared" si="145"/>
        <v/>
      </c>
      <c r="FA36" s="257" t="str">
        <f t="shared" si="146"/>
        <v/>
      </c>
      <c r="FB36" s="257" t="str">
        <f t="shared" si="147"/>
        <v/>
      </c>
      <c r="FC36" s="257" t="str">
        <f t="shared" si="148"/>
        <v/>
      </c>
      <c r="FD36" s="257" t="str">
        <f t="shared" si="149"/>
        <v/>
      </c>
      <c r="FE36" s="257" t="str">
        <f t="shared" si="150"/>
        <v/>
      </c>
      <c r="FF36" s="257" t="str">
        <f t="shared" si="151"/>
        <v/>
      </c>
      <c r="FG36" s="257" t="str">
        <f t="shared" si="152"/>
        <v/>
      </c>
      <c r="FH36" s="257" t="str">
        <f t="shared" si="153"/>
        <v/>
      </c>
      <c r="FI36" s="257" t="str">
        <f t="shared" si="154"/>
        <v/>
      </c>
      <c r="FJ36" s="257" t="str">
        <f t="shared" si="155"/>
        <v/>
      </c>
      <c r="FK36" s="257" t="str">
        <f t="shared" si="156"/>
        <v/>
      </c>
      <c r="FL36" s="257" t="str">
        <f t="shared" si="157"/>
        <v/>
      </c>
      <c r="FM36" s="257" t="str">
        <f t="shared" si="158"/>
        <v/>
      </c>
      <c r="FN36" s="257" t="str">
        <f t="shared" si="159"/>
        <v/>
      </c>
      <c r="FO36" s="257" t="str">
        <f t="shared" si="160"/>
        <v/>
      </c>
      <c r="FP36" s="258" t="str">
        <f t="shared" si="161"/>
        <v/>
      </c>
      <c r="FQ36" s="228">
        <v>36</v>
      </c>
      <c r="FR36" s="232">
        <f t="shared" si="198"/>
        <v>31</v>
      </c>
      <c r="FS36" s="230" t="str" cm="1">
        <f t="array" ref="FS36">IFERROR(INDEX($EG$4:$EX$4,_xlfn.AGGREGATE(15,6,COLUMN($EG$4:$EX$4)-COLUMN($EF$1)/($EG36:$EX36=LARGE($EG36:$EX36,1)),COLUMNS($EX$4:$EX$4))),"")</f>
        <v/>
      </c>
      <c r="FT36" s="230" t="str" cm="1">
        <f t="array" ref="FT36">IFERROR(INDEX($EG$4:$EX$4,_xlfn.AGGREGATE(15,6,COLUMN($EG$4:$EX$4)-COLUMN($EF$1)/($EG36:$EX36=LARGE($EG36:$EX36,2)),COLUMNS($EX$4:$EY$4))),"")</f>
        <v/>
      </c>
      <c r="FU36" s="230" t="str" cm="1">
        <f t="array" ref="FU36">IFERROR(INDEX($EG$4:$EX$4,_xlfn.AGGREGATE(15,6,COLUMN($EG$4:$EX$4)-COLUMN($EF$1)/($EG36:$EX36=LARGE($EG36:$EX36,3)),COLUMNS($EX$4:$EZ$4))),"")</f>
        <v/>
      </c>
      <c r="FV36" s="230" t="str" cm="1">
        <f t="array" ref="FV36">IFERROR(INDEX($EG$4:$EX$4,_xlfn.AGGREGATE(15,6,COLUMN($EG$4:$EX$4)-COLUMN($EF$1)/($EG36:$EX36=LARGE($EG36:$EX36,4)),COLUMNS($EX$4:$FA$4))),"")</f>
        <v/>
      </c>
      <c r="FW36" s="230" t="str" cm="1">
        <f t="array" ref="FW36">IFERROR(INDEX($EG$4:$EX$4,_xlfn.AGGREGATE(15,6,COLUMN($EG$4:$EX$4)-COLUMN($EF$1)/($EG36:$EX36=LARGE($EG36:$EX36,5)),COLUMNS($EX$4:$FB$4))),"")</f>
        <v/>
      </c>
      <c r="FX36" s="230" t="str" cm="1">
        <f t="array" ref="FX36">IFERROR(INDEX($EG$4:$EX$4,_xlfn.AGGREGATE(15,6,COLUMN($EG$4:$EX$4)-COLUMN($EF$1)/($EG36:$EX36=LARGE($EG36:$EX36,6)),COLUMNS($EX$4:$FC$4))),"")</f>
        <v/>
      </c>
      <c r="FY36" s="228" t="str">
        <f t="shared" si="191"/>
        <v/>
      </c>
      <c r="FZ36" s="231" t="str">
        <f t="shared" ca="1" si="192"/>
        <v>R</v>
      </c>
      <c r="GA36" s="231" t="e" cm="1">
        <f t="array" aca="1" ref="GA36" ca="1">IF(INDIRECT(VLOOKUP(GA35,General!AC:AE,3,FALSE)&amp;FQ35)&gt;0,GA35,FY35)</f>
        <v>#N/A</v>
      </c>
      <c r="GB36" s="232">
        <f t="shared" ca="1" si="193"/>
        <v>3</v>
      </c>
      <c r="GC36" s="230"/>
      <c r="GD36" s="231"/>
      <c r="GE36" s="231"/>
      <c r="GF36" s="231"/>
      <c r="GG36" s="231"/>
      <c r="GH36" s="229"/>
      <c r="GI36" s="259">
        <f ca="1">IF(FS36="",-1,COUNTIF(INDIRECT(GC36&amp;$DN$10):INDIRECT(GC36&amp;FQ36),"Y"))</f>
        <v>-1</v>
      </c>
      <c r="GJ36" s="262">
        <f ca="1">IF(FT36="",-1,COUNTIF(INDIRECT(GD36&amp;$DN$10):INDIRECT(GD36&amp;FQ36),"Y"))</f>
        <v>-1</v>
      </c>
      <c r="GK36" s="262">
        <f ca="1">IF(FU36="",-1,COUNTIF(INDIRECT(GE36&amp;$DN$10):INDIRECT(GE36&amp;FQ36),"Y"))</f>
        <v>-1</v>
      </c>
      <c r="GL36" s="260">
        <f ca="1">IF(FV36="",-1,COUNTIF(INDIRECT(GF36&amp;$DN$10):INDIRECT(GF36&amp;FQ36),"Y"))</f>
        <v>-1</v>
      </c>
      <c r="GM36" s="264">
        <f ca="1">IF(FW36="",-1,COUNTIF(INDIRECT(GG36&amp;$DN$10):INDIRECT(GG36&amp;FQ36),"Y"))</f>
        <v>-1</v>
      </c>
      <c r="GN36" s="264">
        <f ca="1">IF(FX36="",-1,COUNTIF(INDIRECT(GH36&amp;$DN$10):INDIRECT(GH36&amp;FQ36),"Y"))</f>
        <v>-1</v>
      </c>
      <c r="GO36" s="230" t="str" cm="1">
        <f t="array" ref="GO36">IFERROR(INDEX($DP$36:$DU$36,_xlfn.AGGREGATE(15,6,COLUMN($DP$36:$DU$36)-COLUMN($DO$36)/($EF$36:$EK$36=MAX($EF$36:$EK$36)),COLUMNS($DP$36:FS36))),"")</f>
        <v/>
      </c>
      <c r="GP36" s="231" t="str" cm="1">
        <f t="array" ref="GP36">IFERROR(INDEX($DP$36:$DU$36,_xlfn.AGGREGATE(15,6,COLUMN($DP$36:$DU$36)-COLUMN($DO$36)/($EF$36:$EK$36=MAX($EF$36:$EK$36)),COLUMNS($DP$36:FT36))),"")</f>
        <v/>
      </c>
      <c r="GQ36" s="231" t="str" cm="1">
        <f t="array" ref="GQ36">IFERROR(INDEX($DP$36:$DU$36,_xlfn.AGGREGATE(15,6,COLUMN($DP$36:$DU$36)-COLUMN($DO$36)/($EF$36:$EK$36=MAX($EF$36:$EK$36)),COLUMNS($DP$36:FU36))),"")</f>
        <v/>
      </c>
      <c r="GR36" s="231" t="str" cm="1">
        <f t="array" ref="GR36">IFERROR(INDEX($DP$36:$DU$36,_xlfn.AGGREGATE(15,6,COLUMN($DP$36:$DU$36)-COLUMN($DO$36)/($EF$36:$EK$36=MAX($EF$36:$EK$36)),COLUMNS($DP$36:FV36))),"")</f>
        <v/>
      </c>
      <c r="GS36" s="231" t="str" cm="1">
        <f t="array" ref="GS36">IFERROR(INDEX($DP$36:$DU$36,_xlfn.AGGREGATE(15,6,COLUMN($DP$36:$DU$36)-COLUMN($DO$36)/($EF$36:$EK$36=MAX($EF$36:$EK$36)),COLUMNS($DP$36:FW36))),"")</f>
        <v/>
      </c>
      <c r="GT36" s="229" t="str" cm="1">
        <f t="array" ref="GT36">IFERROR(INDEX($DP$36:$DU$36,_xlfn.AGGREGATE(15,6,COLUMN($DP$36:$DU$36)-COLUMN($DO$36)/($EF$36:$EK$36=MAX($EF$36:$EK$36)),COLUMNS($DP$36:FX36))),"")</f>
        <v/>
      </c>
      <c r="GU36" s="234">
        <f t="shared" ca="1" si="164"/>
        <v>6</v>
      </c>
      <c r="GV36" s="232">
        <f t="shared" ca="1" si="194"/>
        <v>3</v>
      </c>
      <c r="GW36" s="263" t="str" cm="1">
        <f t="array" aca="1" ref="GW36" ca="1">INDEX(GO36:GT36,1,GV36)</f>
        <v/>
      </c>
      <c r="GX36" s="230" t="str">
        <f t="shared" ca="1" si="17"/>
        <v>B</v>
      </c>
      <c r="GY36" s="231" t="str">
        <f t="shared" ca="1" si="18"/>
        <v>T</v>
      </c>
      <c r="GZ36" s="231" t="str">
        <f t="shared" si="19"/>
        <v>C</v>
      </c>
      <c r="HA36" s="231" t="str">
        <f t="shared" si="6"/>
        <v/>
      </c>
      <c r="HB36" s="231" t="str">
        <f t="shared" ca="1" si="7"/>
        <v>00</v>
      </c>
      <c r="HC36" s="231" t="str">
        <f t="shared" si="8"/>
        <v>00</v>
      </c>
      <c r="HD36" s="234" t="str">
        <f t="shared" si="92"/>
        <v/>
      </c>
      <c r="HE36" s="234" t="str">
        <f t="shared" si="93"/>
        <v/>
      </c>
      <c r="HF36" s="234" t="str">
        <f t="shared" si="94"/>
        <v/>
      </c>
      <c r="HG36" s="234" t="str">
        <f t="shared" si="95"/>
        <v/>
      </c>
      <c r="HH36" s="234" t="str">
        <f t="shared" si="96"/>
        <v/>
      </c>
      <c r="HI36" s="234" t="str">
        <f t="shared" si="97"/>
        <v/>
      </c>
      <c r="HJ36" s="234">
        <f t="shared" ca="1" si="98"/>
        <v>0</v>
      </c>
      <c r="HK36" s="234">
        <f t="shared" ca="1" si="98"/>
        <v>0</v>
      </c>
      <c r="HL36" s="230" t="str">
        <f t="shared" si="9"/>
        <v/>
      </c>
      <c r="HM36" s="231">
        <f>IF(CC36="",0,IFERROR(VLOOKUP(CC31&amp;CC32&amp;CC33&amp;CC34&amp;CC35&amp;CC36,General!I:J,2,FALSE),0))</f>
        <v>0</v>
      </c>
      <c r="HN36" s="231">
        <f>IF(CF36="",0,IFERROR(VLOOKUP(CF31&amp;CF32&amp;CF33&amp;CF34&amp;CF35&amp;CF36,General!I:J,2,FALSE),0))</f>
        <v>0</v>
      </c>
      <c r="HO36" s="231">
        <f>IF(CI36="",0,IFERROR(VLOOKUP(CI31&amp;CI32&amp;CI33&amp;CI34&amp;CI35&amp;CI36,General!I:J,2,FALSE),0))</f>
        <v>0</v>
      </c>
      <c r="HP36" s="231">
        <f>IF(CL36="",0,IFERROR(VLOOKUP(CL31&amp;CL32&amp;CL33&amp;CL34&amp;CL35&amp;CL36,General!I:J,2,FALSE),0))</f>
        <v>0</v>
      </c>
      <c r="HQ36" s="231">
        <f>IF(CO36="",0,IFERROR(VLOOKUP(CO31&amp;CO32&amp;CO33&amp;CO34&amp;CO35&amp;CO36,General!I:J,2,FALSE),0))</f>
        <v>0</v>
      </c>
      <c r="HR36" s="231">
        <f>IF(CR36="",0,IFERROR(VLOOKUP(CR31&amp;CR32&amp;CR33&amp;CR34&amp;CR35&amp;CR36,General!I:J,2,FALSE),0))</f>
        <v>0</v>
      </c>
      <c r="HS36" s="231">
        <f>IF(CU36="",0,IFERROR(VLOOKUP(CU31&amp;CU32&amp;CU33&amp;CU34&amp;CU35&amp;CU36,General!I:J,2,FALSE),0))</f>
        <v>0</v>
      </c>
      <c r="HT36" s="231">
        <f>IF(CX36="",0,IFERROR(VLOOKUP(CX31&amp;CX32&amp;CX33&amp;CX34&amp;CX35&amp;CX36,General!I:J,2,FALSE),0))</f>
        <v>0</v>
      </c>
      <c r="HU36" s="231">
        <f>IF(DA36="",0,IFERROR(VLOOKUP(DA31&amp;DA32&amp;DA33&amp;DA34&amp;DA35&amp;DA36,General!I:J,2,FALSE),0))</f>
        <v>0</v>
      </c>
      <c r="HV36" s="231">
        <f>IF(DD36="",0,IFERROR(VLOOKUP(DD31&amp;DD32&amp;DD33&amp;DD34&amp;DD35&amp;DD36,General!I:J,2,FALSE),0))</f>
        <v>0</v>
      </c>
      <c r="HW36" s="231">
        <f>IF(DG36="",0,IFERROR(VLOOKUP(DG31&amp;DG32&amp;DG33&amp;DG34&amp;DG35&amp;DG36,General!I:J,2,FALSE),0))</f>
        <v>0</v>
      </c>
      <c r="HX36" s="231">
        <f>IF(DJ36="",0,IFERROR(VLOOKUP(DJ31&amp;DJ32&amp;DJ33&amp;DJ34&amp;DJ35&amp;DJ36,General!I:J,2,FALSE),0))</f>
        <v>0</v>
      </c>
      <c r="HY36" s="231">
        <f>IF(DM36="",0,IFERROR(VLOOKUP(DM31&amp;DM32&amp;DM33&amp;DM34&amp;DM35&amp;DM36,General!I:J,2,FALSE),0))</f>
        <v>0</v>
      </c>
      <c r="HZ36" s="231">
        <f>IF(DP36="",0,IFERROR(VLOOKUP(DP31&amp;DP32&amp;DP33&amp;DP34&amp;DP35&amp;DP36,General!I:J,2,FALSE),0))</f>
        <v>0</v>
      </c>
      <c r="IA36" s="231">
        <f>IF(DS36="",0,IFERROR(VLOOKUP(DS31&amp;DS32&amp;DS33&amp;DS34&amp;DS35&amp;DS36,General!I:J,2,FALSE),0))</f>
        <v>0</v>
      </c>
      <c r="IB36" s="231">
        <f>IF(DV36="",0,IFERROR(VLOOKUP(DV31&amp;DV32&amp;DV33&amp;DV34&amp;DV35&amp;DV36,General!I:J,2,FALSE),0))</f>
        <v>0</v>
      </c>
      <c r="IC36" s="229">
        <f>IF(DY36="",0,IFERROR(VLOOKUP(DY31&amp;DY32&amp;DY33&amp;DY34&amp;DY35&amp;DY36,General!I:J,2,FALSE),0))</f>
        <v>0</v>
      </c>
      <c r="ID36" s="229">
        <f>IF(EB36="",0,IFERROR(VLOOKUP(EB31&amp;EB32&amp;EB33&amp;EB34&amp;EB35&amp;EB36,General!I:J,2,FALSE),0))</f>
        <v>0</v>
      </c>
      <c r="IE36" s="229">
        <v>0</v>
      </c>
      <c r="IF36" s="234" t="str">
        <f t="shared" si="165"/>
        <v/>
      </c>
      <c r="IG36" s="234" t="str">
        <f t="shared" si="99"/>
        <v>N</v>
      </c>
      <c r="IH36" s="234" t="str">
        <f t="shared" ca="1" si="100"/>
        <v>N</v>
      </c>
      <c r="II36" s="234" t="str">
        <f t="shared" si="101"/>
        <v>N</v>
      </c>
      <c r="IJ36" s="234" t="str">
        <f t="shared" si="102"/>
        <v/>
      </c>
      <c r="IK36" s="276" t="str">
        <f t="shared" ca="1" si="103"/>
        <v/>
      </c>
      <c r="IL36" s="234" t="str">
        <f t="shared" ca="1" si="104"/>
        <v/>
      </c>
      <c r="IM36" s="234" t="str">
        <f t="shared" si="105"/>
        <v/>
      </c>
      <c r="IN36" s="234" t="str">
        <f t="shared" si="106"/>
        <v/>
      </c>
      <c r="IO36" s="234" t="str">
        <f t="shared" si="107"/>
        <v/>
      </c>
      <c r="IP36" s="234" t="str">
        <f t="shared" si="108"/>
        <v/>
      </c>
      <c r="IQ36" s="234" t="str">
        <f t="shared" si="10"/>
        <v/>
      </c>
      <c r="IR36" s="234" t="str">
        <f t="shared" si="11"/>
        <v/>
      </c>
      <c r="IS36" s="234" t="str">
        <f t="shared" si="204"/>
        <v>00000</v>
      </c>
      <c r="IT36" s="234" t="str">
        <f t="shared" si="204"/>
        <v>00000</v>
      </c>
      <c r="IU36" s="234" t="str">
        <f t="shared" si="166"/>
        <v>000000</v>
      </c>
      <c r="IV36" s="234" t="str">
        <f t="shared" si="166"/>
        <v>000000</v>
      </c>
      <c r="IW36" s="234" t="str">
        <f t="shared" si="167"/>
        <v>B</v>
      </c>
      <c r="IX36" s="234" t="str">
        <f t="shared" si="168"/>
        <v>B</v>
      </c>
      <c r="IY36" s="234" t="str">
        <f t="shared" si="110"/>
        <v/>
      </c>
      <c r="IZ36" s="234" t="str">
        <f t="shared" ca="1" si="111"/>
        <v/>
      </c>
      <c r="JA36" s="234" t="str">
        <f t="shared" ca="1" si="112"/>
        <v>0</v>
      </c>
      <c r="JB36" s="234" t="str">
        <f t="shared" ca="1" si="113"/>
        <v/>
      </c>
      <c r="JC36" s="234" t="str">
        <f t="shared" si="114"/>
        <v>0</v>
      </c>
      <c r="JD36" s="234" t="str">
        <f t="shared" ca="1" si="115"/>
        <v/>
      </c>
      <c r="JE36" s="234" t="str">
        <f t="shared" ca="1" si="169"/>
        <v/>
      </c>
      <c r="JF36" s="234" t="str">
        <f t="shared" ca="1" si="170"/>
        <v/>
      </c>
      <c r="JG36" s="234" t="str">
        <f t="shared" ca="1" si="171"/>
        <v/>
      </c>
      <c r="JH36" s="234" t="str">
        <f t="shared" si="116"/>
        <v/>
      </c>
      <c r="JI36" s="234"/>
      <c r="JJ36" s="234"/>
      <c r="JK36" s="234"/>
      <c r="JL36" s="234"/>
      <c r="JM36" s="234"/>
      <c r="JN36" s="234">
        <v>2</v>
      </c>
      <c r="JO36" s="218"/>
      <c r="JP36" s="234"/>
      <c r="JQ36" s="234"/>
      <c r="JS36" s="281" t="e">
        <f t="shared" si="199"/>
        <v>#DIV/0!</v>
      </c>
      <c r="JT36" s="1" t="e">
        <f t="shared" si="200"/>
        <v>#DIV/0!</v>
      </c>
      <c r="JU36" s="1" t="e">
        <f t="shared" si="174"/>
        <v>#DIV/0!</v>
      </c>
      <c r="JV36" s="1" t="e">
        <f t="shared" si="175"/>
        <v>#DIV/0!</v>
      </c>
      <c r="JW36" s="1" t="e">
        <f t="shared" si="176"/>
        <v>#DIV/0!</v>
      </c>
      <c r="JX36" s="1" t="str">
        <f t="shared" si="177"/>
        <v/>
      </c>
      <c r="JY36" s="1" t="str">
        <f t="shared" si="178"/>
        <v/>
      </c>
      <c r="JZ36" s="1" t="str">
        <f t="shared" si="179"/>
        <v/>
      </c>
      <c r="KA36" s="1" t="str">
        <f t="shared" si="180"/>
        <v/>
      </c>
      <c r="KB36" s="1" t="str">
        <f t="shared" si="181"/>
        <v/>
      </c>
      <c r="KC36" s="1" t="str" cm="1">
        <f t="array" aca="1" ref="KC36" ca="1">IF(INDIRECT(VLOOKUP(KC35,General!AC:AE,3,FALSE)&amp;FQ35)&gt;1,KC35,JX36)</f>
        <v>DL</v>
      </c>
      <c r="KD36" s="1" t="str" cm="1">
        <f t="array" aca="1" ref="KD36" ca="1">IF(AND(INDIRECT(VLOOKUP(KD35,General!AC:AE,3,FALSE)&amp;FQ35)&gt;6,KD35&lt;&gt;KC36),KD35,IF(JX36&lt;&gt;KC36,JX36,IF(AND(JX36=JY36,JX36=JZ36),KA36,IF(JX36=JY36,JZ36,JY36))))</f>
        <v>DR</v>
      </c>
      <c r="KE36" s="1" t="str" cm="1">
        <f t="array" aca="1" ref="KE36" ca="1">IF(AND(INDIRECT(VLOOKUP(KE35,General!AC:AE,3,FALSE)&amp;FQ35)&gt;6,KE35&lt;&gt;KC36,KE35&lt;&gt;KD36),KE35,IF(AND(JX36&lt;&gt;KC36,JX36&lt;&gt;KD36),JX36,IF(AND(JY36&lt;&gt;KC36,JY36&lt;&gt;KD36),JY36,IF(AND(JZ36&lt;&gt;KC36,JZ36&lt;&gt;KD36),JZ36,IF(AND(KA36&lt;&gt;KC36,KA36&lt;&gt;KD36),KA36,KB36)))))</f>
        <v>CW</v>
      </c>
      <c r="KF36" s="1" t="str" cm="1">
        <f t="array" aca="1" ref="KF36" ca="1">INDIRECT(KC36&amp;FQ36)</f>
        <v/>
      </c>
      <c r="KG36" s="1" t="str" cm="1">
        <f t="array" aca="1" ref="KG36" ca="1">INDIRECT(KD36&amp;FQ36)</f>
        <v/>
      </c>
      <c r="KH36" s="1" t="str" cm="1">
        <f t="array" aca="1" ref="KH36" ca="1">INDIRECT(KE36&amp;FQ36)</f>
        <v/>
      </c>
      <c r="KI36" s="1" t="str">
        <f ca="1">VLOOKUP(KC36,General!AF:AG,2,FALSE)</f>
        <v xml:space="preserve">L3O </v>
      </c>
      <c r="KJ36" s="1" t="str">
        <f ca="1">VLOOKUP(KD36,General!AF:AG,2,FALSE)</f>
        <v xml:space="preserve">L4O </v>
      </c>
      <c r="KK36" s="1" t="str">
        <f ca="1">VLOOKUP(KE36,General!AF:AG,2,FALSE)</f>
        <v>AWB</v>
      </c>
      <c r="KL36" s="1" t="str">
        <f t="shared" ca="1" si="195"/>
        <v>Y</v>
      </c>
      <c r="KM36" s="1" t="str">
        <f t="shared" ca="1" si="196"/>
        <v>Y</v>
      </c>
      <c r="KN36" s="1" t="str">
        <f t="shared" ca="1" si="197"/>
        <v>Y</v>
      </c>
    </row>
    <row r="37" spans="1:300" ht="15.75" thickBot="1">
      <c r="A37" s="1">
        <v>33</v>
      </c>
      <c r="B37" s="9" t="str">
        <f t="shared" si="20"/>
        <v/>
      </c>
      <c r="C37" s="91" t="str">
        <f t="shared" si="183"/>
        <v/>
      </c>
      <c r="D37" s="86" t="str">
        <f t="shared" si="117"/>
        <v/>
      </c>
      <c r="E37" s="87" t="str">
        <f t="shared" si="117"/>
        <v/>
      </c>
      <c r="F37" s="8" t="str">
        <f t="shared" si="21"/>
        <v/>
      </c>
      <c r="H37" s="94" t="str">
        <f t="shared" si="184"/>
        <v/>
      </c>
      <c r="I37" s="86" t="str">
        <f t="shared" si="118"/>
        <v/>
      </c>
      <c r="J37" s="87" t="str">
        <f t="shared" si="118"/>
        <v/>
      </c>
      <c r="K37" s="8" t="str">
        <f t="shared" si="119"/>
        <v/>
      </c>
      <c r="L37" s="52"/>
      <c r="M37" s="16" t="str">
        <f>IF(Dashboard!AH37="","",Dashboard!AH37)</f>
        <v/>
      </c>
      <c r="O37" s="9" t="str">
        <f t="shared" si="185"/>
        <v/>
      </c>
      <c r="P37" s="86" t="str">
        <f t="shared" si="120"/>
        <v/>
      </c>
      <c r="Q37" s="87" t="str">
        <f t="shared" si="120"/>
        <v/>
      </c>
      <c r="R37" s="4" t="str">
        <f t="shared" si="121"/>
        <v/>
      </c>
      <c r="S37" s="4" t="str">
        <f t="shared" si="122"/>
        <v/>
      </c>
      <c r="T37" s="110" t="str">
        <f t="shared" si="123"/>
        <v/>
      </c>
      <c r="U37" s="4" t="str">
        <f>IF(M37="","",IF(B37="NB",U36,IF(T37="",SUM($T$5:$T37)+S37,SUM($T$5:$T37))))</f>
        <v/>
      </c>
      <c r="V37" s="98" t="str">
        <f t="shared" si="0"/>
        <v/>
      </c>
      <c r="W37" s="72" t="e">
        <f t="shared" ca="1" si="22"/>
        <v>#VALUE!</v>
      </c>
      <c r="X37" s="74" t="str">
        <f t="shared" si="23"/>
        <v/>
      </c>
      <c r="Y37" s="9" t="str">
        <f t="shared" ca="1" si="12"/>
        <v>D</v>
      </c>
      <c r="Z37" s="4" t="str">
        <f t="shared" ca="1" si="13"/>
        <v>D</v>
      </c>
      <c r="AA37" s="4" t="str">
        <f t="shared" ca="1" si="14"/>
        <v>B</v>
      </c>
      <c r="AB37" s="4" t="str">
        <f t="shared" si="186"/>
        <v/>
      </c>
      <c r="AC37" s="4" t="str">
        <f t="shared" si="187"/>
        <v/>
      </c>
      <c r="AD37" s="4" t="str">
        <f t="shared" si="188"/>
        <v/>
      </c>
      <c r="AE37" s="1" t="str">
        <f t="shared" si="124"/>
        <v/>
      </c>
      <c r="AF37" s="1" t="str">
        <f t="shared" si="125"/>
        <v/>
      </c>
      <c r="AG37" s="1" t="str">
        <f t="shared" si="189"/>
        <v/>
      </c>
      <c r="AH37" s="1" t="str">
        <f t="shared" si="126"/>
        <v/>
      </c>
      <c r="AI37" s="1" t="str">
        <f t="shared" si="127"/>
        <v/>
      </c>
      <c r="AJ37" s="1" t="str">
        <f t="shared" si="128"/>
        <v/>
      </c>
      <c r="AK37" s="1">
        <f t="shared" si="129"/>
        <v>0</v>
      </c>
      <c r="AL37" s="1">
        <f t="shared" si="129"/>
        <v>0</v>
      </c>
      <c r="AM37" s="1" t="str">
        <f t="shared" si="5"/>
        <v/>
      </c>
      <c r="AN37" s="1">
        <f t="shared" si="24"/>
        <v>0</v>
      </c>
      <c r="AO37" s="1" t="str">
        <f t="shared" si="190"/>
        <v/>
      </c>
      <c r="AP37" s="1" t="str">
        <f t="shared" si="25"/>
        <v>N</v>
      </c>
      <c r="AQ37" s="1" t="str">
        <f t="shared" si="26"/>
        <v>N</v>
      </c>
      <c r="AR37" s="1" t="str">
        <f t="shared" si="27"/>
        <v>N</v>
      </c>
      <c r="AS37" s="1" t="str">
        <f t="shared" si="28"/>
        <v/>
      </c>
      <c r="AT37" s="15" t="str">
        <f t="shared" ca="1" si="130"/>
        <v/>
      </c>
      <c r="AU37" s="1" t="str">
        <f t="shared" ca="1" si="29"/>
        <v/>
      </c>
      <c r="AV37" s="1" t="str">
        <f t="shared" ca="1" si="30"/>
        <v/>
      </c>
      <c r="AW37" s="1" t="str">
        <f t="shared" si="31"/>
        <v/>
      </c>
      <c r="AX37" s="1" t="str">
        <f t="shared" si="32"/>
        <v/>
      </c>
      <c r="AY37" s="1" t="str">
        <f t="shared" si="33"/>
        <v/>
      </c>
      <c r="AZ37" s="1" t="str">
        <f>IF(Dashboard!AH37="P",IF(AZ36="",1,AZ36+1),"")</f>
        <v/>
      </c>
      <c r="BA37" s="1" t="str">
        <f>IF(Dashboard!AH37="B",IF(BA36="",1,BA36+1),"")</f>
        <v/>
      </c>
      <c r="BB37" s="1" t="str">
        <f t="shared" si="202"/>
        <v>00000</v>
      </c>
      <c r="BC37" s="1" t="str">
        <f t="shared" si="202"/>
        <v>00000</v>
      </c>
      <c r="BD37" s="1" t="str">
        <f t="shared" si="131"/>
        <v>000000</v>
      </c>
      <c r="BE37" s="1" t="str">
        <f t="shared" si="131"/>
        <v>000000</v>
      </c>
      <c r="BF37" s="1" t="str">
        <f t="shared" si="132"/>
        <v>B</v>
      </c>
      <c r="BG37" s="1" t="str">
        <f t="shared" si="35"/>
        <v/>
      </c>
      <c r="BH37" s="1">
        <f t="shared" ca="1" si="133"/>
        <v>0</v>
      </c>
      <c r="BI37" s="1" t="str">
        <f t="shared" si="36"/>
        <v/>
      </c>
      <c r="BJ37" s="1">
        <f t="shared" ca="1" si="134"/>
        <v>0</v>
      </c>
      <c r="BK37" s="1" t="str">
        <f t="shared" si="37"/>
        <v/>
      </c>
      <c r="BL37" s="1">
        <f t="shared" ca="1" si="135"/>
        <v>0</v>
      </c>
      <c r="BM37" s="1" t="str">
        <f t="shared" ca="1" si="136"/>
        <v>0</v>
      </c>
      <c r="BN37" s="1" t="str">
        <f t="shared" ca="1" si="137"/>
        <v>0</v>
      </c>
      <c r="BO37" s="1" t="str">
        <f t="shared" ca="1" si="138"/>
        <v>0</v>
      </c>
      <c r="BR37" s="1">
        <f>General!A35</f>
        <v>0</v>
      </c>
      <c r="BS37" s="1">
        <f>General!B35</f>
        <v>0</v>
      </c>
      <c r="BT37" s="1" t="str">
        <f>General!C35</f>
        <v/>
      </c>
      <c r="BU37" s="1">
        <f>General!D35</f>
        <v>0</v>
      </c>
      <c r="BW37" s="1" t="str">
        <f>General!F35</f>
        <v>LLWLL</v>
      </c>
      <c r="BX37" s="1">
        <f>General!G35</f>
        <v>-3</v>
      </c>
      <c r="BZ37" s="1">
        <f>IF(Dashboard!U37="",1,0.5)</f>
        <v>1</v>
      </c>
      <c r="CB37" s="230" t="str">
        <f t="shared" si="38"/>
        <v/>
      </c>
      <c r="CC37" s="231" t="str">
        <f t="shared" si="39"/>
        <v/>
      </c>
      <c r="CD37" s="229" t="str">
        <f t="shared" si="40"/>
        <v/>
      </c>
      <c r="CE37" s="230" t="str">
        <f t="shared" si="41"/>
        <v/>
      </c>
      <c r="CF37" s="231" t="str">
        <f t="shared" si="42"/>
        <v/>
      </c>
      <c r="CG37" s="229" t="str">
        <f t="shared" si="43"/>
        <v/>
      </c>
      <c r="CH37" s="230" t="str">
        <f t="shared" si="44"/>
        <v/>
      </c>
      <c r="CI37" s="231" t="str">
        <f t="shared" si="45"/>
        <v/>
      </c>
      <c r="CJ37" s="229" t="str">
        <f t="shared" si="46"/>
        <v/>
      </c>
      <c r="CK37" s="230" t="str">
        <f t="shared" si="47"/>
        <v/>
      </c>
      <c r="CL37" s="231" t="str">
        <f t="shared" si="48"/>
        <v/>
      </c>
      <c r="CM37" s="229" t="str">
        <f t="shared" si="49"/>
        <v/>
      </c>
      <c r="CN37" s="230" t="str">
        <f t="shared" si="139"/>
        <v/>
      </c>
      <c r="CO37" s="231" t="str">
        <f t="shared" si="50"/>
        <v/>
      </c>
      <c r="CP37" s="229" t="str">
        <f t="shared" si="51"/>
        <v/>
      </c>
      <c r="CQ37" s="230" t="str">
        <f t="shared" si="52"/>
        <v/>
      </c>
      <c r="CR37" s="231" t="str">
        <f t="shared" si="53"/>
        <v/>
      </c>
      <c r="CS37" s="229" t="str">
        <f t="shared" si="54"/>
        <v/>
      </c>
      <c r="CT37" s="230" t="str">
        <f t="shared" si="55"/>
        <v/>
      </c>
      <c r="CU37" s="231" t="str">
        <f t="shared" si="56"/>
        <v/>
      </c>
      <c r="CV37" s="229" t="str">
        <f t="shared" si="57"/>
        <v/>
      </c>
      <c r="CW37" s="230" t="str">
        <f t="shared" si="58"/>
        <v/>
      </c>
      <c r="CX37" s="231" t="str">
        <f t="shared" si="59"/>
        <v/>
      </c>
      <c r="CY37" s="232" t="str">
        <f t="shared" si="60"/>
        <v/>
      </c>
      <c r="CZ37" s="230" t="str">
        <f t="shared" si="61"/>
        <v/>
      </c>
      <c r="DA37" s="231" t="str">
        <f t="shared" si="62"/>
        <v/>
      </c>
      <c r="DB37" s="229" t="str">
        <f t="shared" si="63"/>
        <v/>
      </c>
      <c r="DC37" s="230" t="str">
        <f t="shared" si="64"/>
        <v/>
      </c>
      <c r="DD37" s="231" t="str">
        <f t="shared" si="65"/>
        <v/>
      </c>
      <c r="DE37" s="229" t="str">
        <f t="shared" si="66"/>
        <v/>
      </c>
      <c r="DF37" s="230" t="str">
        <f t="shared" si="67"/>
        <v/>
      </c>
      <c r="DG37" s="231" t="str">
        <f t="shared" si="68"/>
        <v/>
      </c>
      <c r="DH37" s="229" t="str">
        <f t="shared" si="69"/>
        <v/>
      </c>
      <c r="DI37" s="230" t="str">
        <f t="shared" si="70"/>
        <v/>
      </c>
      <c r="DJ37" s="231" t="str">
        <f t="shared" si="71"/>
        <v/>
      </c>
      <c r="DK37" s="229" t="str">
        <f t="shared" si="72"/>
        <v/>
      </c>
      <c r="DL37" s="230" t="str">
        <f t="shared" si="73"/>
        <v/>
      </c>
      <c r="DM37" s="231" t="str">
        <f t="shared" si="74"/>
        <v/>
      </c>
      <c r="DN37" s="229" t="str">
        <f t="shared" si="75"/>
        <v/>
      </c>
      <c r="DO37" s="230" t="str">
        <f t="shared" si="76"/>
        <v/>
      </c>
      <c r="DP37" s="231" t="str">
        <f t="shared" si="77"/>
        <v/>
      </c>
      <c r="DQ37" s="229" t="str">
        <f t="shared" si="78"/>
        <v/>
      </c>
      <c r="DR37" s="230" t="str">
        <f t="shared" si="79"/>
        <v/>
      </c>
      <c r="DS37" s="231" t="str">
        <f t="shared" si="80"/>
        <v/>
      </c>
      <c r="DT37" s="229" t="str">
        <f t="shared" si="81"/>
        <v/>
      </c>
      <c r="DU37" s="230" t="str">
        <f t="shared" si="82"/>
        <v/>
      </c>
      <c r="DV37" s="231" t="str">
        <f t="shared" si="83"/>
        <v/>
      </c>
      <c r="DW37" s="229" t="str">
        <f t="shared" si="84"/>
        <v/>
      </c>
      <c r="DX37" s="230" t="str">
        <f t="shared" si="85"/>
        <v/>
      </c>
      <c r="DY37" s="231" t="str">
        <f t="shared" si="86"/>
        <v/>
      </c>
      <c r="DZ37" s="229" t="str">
        <f t="shared" si="87"/>
        <v/>
      </c>
      <c r="EA37" s="230" t="str">
        <f t="shared" si="88"/>
        <v/>
      </c>
      <c r="EB37" s="231" t="str">
        <f t="shared" si="89"/>
        <v/>
      </c>
      <c r="EC37" s="229" t="str">
        <f t="shared" si="90"/>
        <v/>
      </c>
      <c r="ED37" s="252">
        <f t="shared" si="140"/>
        <v>0</v>
      </c>
      <c r="EE37" s="253">
        <f t="shared" si="141"/>
        <v>0</v>
      </c>
      <c r="EF37" s="254" t="str">
        <f t="shared" si="142"/>
        <v/>
      </c>
      <c r="EG37" s="255" t="e">
        <f t="shared" si="205"/>
        <v>#DIV/0!</v>
      </c>
      <c r="EH37" s="255" t="e">
        <f t="shared" si="205"/>
        <v>#DIV/0!</v>
      </c>
      <c r="EI37" s="255" t="e">
        <f t="shared" si="205"/>
        <v>#DIV/0!</v>
      </c>
      <c r="EJ37" s="255" t="e">
        <f t="shared" si="205"/>
        <v>#DIV/0!</v>
      </c>
      <c r="EK37" s="255" t="e">
        <f t="shared" si="205"/>
        <v>#DIV/0!</v>
      </c>
      <c r="EL37" s="255" t="e">
        <f t="shared" si="205"/>
        <v>#DIV/0!</v>
      </c>
      <c r="EM37" s="255" t="e">
        <f t="shared" si="205"/>
        <v>#DIV/0!</v>
      </c>
      <c r="EN37" s="255" t="e">
        <f t="shared" si="205"/>
        <v>#DIV/0!</v>
      </c>
      <c r="EO37" s="255" t="e">
        <f t="shared" si="205"/>
        <v>#DIV/0!</v>
      </c>
      <c r="EP37" s="255" t="e">
        <f t="shared" si="205"/>
        <v>#DIV/0!</v>
      </c>
      <c r="EQ37" s="255" t="e">
        <f t="shared" si="205"/>
        <v>#DIV/0!</v>
      </c>
      <c r="ER37" s="255" t="e">
        <f t="shared" si="205"/>
        <v>#DIV/0!</v>
      </c>
      <c r="ES37" s="255" t="e">
        <f t="shared" si="205"/>
        <v>#DIV/0!</v>
      </c>
      <c r="ET37" s="255" t="e">
        <f t="shared" si="205"/>
        <v>#DIV/0!</v>
      </c>
      <c r="EU37" s="255" t="e">
        <f t="shared" si="205"/>
        <v>#DIV/0!</v>
      </c>
      <c r="EV37" s="255" t="e">
        <f t="shared" si="205"/>
        <v>#DIV/0!</v>
      </c>
      <c r="EW37" s="255" t="e">
        <f t="shared" si="203"/>
        <v>#DIV/0!</v>
      </c>
      <c r="EX37" s="255" t="e">
        <f t="shared" si="201"/>
        <v>#DIV/0!</v>
      </c>
      <c r="EY37" s="256" t="str">
        <f t="shared" si="144"/>
        <v/>
      </c>
      <c r="EZ37" s="257" t="str">
        <f t="shared" si="145"/>
        <v/>
      </c>
      <c r="FA37" s="257" t="str">
        <f t="shared" si="146"/>
        <v/>
      </c>
      <c r="FB37" s="257" t="str">
        <f t="shared" si="147"/>
        <v/>
      </c>
      <c r="FC37" s="257" t="str">
        <f t="shared" si="148"/>
        <v/>
      </c>
      <c r="FD37" s="257" t="str">
        <f t="shared" si="149"/>
        <v/>
      </c>
      <c r="FE37" s="257" t="str">
        <f t="shared" si="150"/>
        <v/>
      </c>
      <c r="FF37" s="257" t="str">
        <f t="shared" si="151"/>
        <v/>
      </c>
      <c r="FG37" s="257" t="str">
        <f t="shared" si="152"/>
        <v/>
      </c>
      <c r="FH37" s="257" t="str">
        <f t="shared" si="153"/>
        <v/>
      </c>
      <c r="FI37" s="257" t="str">
        <f t="shared" si="154"/>
        <v/>
      </c>
      <c r="FJ37" s="257" t="str">
        <f t="shared" si="155"/>
        <v/>
      </c>
      <c r="FK37" s="257" t="str">
        <f t="shared" si="156"/>
        <v/>
      </c>
      <c r="FL37" s="257" t="str">
        <f t="shared" si="157"/>
        <v/>
      </c>
      <c r="FM37" s="257" t="str">
        <f t="shared" si="158"/>
        <v/>
      </c>
      <c r="FN37" s="257" t="str">
        <f t="shared" si="159"/>
        <v/>
      </c>
      <c r="FO37" s="257" t="str">
        <f t="shared" si="160"/>
        <v/>
      </c>
      <c r="FP37" s="258" t="str">
        <f t="shared" si="161"/>
        <v/>
      </c>
      <c r="FQ37" s="228">
        <v>37</v>
      </c>
      <c r="FR37" s="232">
        <f t="shared" si="198"/>
        <v>32</v>
      </c>
      <c r="FS37" s="230" t="str" cm="1">
        <f t="array" ref="FS37">IFERROR(INDEX($EG$4:$EX$4,_xlfn.AGGREGATE(15,6,COLUMN($EG$4:$EX$4)-COLUMN($EF$1)/($EG37:$EX37=LARGE($EG37:$EX37,1)),COLUMNS($EX$4:$EX$4))),"")</f>
        <v/>
      </c>
      <c r="FT37" s="230" t="str" cm="1">
        <f t="array" ref="FT37">IFERROR(INDEX($EG$4:$EX$4,_xlfn.AGGREGATE(15,6,COLUMN($EG$4:$EX$4)-COLUMN($EF$1)/($EG37:$EX37=LARGE($EG37:$EX37,2)),COLUMNS($EX$4:$EY$4))),"")</f>
        <v/>
      </c>
      <c r="FU37" s="230" t="str" cm="1">
        <f t="array" ref="FU37">IFERROR(INDEX($EG$4:$EX$4,_xlfn.AGGREGATE(15,6,COLUMN($EG$4:$EX$4)-COLUMN($EF$1)/($EG37:$EX37=LARGE($EG37:$EX37,3)),COLUMNS($EX$4:$EZ$4))),"")</f>
        <v/>
      </c>
      <c r="FV37" s="230" t="str" cm="1">
        <f t="array" ref="FV37">IFERROR(INDEX($EG$4:$EX$4,_xlfn.AGGREGATE(15,6,COLUMN($EG$4:$EX$4)-COLUMN($EF$1)/($EG37:$EX37=LARGE($EG37:$EX37,4)),COLUMNS($EX$4:$FA$4))),"")</f>
        <v/>
      </c>
      <c r="FW37" s="230" t="str" cm="1">
        <f t="array" ref="FW37">IFERROR(INDEX($EG$4:$EX$4,_xlfn.AGGREGATE(15,6,COLUMN($EG$4:$EX$4)-COLUMN($EF$1)/($EG37:$EX37=LARGE($EG37:$EX37,5)),COLUMNS($EX$4:$FB$4))),"")</f>
        <v/>
      </c>
      <c r="FX37" s="230" t="str" cm="1">
        <f t="array" ref="FX37">IFERROR(INDEX($EG$4:$EX$4,_xlfn.AGGREGATE(15,6,COLUMN($EG$4:$EX$4)-COLUMN($EF$1)/($EG37:$EX37=LARGE($EG37:$EX37,6)),COLUMNS($EX$4:$FC$4))),"")</f>
        <v/>
      </c>
      <c r="FY37" s="228" t="str">
        <f t="shared" si="191"/>
        <v/>
      </c>
      <c r="FZ37" s="231" t="str">
        <f t="shared" ca="1" si="192"/>
        <v>R</v>
      </c>
      <c r="GA37" s="231" t="e" cm="1">
        <f t="array" aca="1" ref="GA37" ca="1">IF(INDIRECT(VLOOKUP(GA36,General!AC:AE,3,FALSE)&amp;FQ36)&gt;0,GA36,FY36)</f>
        <v>#N/A</v>
      </c>
      <c r="GB37" s="232">
        <f t="shared" ca="1" si="193"/>
        <v>4</v>
      </c>
      <c r="GC37" s="230"/>
      <c r="GD37" s="231"/>
      <c r="GE37" s="231"/>
      <c r="GF37" s="231"/>
      <c r="GG37" s="231"/>
      <c r="GH37" s="229"/>
      <c r="GI37" s="259">
        <f ca="1">IF(FS37="",-1,COUNTIF(INDIRECT(GC37&amp;$DN$10):INDIRECT(GC37&amp;FQ37),"Y"))</f>
        <v>-1</v>
      </c>
      <c r="GJ37" s="262">
        <f ca="1">IF(FT37="",-1,COUNTIF(INDIRECT(GD37&amp;$DN$10):INDIRECT(GD37&amp;FQ37),"Y"))</f>
        <v>-1</v>
      </c>
      <c r="GK37" s="262">
        <f ca="1">IF(FU37="",-1,COUNTIF(INDIRECT(GE37&amp;$DN$10):INDIRECT(GE37&amp;FQ37),"Y"))</f>
        <v>-1</v>
      </c>
      <c r="GL37" s="260">
        <f ca="1">IF(FV37="",-1,COUNTIF(INDIRECT(GF37&amp;$DN$10):INDIRECT(GF37&amp;FQ37),"Y"))</f>
        <v>-1</v>
      </c>
      <c r="GM37" s="264">
        <f ca="1">IF(FW37="",-1,COUNTIF(INDIRECT(GG37&amp;$DN$10):INDIRECT(GG37&amp;FQ37),"Y"))</f>
        <v>-1</v>
      </c>
      <c r="GN37" s="264">
        <f ca="1">IF(FX37="",-1,COUNTIF(INDIRECT(GH37&amp;$DN$10):INDIRECT(GH37&amp;FQ37),"Y"))</f>
        <v>-1</v>
      </c>
      <c r="GO37" s="230" t="str" cm="1">
        <f t="array" ref="GO37">IFERROR(INDEX($DP$37:$DU$37,_xlfn.AGGREGATE(15,6,COLUMN($DP$37:$DU$37)-COLUMN($DO$37)/($EF$37:$EK$37=MAX($EF$37:$EK$37)),COLUMNS($DP$37:FS37))),"")</f>
        <v/>
      </c>
      <c r="GP37" s="231" t="str" cm="1">
        <f t="array" ref="GP37">IFERROR(INDEX($DP$37:$DU$37,_xlfn.AGGREGATE(15,6,COLUMN($DP$37:$DU$37)-COLUMN($DO$37)/($EF$37:$EK$37=MAX($EF$37:$EK$37)),COLUMNS($DP$37:FT37))),"")</f>
        <v/>
      </c>
      <c r="GQ37" s="231" t="str" cm="1">
        <f t="array" ref="GQ37">IFERROR(INDEX($DP$37:$DU$37,_xlfn.AGGREGATE(15,6,COLUMN($DP$37:$DU$37)-COLUMN($DO$37)/($EF$37:$EK$37=MAX($EF$37:$EK$37)),COLUMNS($DP$37:FU37))),"")</f>
        <v/>
      </c>
      <c r="GR37" s="231" t="str" cm="1">
        <f t="array" ref="GR37">IFERROR(INDEX($DP$37:$DU$37,_xlfn.AGGREGATE(15,6,COLUMN($DP$37:$DU$37)-COLUMN($DO$37)/($EF$37:$EK$37=MAX($EF$37:$EK$37)),COLUMNS($DP$37:FV37))),"")</f>
        <v/>
      </c>
      <c r="GS37" s="231" t="str" cm="1">
        <f t="array" ref="GS37">IFERROR(INDEX($DP$37:$DU$37,_xlfn.AGGREGATE(15,6,COLUMN($DP$37:$DU$37)-COLUMN($DO$37)/($EF$37:$EK$37=MAX($EF$37:$EK$37)),COLUMNS($DP$37:FW37))),"")</f>
        <v/>
      </c>
      <c r="GT37" s="229" t="str" cm="1">
        <f t="array" ref="GT37">IFERROR(INDEX($DP$37:$DU$37,_xlfn.AGGREGATE(15,6,COLUMN($DP$37:$DU$37)-COLUMN($DO$37)/($EF$37:$EK$37=MAX($EF$37:$EK$37)),COLUMNS($DP$37:FX37))),"")</f>
        <v/>
      </c>
      <c r="GU37" s="234">
        <f t="shared" ca="1" si="164"/>
        <v>6</v>
      </c>
      <c r="GV37" s="232">
        <f t="shared" ca="1" si="194"/>
        <v>4</v>
      </c>
      <c r="GW37" s="263" t="str" cm="1">
        <f t="array" aca="1" ref="GW37" ca="1">INDEX(GO37:GT37,1,GV37)</f>
        <v/>
      </c>
      <c r="GX37" s="230" t="str">
        <f t="shared" ca="1" si="17"/>
        <v>B</v>
      </c>
      <c r="GY37" s="231" t="str">
        <f t="shared" ca="1" si="18"/>
        <v>T</v>
      </c>
      <c r="GZ37" s="231" t="str">
        <f t="shared" si="19"/>
        <v>C</v>
      </c>
      <c r="HA37" s="231" t="str">
        <f t="shared" si="6"/>
        <v/>
      </c>
      <c r="HB37" s="231" t="str">
        <f t="shared" ca="1" si="7"/>
        <v>00</v>
      </c>
      <c r="HC37" s="231" t="str">
        <f t="shared" si="8"/>
        <v>00</v>
      </c>
      <c r="HD37" s="234" t="str">
        <f t="shared" si="92"/>
        <v/>
      </c>
      <c r="HE37" s="234" t="str">
        <f t="shared" si="93"/>
        <v/>
      </c>
      <c r="HF37" s="234" t="str">
        <f t="shared" si="94"/>
        <v/>
      </c>
      <c r="HG37" s="234" t="str">
        <f t="shared" si="95"/>
        <v/>
      </c>
      <c r="HH37" s="234" t="str">
        <f t="shared" si="96"/>
        <v/>
      </c>
      <c r="HI37" s="234" t="str">
        <f t="shared" si="97"/>
        <v/>
      </c>
      <c r="HJ37" s="234">
        <f t="shared" ca="1" si="98"/>
        <v>0</v>
      </c>
      <c r="HK37" s="234">
        <f t="shared" ca="1" si="98"/>
        <v>0</v>
      </c>
      <c r="HL37" s="230" t="str">
        <f t="shared" si="9"/>
        <v/>
      </c>
      <c r="HM37" s="231">
        <f>IF(CC37="",0,IFERROR(VLOOKUP(CC32&amp;CC33&amp;CC34&amp;CC35&amp;CC36&amp;CC37,General!I:J,2,FALSE),0))</f>
        <v>0</v>
      </c>
      <c r="HN37" s="231">
        <f>IF(CF37="",0,IFERROR(VLOOKUP(CF32&amp;CF33&amp;CF34&amp;CF35&amp;CF36&amp;CF37,General!I:J,2,FALSE),0))</f>
        <v>0</v>
      </c>
      <c r="HO37" s="231">
        <f>IF(CI37="",0,IFERROR(VLOOKUP(CI32&amp;CI33&amp;CI34&amp;CI35&amp;CI36&amp;CI37,General!I:J,2,FALSE),0))</f>
        <v>0</v>
      </c>
      <c r="HP37" s="231">
        <f>IF(CL37="",0,IFERROR(VLOOKUP(CL32&amp;CL33&amp;CL34&amp;CL35&amp;CL36&amp;CL37,General!I:J,2,FALSE),0))</f>
        <v>0</v>
      </c>
      <c r="HQ37" s="231">
        <f>IF(CO37="",0,IFERROR(VLOOKUP(CO32&amp;CO33&amp;CO34&amp;CO35&amp;CO36&amp;CO37,General!I:J,2,FALSE),0))</f>
        <v>0</v>
      </c>
      <c r="HR37" s="231">
        <f>IF(CR37="",0,IFERROR(VLOOKUP(CR32&amp;CR33&amp;CR34&amp;CR35&amp;CR36&amp;CR37,General!I:J,2,FALSE),0))</f>
        <v>0</v>
      </c>
      <c r="HS37" s="231">
        <f>IF(CU37="",0,IFERROR(VLOOKUP(CU32&amp;CU33&amp;CU34&amp;CU35&amp;CU36&amp;CU37,General!I:J,2,FALSE),0))</f>
        <v>0</v>
      </c>
      <c r="HT37" s="231">
        <f>IF(CX37="",0,IFERROR(VLOOKUP(CX32&amp;CX33&amp;CX34&amp;CX35&amp;CX36&amp;CX37,General!I:J,2,FALSE),0))</f>
        <v>0</v>
      </c>
      <c r="HU37" s="231">
        <f>IF(DA37="",0,IFERROR(VLOOKUP(DA32&amp;DA33&amp;DA34&amp;DA35&amp;DA36&amp;DA37,General!I:J,2,FALSE),0))</f>
        <v>0</v>
      </c>
      <c r="HV37" s="231">
        <f>IF(DD37="",0,IFERROR(VLOOKUP(DD32&amp;DD33&amp;DD34&amp;DD35&amp;DD36&amp;DD37,General!I:J,2,FALSE),0))</f>
        <v>0</v>
      </c>
      <c r="HW37" s="231">
        <f>IF(DG37="",0,IFERROR(VLOOKUP(DG32&amp;DG33&amp;DG34&amp;DG35&amp;DG36&amp;DG37,General!I:J,2,FALSE),0))</f>
        <v>0</v>
      </c>
      <c r="HX37" s="231">
        <f>IF(DJ37="",0,IFERROR(VLOOKUP(DJ32&amp;DJ33&amp;DJ34&amp;DJ35&amp;DJ36&amp;DJ37,General!I:J,2,FALSE),0))</f>
        <v>0</v>
      </c>
      <c r="HY37" s="231">
        <f>IF(DM37="",0,IFERROR(VLOOKUP(DM32&amp;DM33&amp;DM34&amp;DM35&amp;DM36&amp;DM37,General!I:J,2,FALSE),0))</f>
        <v>0</v>
      </c>
      <c r="HZ37" s="231">
        <f>IF(DP37="",0,IFERROR(VLOOKUP(DP32&amp;DP33&amp;DP34&amp;DP35&amp;DP36&amp;DP37,General!I:J,2,FALSE),0))</f>
        <v>0</v>
      </c>
      <c r="IA37" s="231">
        <f>IF(DS37="",0,IFERROR(VLOOKUP(DS32&amp;DS33&amp;DS34&amp;DS35&amp;DS36&amp;DS37,General!I:J,2,FALSE),0))</f>
        <v>0</v>
      </c>
      <c r="IB37" s="231">
        <f>IF(DV37="",0,IFERROR(VLOOKUP(DV32&amp;DV33&amp;DV34&amp;DV35&amp;DV36&amp;DV37,General!I:J,2,FALSE),0))</f>
        <v>0</v>
      </c>
      <c r="IC37" s="229">
        <f>IF(DY37="",0,IFERROR(VLOOKUP(DY32&amp;DY33&amp;DY34&amp;DY35&amp;DY36&amp;DY37,General!I:J,2,FALSE),0))</f>
        <v>0</v>
      </c>
      <c r="ID37" s="229">
        <f>IF(EB37="",0,IFERROR(VLOOKUP(EB32&amp;EB33&amp;EB34&amp;EB35&amp;EB36&amp;EB37,General!I:J,2,FALSE),0))</f>
        <v>0</v>
      </c>
      <c r="IE37" s="229">
        <v>0</v>
      </c>
      <c r="IF37" s="234" t="str">
        <f t="shared" si="165"/>
        <v/>
      </c>
      <c r="IG37" s="234" t="str">
        <f t="shared" si="99"/>
        <v>N</v>
      </c>
      <c r="IH37" s="234" t="str">
        <f t="shared" ca="1" si="100"/>
        <v>N</v>
      </c>
      <c r="II37" s="234" t="str">
        <f t="shared" si="101"/>
        <v>N</v>
      </c>
      <c r="IJ37" s="234" t="str">
        <f t="shared" si="102"/>
        <v/>
      </c>
      <c r="IK37" s="276" t="str">
        <f t="shared" ca="1" si="103"/>
        <v/>
      </c>
      <c r="IL37" s="234" t="str">
        <f t="shared" ca="1" si="104"/>
        <v/>
      </c>
      <c r="IM37" s="234" t="str">
        <f t="shared" si="105"/>
        <v/>
      </c>
      <c r="IN37" s="234" t="str">
        <f t="shared" si="106"/>
        <v/>
      </c>
      <c r="IO37" s="234" t="str">
        <f t="shared" si="107"/>
        <v/>
      </c>
      <c r="IP37" s="234" t="str">
        <f t="shared" si="108"/>
        <v/>
      </c>
      <c r="IQ37" s="234" t="str">
        <f t="shared" si="10"/>
        <v/>
      </c>
      <c r="IR37" s="234" t="str">
        <f t="shared" si="11"/>
        <v/>
      </c>
      <c r="IS37" s="234" t="str">
        <f t="shared" si="204"/>
        <v>00000</v>
      </c>
      <c r="IT37" s="234" t="str">
        <f t="shared" si="204"/>
        <v>00000</v>
      </c>
      <c r="IU37" s="234" t="str">
        <f t="shared" si="166"/>
        <v>000000</v>
      </c>
      <c r="IV37" s="234" t="str">
        <f t="shared" si="166"/>
        <v>000000</v>
      </c>
      <c r="IW37" s="234" t="str">
        <f t="shared" si="167"/>
        <v>B</v>
      </c>
      <c r="IX37" s="234" t="str">
        <f t="shared" si="168"/>
        <v>B</v>
      </c>
      <c r="IY37" s="234" t="str">
        <f t="shared" si="110"/>
        <v/>
      </c>
      <c r="IZ37" s="234" t="str">
        <f t="shared" ca="1" si="111"/>
        <v/>
      </c>
      <c r="JA37" s="234" t="str">
        <f t="shared" ca="1" si="112"/>
        <v>0</v>
      </c>
      <c r="JB37" s="234" t="str">
        <f t="shared" ca="1" si="113"/>
        <v/>
      </c>
      <c r="JC37" s="234" t="str">
        <f t="shared" si="114"/>
        <v>0</v>
      </c>
      <c r="JD37" s="234" t="str">
        <f t="shared" ca="1" si="115"/>
        <v/>
      </c>
      <c r="JE37" s="234" t="str">
        <f t="shared" ca="1" si="169"/>
        <v/>
      </c>
      <c r="JF37" s="234" t="str">
        <f t="shared" ca="1" si="170"/>
        <v/>
      </c>
      <c r="JG37" s="234" t="str">
        <f t="shared" ca="1" si="171"/>
        <v/>
      </c>
      <c r="JH37" s="234" t="str">
        <f t="shared" si="116"/>
        <v/>
      </c>
      <c r="JI37" s="234"/>
      <c r="JJ37" s="234"/>
      <c r="JK37" s="234"/>
      <c r="JL37" s="234"/>
      <c r="JM37" s="234"/>
      <c r="JN37" s="234">
        <v>1</v>
      </c>
      <c r="JO37" s="218"/>
      <c r="JP37" s="234"/>
      <c r="JQ37" s="234"/>
      <c r="JS37" s="281" t="e">
        <f t="shared" si="199"/>
        <v>#DIV/0!</v>
      </c>
      <c r="JT37" s="1" t="e">
        <f t="shared" si="200"/>
        <v>#DIV/0!</v>
      </c>
      <c r="JU37" s="1" t="e">
        <f t="shared" si="174"/>
        <v>#DIV/0!</v>
      </c>
      <c r="JV37" s="1" t="e">
        <f t="shared" si="175"/>
        <v>#DIV/0!</v>
      </c>
      <c r="JW37" s="1" t="e">
        <f t="shared" si="176"/>
        <v>#DIV/0!</v>
      </c>
      <c r="JX37" s="1" t="str">
        <f t="shared" si="177"/>
        <v/>
      </c>
      <c r="JY37" s="1" t="str">
        <f t="shared" si="178"/>
        <v/>
      </c>
      <c r="JZ37" s="1" t="str">
        <f t="shared" si="179"/>
        <v/>
      </c>
      <c r="KA37" s="1" t="str">
        <f t="shared" si="180"/>
        <v/>
      </c>
      <c r="KB37" s="1" t="str">
        <f t="shared" si="181"/>
        <v/>
      </c>
      <c r="KC37" s="1" t="str" cm="1">
        <f t="array" aca="1" ref="KC37" ca="1">IF(INDIRECT(VLOOKUP(KC36,General!AC:AE,3,FALSE)&amp;FQ36)&gt;1,KC36,JX37)</f>
        <v>DL</v>
      </c>
      <c r="KD37" s="1" t="str" cm="1">
        <f t="array" aca="1" ref="KD37" ca="1">IF(AND(INDIRECT(VLOOKUP(KD36,General!AC:AE,3,FALSE)&amp;FQ36)&gt;6,KD36&lt;&gt;KC37),KD36,IF(JX37&lt;&gt;KC37,JX37,IF(AND(JX37=JY37,JX37=JZ37),KA37,IF(JX37=JY37,JZ37,JY37))))</f>
        <v>DR</v>
      </c>
      <c r="KE37" s="1" t="str" cm="1">
        <f t="array" aca="1" ref="KE37" ca="1">IF(AND(INDIRECT(VLOOKUP(KE36,General!AC:AE,3,FALSE)&amp;FQ36)&gt;6,KE36&lt;&gt;KC37,KE36&lt;&gt;KD37),KE36,IF(AND(JX37&lt;&gt;KC37,JX37&lt;&gt;KD37),JX37,IF(AND(JY37&lt;&gt;KC37,JY37&lt;&gt;KD37),JY37,IF(AND(JZ37&lt;&gt;KC37,JZ37&lt;&gt;KD37),JZ37,IF(AND(KA37&lt;&gt;KC37,KA37&lt;&gt;KD37),KA37,KB37)))))</f>
        <v>CW</v>
      </c>
      <c r="KF37" s="1" t="str" cm="1">
        <f t="array" aca="1" ref="KF37" ca="1">INDIRECT(KC37&amp;FQ37)</f>
        <v/>
      </c>
      <c r="KG37" s="1" t="str" cm="1">
        <f t="array" aca="1" ref="KG37" ca="1">INDIRECT(KD37&amp;FQ37)</f>
        <v/>
      </c>
      <c r="KH37" s="1" t="str" cm="1">
        <f t="array" aca="1" ref="KH37" ca="1">INDIRECT(KE37&amp;FQ37)</f>
        <v/>
      </c>
      <c r="KI37" s="1" t="str">
        <f ca="1">VLOOKUP(KC37,General!AF:AG,2,FALSE)</f>
        <v xml:space="preserve">L3O </v>
      </c>
      <c r="KJ37" s="1" t="str">
        <f ca="1">VLOOKUP(KD37,General!AF:AG,2,FALSE)</f>
        <v xml:space="preserve">L4O </v>
      </c>
      <c r="KK37" s="1" t="str">
        <f ca="1">VLOOKUP(KE37,General!AF:AG,2,FALSE)</f>
        <v>AWB</v>
      </c>
      <c r="KL37" s="1" t="str">
        <f t="shared" ca="1" si="195"/>
        <v>Y</v>
      </c>
      <c r="KM37" s="1" t="str">
        <f t="shared" ca="1" si="196"/>
        <v>Y</v>
      </c>
      <c r="KN37" s="1" t="str">
        <f t="shared" ca="1" si="197"/>
        <v>Y</v>
      </c>
    </row>
    <row r="38" spans="1:300" ht="15.75" thickBot="1">
      <c r="A38" s="1">
        <v>34</v>
      </c>
      <c r="B38" s="9" t="str">
        <f t="shared" si="20"/>
        <v/>
      </c>
      <c r="C38" s="91" t="str">
        <f t="shared" si="183"/>
        <v/>
      </c>
      <c r="D38" s="86" t="str">
        <f t="shared" si="117"/>
        <v/>
      </c>
      <c r="E38" s="87" t="str">
        <f t="shared" si="117"/>
        <v/>
      </c>
      <c r="F38" s="8" t="str">
        <f t="shared" si="21"/>
        <v/>
      </c>
      <c r="H38" s="94" t="str">
        <f t="shared" si="184"/>
        <v/>
      </c>
      <c r="I38" s="86" t="str">
        <f t="shared" si="118"/>
        <v/>
      </c>
      <c r="J38" s="87" t="str">
        <f t="shared" si="118"/>
        <v/>
      </c>
      <c r="K38" s="8" t="str">
        <f t="shared" si="119"/>
        <v/>
      </c>
      <c r="L38" s="52"/>
      <c r="M38" s="16" t="str">
        <f>IF(Dashboard!AH38="","",Dashboard!AH38)</f>
        <v/>
      </c>
      <c r="O38" s="9" t="str">
        <f t="shared" si="185"/>
        <v/>
      </c>
      <c r="P38" s="86" t="str">
        <f t="shared" si="120"/>
        <v/>
      </c>
      <c r="Q38" s="87" t="str">
        <f t="shared" si="120"/>
        <v/>
      </c>
      <c r="R38" s="4" t="str">
        <f t="shared" si="121"/>
        <v/>
      </c>
      <c r="S38" s="4" t="str">
        <f t="shared" si="122"/>
        <v/>
      </c>
      <c r="T38" s="110" t="str">
        <f t="shared" si="123"/>
        <v/>
      </c>
      <c r="U38" s="4" t="str">
        <f>IF(M38="","",IF(B38="NB",U37,IF(T38="",SUM($T$5:$T38)+S38,SUM($T$5:$T38))))</f>
        <v/>
      </c>
      <c r="V38" s="98" t="str">
        <f t="shared" si="0"/>
        <v/>
      </c>
      <c r="W38" s="72" t="e">
        <f t="shared" ca="1" si="22"/>
        <v>#VALUE!</v>
      </c>
      <c r="X38" s="74" t="str">
        <f t="shared" si="23"/>
        <v/>
      </c>
      <c r="Y38" s="9" t="str">
        <f t="shared" ca="1" si="12"/>
        <v>D</v>
      </c>
      <c r="Z38" s="4" t="str">
        <f t="shared" ca="1" si="13"/>
        <v>D</v>
      </c>
      <c r="AA38" s="4" t="str">
        <f t="shared" ca="1" si="14"/>
        <v>B</v>
      </c>
      <c r="AB38" s="4" t="str">
        <f t="shared" si="186"/>
        <v/>
      </c>
      <c r="AC38" s="4" t="str">
        <f t="shared" si="187"/>
        <v/>
      </c>
      <c r="AD38" s="4" t="str">
        <f t="shared" si="188"/>
        <v/>
      </c>
      <c r="AE38" s="1" t="str">
        <f t="shared" si="124"/>
        <v/>
      </c>
      <c r="AF38" s="1" t="str">
        <f t="shared" si="125"/>
        <v/>
      </c>
      <c r="AG38" s="1" t="str">
        <f t="shared" si="189"/>
        <v/>
      </c>
      <c r="AH38" s="1" t="str">
        <f t="shared" si="126"/>
        <v/>
      </c>
      <c r="AI38" s="1" t="str">
        <f t="shared" si="127"/>
        <v/>
      </c>
      <c r="AJ38" s="1" t="str">
        <f t="shared" si="128"/>
        <v/>
      </c>
      <c r="AK38" s="1">
        <f t="shared" si="129"/>
        <v>0</v>
      </c>
      <c r="AL38" s="1">
        <f t="shared" si="129"/>
        <v>0</v>
      </c>
      <c r="AM38" s="1" t="str">
        <f t="shared" si="5"/>
        <v/>
      </c>
      <c r="AN38" s="1">
        <f t="shared" si="24"/>
        <v>0</v>
      </c>
      <c r="AO38" s="1" t="str">
        <f t="shared" si="190"/>
        <v/>
      </c>
      <c r="AP38" s="1" t="str">
        <f t="shared" si="25"/>
        <v>N</v>
      </c>
      <c r="AQ38" s="1" t="str">
        <f t="shared" si="26"/>
        <v>N</v>
      </c>
      <c r="AR38" s="1" t="str">
        <f t="shared" si="27"/>
        <v>N</v>
      </c>
      <c r="AS38" s="1" t="str">
        <f t="shared" si="28"/>
        <v/>
      </c>
      <c r="AT38" s="15" t="str">
        <f t="shared" ca="1" si="130"/>
        <v/>
      </c>
      <c r="AU38" s="1" t="str">
        <f t="shared" ca="1" si="29"/>
        <v/>
      </c>
      <c r="AV38" s="1" t="str">
        <f t="shared" ca="1" si="30"/>
        <v/>
      </c>
      <c r="AW38" s="1" t="str">
        <f t="shared" si="31"/>
        <v/>
      </c>
      <c r="AX38" s="1" t="str">
        <f t="shared" si="32"/>
        <v/>
      </c>
      <c r="AY38" s="1" t="str">
        <f t="shared" si="33"/>
        <v/>
      </c>
      <c r="AZ38" s="1" t="str">
        <f>IF(Dashboard!AH38="P",IF(AZ37="",1,AZ37+1),"")</f>
        <v/>
      </c>
      <c r="BA38" s="1" t="str">
        <f>IF(Dashboard!AH38="B",IF(BA37="",1,BA37+1),"")</f>
        <v/>
      </c>
      <c r="BB38" s="1" t="str">
        <f t="shared" si="202"/>
        <v>00000</v>
      </c>
      <c r="BC38" s="1" t="str">
        <f t="shared" si="202"/>
        <v>00000</v>
      </c>
      <c r="BD38" s="1" t="str">
        <f t="shared" si="131"/>
        <v>000000</v>
      </c>
      <c r="BE38" s="1" t="str">
        <f t="shared" si="131"/>
        <v>000000</v>
      </c>
      <c r="BF38" s="1" t="str">
        <f t="shared" si="132"/>
        <v>B</v>
      </c>
      <c r="BG38" s="1" t="str">
        <f t="shared" si="35"/>
        <v/>
      </c>
      <c r="BH38" s="1">
        <f t="shared" ca="1" si="133"/>
        <v>0</v>
      </c>
      <c r="BI38" s="1" t="str">
        <f t="shared" si="36"/>
        <v/>
      </c>
      <c r="BJ38" s="1">
        <f t="shared" ca="1" si="134"/>
        <v>0</v>
      </c>
      <c r="BK38" s="1" t="str">
        <f t="shared" si="37"/>
        <v/>
      </c>
      <c r="BL38" s="1">
        <f t="shared" ca="1" si="135"/>
        <v>0</v>
      </c>
      <c r="BM38" s="1" t="str">
        <f t="shared" ca="1" si="136"/>
        <v>0</v>
      </c>
      <c r="BN38" s="1" t="str">
        <f t="shared" ca="1" si="137"/>
        <v>0</v>
      </c>
      <c r="BO38" s="1" t="str">
        <f t="shared" ca="1" si="138"/>
        <v>0</v>
      </c>
      <c r="BR38" s="1">
        <f>General!A36</f>
        <v>0</v>
      </c>
      <c r="BS38" s="1">
        <f>General!B36</f>
        <v>0</v>
      </c>
      <c r="BT38" s="1" t="str">
        <f>General!C36</f>
        <v/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>IF(Dashboard!U38="",1,0.5)</f>
        <v>1</v>
      </c>
      <c r="CB38" s="230" t="str">
        <f t="shared" si="38"/>
        <v/>
      </c>
      <c r="CC38" s="231" t="str">
        <f t="shared" si="39"/>
        <v/>
      </c>
      <c r="CD38" s="229" t="str">
        <f t="shared" si="40"/>
        <v/>
      </c>
      <c r="CE38" s="230" t="str">
        <f t="shared" si="41"/>
        <v/>
      </c>
      <c r="CF38" s="231" t="str">
        <f t="shared" si="42"/>
        <v/>
      </c>
      <c r="CG38" s="229" t="str">
        <f t="shared" si="43"/>
        <v/>
      </c>
      <c r="CH38" s="230" t="str">
        <f t="shared" si="44"/>
        <v/>
      </c>
      <c r="CI38" s="231" t="str">
        <f t="shared" si="45"/>
        <v/>
      </c>
      <c r="CJ38" s="229" t="str">
        <f t="shared" si="46"/>
        <v/>
      </c>
      <c r="CK38" s="230" t="str">
        <f t="shared" si="47"/>
        <v/>
      </c>
      <c r="CL38" s="231" t="str">
        <f t="shared" si="48"/>
        <v/>
      </c>
      <c r="CM38" s="229" t="str">
        <f t="shared" si="49"/>
        <v/>
      </c>
      <c r="CN38" s="230" t="str">
        <f t="shared" si="139"/>
        <v/>
      </c>
      <c r="CO38" s="231" t="str">
        <f t="shared" si="50"/>
        <v/>
      </c>
      <c r="CP38" s="229" t="str">
        <f t="shared" si="51"/>
        <v/>
      </c>
      <c r="CQ38" s="230" t="str">
        <f t="shared" si="52"/>
        <v/>
      </c>
      <c r="CR38" s="231" t="str">
        <f t="shared" si="53"/>
        <v/>
      </c>
      <c r="CS38" s="229" t="str">
        <f t="shared" si="54"/>
        <v/>
      </c>
      <c r="CT38" s="230" t="str">
        <f t="shared" si="55"/>
        <v/>
      </c>
      <c r="CU38" s="231" t="str">
        <f t="shared" si="56"/>
        <v/>
      </c>
      <c r="CV38" s="229" t="str">
        <f t="shared" si="57"/>
        <v/>
      </c>
      <c r="CW38" s="230" t="str">
        <f t="shared" si="58"/>
        <v/>
      </c>
      <c r="CX38" s="231" t="str">
        <f t="shared" si="59"/>
        <v/>
      </c>
      <c r="CY38" s="232" t="str">
        <f t="shared" si="60"/>
        <v/>
      </c>
      <c r="CZ38" s="230" t="str">
        <f t="shared" si="61"/>
        <v/>
      </c>
      <c r="DA38" s="231" t="str">
        <f t="shared" si="62"/>
        <v/>
      </c>
      <c r="DB38" s="229" t="str">
        <f t="shared" si="63"/>
        <v/>
      </c>
      <c r="DC38" s="230" t="str">
        <f t="shared" si="64"/>
        <v/>
      </c>
      <c r="DD38" s="231" t="str">
        <f t="shared" si="65"/>
        <v/>
      </c>
      <c r="DE38" s="229" t="str">
        <f t="shared" si="66"/>
        <v/>
      </c>
      <c r="DF38" s="230" t="str">
        <f t="shared" si="67"/>
        <v/>
      </c>
      <c r="DG38" s="231" t="str">
        <f t="shared" si="68"/>
        <v/>
      </c>
      <c r="DH38" s="229" t="str">
        <f t="shared" si="69"/>
        <v/>
      </c>
      <c r="DI38" s="230" t="str">
        <f t="shared" si="70"/>
        <v/>
      </c>
      <c r="DJ38" s="231" t="str">
        <f t="shared" si="71"/>
        <v/>
      </c>
      <c r="DK38" s="229" t="str">
        <f t="shared" si="72"/>
        <v/>
      </c>
      <c r="DL38" s="230" t="str">
        <f t="shared" si="73"/>
        <v/>
      </c>
      <c r="DM38" s="231" t="str">
        <f t="shared" si="74"/>
        <v/>
      </c>
      <c r="DN38" s="229" t="str">
        <f t="shared" si="75"/>
        <v/>
      </c>
      <c r="DO38" s="230" t="str">
        <f t="shared" si="76"/>
        <v/>
      </c>
      <c r="DP38" s="231" t="str">
        <f t="shared" si="77"/>
        <v/>
      </c>
      <c r="DQ38" s="229" t="str">
        <f t="shared" si="78"/>
        <v/>
      </c>
      <c r="DR38" s="230" t="str">
        <f t="shared" si="79"/>
        <v/>
      </c>
      <c r="DS38" s="231" t="str">
        <f t="shared" si="80"/>
        <v/>
      </c>
      <c r="DT38" s="229" t="str">
        <f t="shared" si="81"/>
        <v/>
      </c>
      <c r="DU38" s="230" t="str">
        <f t="shared" si="82"/>
        <v/>
      </c>
      <c r="DV38" s="231" t="str">
        <f t="shared" si="83"/>
        <v/>
      </c>
      <c r="DW38" s="229" t="str">
        <f t="shared" si="84"/>
        <v/>
      </c>
      <c r="DX38" s="230" t="str">
        <f t="shared" si="85"/>
        <v/>
      </c>
      <c r="DY38" s="231" t="str">
        <f t="shared" si="86"/>
        <v/>
      </c>
      <c r="DZ38" s="229" t="str">
        <f t="shared" si="87"/>
        <v/>
      </c>
      <c r="EA38" s="230" t="str">
        <f t="shared" si="88"/>
        <v/>
      </c>
      <c r="EB38" s="231" t="str">
        <f t="shared" si="89"/>
        <v/>
      </c>
      <c r="EC38" s="229" t="str">
        <f t="shared" si="90"/>
        <v/>
      </c>
      <c r="ED38" s="252">
        <f t="shared" si="140"/>
        <v>0</v>
      </c>
      <c r="EE38" s="253">
        <f t="shared" si="141"/>
        <v>0</v>
      </c>
      <c r="EF38" s="254" t="str">
        <f t="shared" si="142"/>
        <v/>
      </c>
      <c r="EG38" s="255" t="e">
        <f t="shared" si="205"/>
        <v>#DIV/0!</v>
      </c>
      <c r="EH38" s="255" t="e">
        <f t="shared" si="205"/>
        <v>#DIV/0!</v>
      </c>
      <c r="EI38" s="255" t="e">
        <f t="shared" si="205"/>
        <v>#DIV/0!</v>
      </c>
      <c r="EJ38" s="255" t="e">
        <f t="shared" si="205"/>
        <v>#DIV/0!</v>
      </c>
      <c r="EK38" s="255" t="e">
        <f t="shared" si="205"/>
        <v>#DIV/0!</v>
      </c>
      <c r="EL38" s="255" t="e">
        <f t="shared" si="205"/>
        <v>#DIV/0!</v>
      </c>
      <c r="EM38" s="255" t="e">
        <f t="shared" si="205"/>
        <v>#DIV/0!</v>
      </c>
      <c r="EN38" s="255" t="e">
        <f t="shared" si="205"/>
        <v>#DIV/0!</v>
      </c>
      <c r="EO38" s="255" t="e">
        <f t="shared" si="205"/>
        <v>#DIV/0!</v>
      </c>
      <c r="EP38" s="255" t="e">
        <f t="shared" si="205"/>
        <v>#DIV/0!</v>
      </c>
      <c r="EQ38" s="255" t="e">
        <f t="shared" si="205"/>
        <v>#DIV/0!</v>
      </c>
      <c r="ER38" s="255" t="e">
        <f t="shared" si="205"/>
        <v>#DIV/0!</v>
      </c>
      <c r="ES38" s="255" t="e">
        <f t="shared" si="205"/>
        <v>#DIV/0!</v>
      </c>
      <c r="ET38" s="255" t="e">
        <f t="shared" si="205"/>
        <v>#DIV/0!</v>
      </c>
      <c r="EU38" s="255" t="e">
        <f t="shared" si="205"/>
        <v>#DIV/0!</v>
      </c>
      <c r="EV38" s="255" t="e">
        <f t="shared" si="205"/>
        <v>#DIV/0!</v>
      </c>
      <c r="EW38" s="255" t="e">
        <f t="shared" si="203"/>
        <v>#DIV/0!</v>
      </c>
      <c r="EX38" s="255" t="e">
        <f t="shared" si="201"/>
        <v>#DIV/0!</v>
      </c>
      <c r="EY38" s="256" t="str">
        <f t="shared" si="144"/>
        <v/>
      </c>
      <c r="EZ38" s="257" t="str">
        <f t="shared" si="145"/>
        <v/>
      </c>
      <c r="FA38" s="257" t="str">
        <f t="shared" si="146"/>
        <v/>
      </c>
      <c r="FB38" s="257" t="str">
        <f t="shared" si="147"/>
        <v/>
      </c>
      <c r="FC38" s="257" t="str">
        <f t="shared" si="148"/>
        <v/>
      </c>
      <c r="FD38" s="257" t="str">
        <f t="shared" si="149"/>
        <v/>
      </c>
      <c r="FE38" s="257" t="str">
        <f t="shared" si="150"/>
        <v/>
      </c>
      <c r="FF38" s="257" t="str">
        <f t="shared" si="151"/>
        <v/>
      </c>
      <c r="FG38" s="257" t="str">
        <f t="shared" si="152"/>
        <v/>
      </c>
      <c r="FH38" s="257" t="str">
        <f t="shared" si="153"/>
        <v/>
      </c>
      <c r="FI38" s="257" t="str">
        <f t="shared" si="154"/>
        <v/>
      </c>
      <c r="FJ38" s="257" t="str">
        <f t="shared" si="155"/>
        <v/>
      </c>
      <c r="FK38" s="257" t="str">
        <f t="shared" si="156"/>
        <v/>
      </c>
      <c r="FL38" s="257" t="str">
        <f t="shared" si="157"/>
        <v/>
      </c>
      <c r="FM38" s="257" t="str">
        <f t="shared" si="158"/>
        <v/>
      </c>
      <c r="FN38" s="257" t="str">
        <f t="shared" si="159"/>
        <v/>
      </c>
      <c r="FO38" s="257" t="str">
        <f t="shared" si="160"/>
        <v/>
      </c>
      <c r="FP38" s="258" t="str">
        <f t="shared" si="161"/>
        <v/>
      </c>
      <c r="FQ38" s="228">
        <v>38</v>
      </c>
      <c r="FR38" s="232">
        <f t="shared" si="198"/>
        <v>33</v>
      </c>
      <c r="FS38" s="230" t="str" cm="1">
        <f t="array" ref="FS38">IFERROR(INDEX($EG$4:$EX$4,_xlfn.AGGREGATE(15,6,COLUMN($EG$4:$EX$4)-COLUMN($EF$1)/($EG38:$EX38=LARGE($EG38:$EX38,1)),COLUMNS($EX$4:$EX$4))),"")</f>
        <v/>
      </c>
      <c r="FT38" s="230" t="str" cm="1">
        <f t="array" ref="FT38">IFERROR(INDEX($EG$4:$EX$4,_xlfn.AGGREGATE(15,6,COLUMN($EG$4:$EX$4)-COLUMN($EF$1)/($EG38:$EX38=LARGE($EG38:$EX38,2)),COLUMNS($EX$4:$EY$4))),"")</f>
        <v/>
      </c>
      <c r="FU38" s="230" t="str" cm="1">
        <f t="array" ref="FU38">IFERROR(INDEX($EG$4:$EX$4,_xlfn.AGGREGATE(15,6,COLUMN($EG$4:$EX$4)-COLUMN($EF$1)/($EG38:$EX38=LARGE($EG38:$EX38,3)),COLUMNS($EX$4:$EZ$4))),"")</f>
        <v/>
      </c>
      <c r="FV38" s="230" t="str" cm="1">
        <f t="array" ref="FV38">IFERROR(INDEX($EG$4:$EX$4,_xlfn.AGGREGATE(15,6,COLUMN($EG$4:$EX$4)-COLUMN($EF$1)/($EG38:$EX38=LARGE($EG38:$EX38,4)),COLUMNS($EX$4:$FA$4))),"")</f>
        <v/>
      </c>
      <c r="FW38" s="230" t="str" cm="1">
        <f t="array" ref="FW38">IFERROR(INDEX($EG$4:$EX$4,_xlfn.AGGREGATE(15,6,COLUMN($EG$4:$EX$4)-COLUMN($EF$1)/($EG38:$EX38=LARGE($EG38:$EX38,5)),COLUMNS($EX$4:$FB$4))),"")</f>
        <v/>
      </c>
      <c r="FX38" s="230" t="str" cm="1">
        <f t="array" ref="FX38">IFERROR(INDEX($EG$4:$EX$4,_xlfn.AGGREGATE(15,6,COLUMN($EG$4:$EX$4)-COLUMN($EF$1)/($EG38:$EX38=LARGE($EG38:$EX38,6)),COLUMNS($EX$4:$FC$4))),"")</f>
        <v/>
      </c>
      <c r="FY38" s="228" t="str">
        <f t="shared" si="191"/>
        <v/>
      </c>
      <c r="FZ38" s="231" t="str">
        <f t="shared" ca="1" si="192"/>
        <v>R</v>
      </c>
      <c r="GA38" s="231" t="e" cm="1">
        <f t="array" aca="1" ref="GA38" ca="1">IF(INDIRECT(VLOOKUP(GA37,General!AC:AE,3,FALSE)&amp;FQ37)&gt;0,GA37,FY37)</f>
        <v>#N/A</v>
      </c>
      <c r="GB38" s="232">
        <f t="shared" ca="1" si="193"/>
        <v>5</v>
      </c>
      <c r="GC38" s="230"/>
      <c r="GD38" s="231"/>
      <c r="GE38" s="231"/>
      <c r="GF38" s="231"/>
      <c r="GG38" s="231"/>
      <c r="GH38" s="229"/>
      <c r="GI38" s="259">
        <f ca="1">IF(FS38="",-1,COUNTIF(INDIRECT(GC38&amp;$DN$10):INDIRECT(GC38&amp;FQ38),"Y"))</f>
        <v>-1</v>
      </c>
      <c r="GJ38" s="262">
        <f ca="1">IF(FT38="",-1,COUNTIF(INDIRECT(GD38&amp;$DN$10):INDIRECT(GD38&amp;FQ38),"Y"))</f>
        <v>-1</v>
      </c>
      <c r="GK38" s="262">
        <f ca="1">IF(FU38="",-1,COUNTIF(INDIRECT(GE38&amp;$DN$10):INDIRECT(GE38&amp;FQ38),"Y"))</f>
        <v>-1</v>
      </c>
      <c r="GL38" s="260">
        <f ca="1">IF(FV38="",-1,COUNTIF(INDIRECT(GF38&amp;$DN$10):INDIRECT(GF38&amp;FQ38),"Y"))</f>
        <v>-1</v>
      </c>
      <c r="GM38" s="264">
        <f ca="1">IF(FW38="",-1,COUNTIF(INDIRECT(GG38&amp;$DN$10):INDIRECT(GG38&amp;FQ38),"Y"))</f>
        <v>-1</v>
      </c>
      <c r="GN38" s="264">
        <f ca="1">IF(FX38="",-1,COUNTIF(INDIRECT(GH38&amp;$DN$10):INDIRECT(GH38&amp;FQ38),"Y"))</f>
        <v>-1</v>
      </c>
      <c r="GO38" s="230" t="str" cm="1">
        <f t="array" ref="GO38">IFERROR(INDEX($DP$38:$DU$38,_xlfn.AGGREGATE(15,6,COLUMN($DP$38:$DU$38)-COLUMN($DO$38)/($EF$38:$EK$38=MAX($EF$38:$EK$38)),COLUMNS($DP$38:FS38))),"")</f>
        <v/>
      </c>
      <c r="GP38" s="231" t="str" cm="1">
        <f t="array" ref="GP38">IFERROR(INDEX($DP$38:$DU$38,_xlfn.AGGREGATE(15,6,COLUMN($DP$38:$DU$38)-COLUMN($DO$38)/($EF$38:$EK$38=MAX($EF$38:$EK$38)),COLUMNS($DP$38:FT38))),"")</f>
        <v/>
      </c>
      <c r="GQ38" s="231" t="str" cm="1">
        <f t="array" ref="GQ38">IFERROR(INDEX($DP$38:$DU$38,_xlfn.AGGREGATE(15,6,COLUMN($DP$38:$DU$38)-COLUMN($DO$38)/($EF$38:$EK$38=MAX($EF$38:$EK$38)),COLUMNS($DP$38:FU38))),"")</f>
        <v/>
      </c>
      <c r="GR38" s="231" t="str" cm="1">
        <f t="array" ref="GR38">IFERROR(INDEX($DP$38:$DU$38,_xlfn.AGGREGATE(15,6,COLUMN($DP$38:$DU$38)-COLUMN($DO$38)/($EF$38:$EK$38=MAX($EF$38:$EK$38)),COLUMNS($DP$38:FV38))),"")</f>
        <v/>
      </c>
      <c r="GS38" s="231" t="str" cm="1">
        <f t="array" ref="GS38">IFERROR(INDEX($DP$38:$DU$38,_xlfn.AGGREGATE(15,6,COLUMN($DP$38:$DU$38)-COLUMN($DO$38)/($EF$38:$EK$38=MAX($EF$38:$EK$38)),COLUMNS($DP$38:FW38))),"")</f>
        <v/>
      </c>
      <c r="GT38" s="229" t="str" cm="1">
        <f t="array" ref="GT38">IFERROR(INDEX($DP$38:$DU$38,_xlfn.AGGREGATE(15,6,COLUMN($DP$38:$DU$38)-COLUMN($DO$38)/($EF$38:$EK$38=MAX($EF$38:$EK$38)),COLUMNS($DP$38:FX38))),"")</f>
        <v/>
      </c>
      <c r="GU38" s="234">
        <f t="shared" ca="1" si="164"/>
        <v>6</v>
      </c>
      <c r="GV38" s="232">
        <f t="shared" ca="1" si="194"/>
        <v>5</v>
      </c>
      <c r="GW38" s="263" t="str" cm="1">
        <f t="array" aca="1" ref="GW38" ca="1">INDEX(GO38:GT38,1,GV38)</f>
        <v/>
      </c>
      <c r="GX38" s="230" t="str">
        <f t="shared" ca="1" si="17"/>
        <v>B</v>
      </c>
      <c r="GY38" s="231" t="str">
        <f t="shared" ca="1" si="18"/>
        <v>T</v>
      </c>
      <c r="GZ38" s="231" t="str">
        <f t="shared" si="19"/>
        <v>C</v>
      </c>
      <c r="HA38" s="231" t="str">
        <f t="shared" si="6"/>
        <v/>
      </c>
      <c r="HB38" s="231" t="str">
        <f t="shared" ca="1" si="7"/>
        <v>00</v>
      </c>
      <c r="HC38" s="231" t="str">
        <f t="shared" si="8"/>
        <v>00</v>
      </c>
      <c r="HD38" s="234" t="str">
        <f t="shared" si="92"/>
        <v/>
      </c>
      <c r="HE38" s="234" t="str">
        <f t="shared" si="93"/>
        <v/>
      </c>
      <c r="HF38" s="234" t="str">
        <f t="shared" si="94"/>
        <v/>
      </c>
      <c r="HG38" s="234" t="str">
        <f t="shared" si="95"/>
        <v/>
      </c>
      <c r="HH38" s="234" t="str">
        <f t="shared" si="96"/>
        <v/>
      </c>
      <c r="HI38" s="234" t="str">
        <f t="shared" si="97"/>
        <v/>
      </c>
      <c r="HJ38" s="234">
        <f t="shared" ca="1" si="98"/>
        <v>0</v>
      </c>
      <c r="HK38" s="234">
        <f t="shared" ca="1" si="98"/>
        <v>0</v>
      </c>
      <c r="HL38" s="230" t="str">
        <f t="shared" si="9"/>
        <v/>
      </c>
      <c r="HM38" s="231">
        <f>IF(CC38="",0,IFERROR(VLOOKUP(CC33&amp;CC34&amp;CC35&amp;CC36&amp;CC37&amp;CC38,General!I:J,2,FALSE),0))</f>
        <v>0</v>
      </c>
      <c r="HN38" s="231">
        <f>IF(CF38="",0,IFERROR(VLOOKUP(CF33&amp;CF34&amp;CF35&amp;CF36&amp;CF37&amp;CF38,General!I:J,2,FALSE),0))</f>
        <v>0</v>
      </c>
      <c r="HO38" s="231">
        <f>IF(CI38="",0,IFERROR(VLOOKUP(CI33&amp;CI34&amp;CI35&amp;CI36&amp;CI37&amp;CI38,General!I:J,2,FALSE),0))</f>
        <v>0</v>
      </c>
      <c r="HP38" s="231">
        <f>IF(CL38="",0,IFERROR(VLOOKUP(CL33&amp;CL34&amp;CL35&amp;CL36&amp;CL37&amp;CL38,General!I:J,2,FALSE),0))</f>
        <v>0</v>
      </c>
      <c r="HQ38" s="231">
        <f>IF(CO38="",0,IFERROR(VLOOKUP(CO33&amp;CO34&amp;CO35&amp;CO36&amp;CO37&amp;CO38,General!I:J,2,FALSE),0))</f>
        <v>0</v>
      </c>
      <c r="HR38" s="231">
        <f>IF(CR38="",0,IFERROR(VLOOKUP(CR33&amp;CR34&amp;CR35&amp;CR36&amp;CR37&amp;CR38,General!I:J,2,FALSE),0))</f>
        <v>0</v>
      </c>
      <c r="HS38" s="231">
        <f>IF(CU38="",0,IFERROR(VLOOKUP(CU33&amp;CU34&amp;CU35&amp;CU36&amp;CU37&amp;CU38,General!I:J,2,FALSE),0))</f>
        <v>0</v>
      </c>
      <c r="HT38" s="231">
        <f>IF(CX38="",0,IFERROR(VLOOKUP(CX33&amp;CX34&amp;CX35&amp;CX36&amp;CX37&amp;CX38,General!I:J,2,FALSE),0))</f>
        <v>0</v>
      </c>
      <c r="HU38" s="231">
        <f>IF(DA38="",0,IFERROR(VLOOKUP(DA33&amp;DA34&amp;DA35&amp;DA36&amp;DA37&amp;DA38,General!I:J,2,FALSE),0))</f>
        <v>0</v>
      </c>
      <c r="HV38" s="231">
        <f>IF(DD38="",0,IFERROR(VLOOKUP(DD33&amp;DD34&amp;DD35&amp;DD36&amp;DD37&amp;DD38,General!I:J,2,FALSE),0))</f>
        <v>0</v>
      </c>
      <c r="HW38" s="231">
        <f>IF(DG38="",0,IFERROR(VLOOKUP(DG33&amp;DG34&amp;DG35&amp;DG36&amp;DG37&amp;DG38,General!I:J,2,FALSE),0))</f>
        <v>0</v>
      </c>
      <c r="HX38" s="231">
        <f>IF(DJ38="",0,IFERROR(VLOOKUP(DJ33&amp;DJ34&amp;DJ35&amp;DJ36&amp;DJ37&amp;DJ38,General!I:J,2,FALSE),0))</f>
        <v>0</v>
      </c>
      <c r="HY38" s="231">
        <f>IF(DM38="",0,IFERROR(VLOOKUP(DM33&amp;DM34&amp;DM35&amp;DM36&amp;DM37&amp;DM38,General!I:J,2,FALSE),0))</f>
        <v>0</v>
      </c>
      <c r="HZ38" s="231">
        <f>IF(DP38="",0,IFERROR(VLOOKUP(DP33&amp;DP34&amp;DP35&amp;DP36&amp;DP37&amp;DP38,General!I:J,2,FALSE),0))</f>
        <v>0</v>
      </c>
      <c r="IA38" s="231">
        <f>IF(DS38="",0,IFERROR(VLOOKUP(DS33&amp;DS34&amp;DS35&amp;DS36&amp;DS37&amp;DS38,General!I:J,2,FALSE),0))</f>
        <v>0</v>
      </c>
      <c r="IB38" s="231">
        <f>IF(DV38="",0,IFERROR(VLOOKUP(DV33&amp;DV34&amp;DV35&amp;DV36&amp;DV37&amp;DV38,General!I:J,2,FALSE),0))</f>
        <v>0</v>
      </c>
      <c r="IC38" s="229">
        <f>IF(DY38="",0,IFERROR(VLOOKUP(DY33&amp;DY34&amp;DY35&amp;DY36&amp;DY37&amp;DY38,General!I:J,2,FALSE),0))</f>
        <v>0</v>
      </c>
      <c r="ID38" s="229">
        <f>IF(EB38="",0,IFERROR(VLOOKUP(EB33&amp;EB34&amp;EB35&amp;EB36&amp;EB37&amp;EB38,General!I:J,2,FALSE),0))</f>
        <v>0</v>
      </c>
      <c r="IE38" s="229">
        <v>0</v>
      </c>
      <c r="IF38" s="234" t="str">
        <f t="shared" si="165"/>
        <v/>
      </c>
      <c r="IG38" s="234" t="str">
        <f t="shared" si="99"/>
        <v>N</v>
      </c>
      <c r="IH38" s="234" t="str">
        <f t="shared" ca="1" si="100"/>
        <v>N</v>
      </c>
      <c r="II38" s="234" t="str">
        <f t="shared" si="101"/>
        <v>N</v>
      </c>
      <c r="IJ38" s="234" t="str">
        <f t="shared" si="102"/>
        <v/>
      </c>
      <c r="IK38" s="276" t="str">
        <f t="shared" ca="1" si="103"/>
        <v/>
      </c>
      <c r="IL38" s="234" t="str">
        <f t="shared" ca="1" si="104"/>
        <v/>
      </c>
      <c r="IM38" s="234" t="str">
        <f t="shared" si="105"/>
        <v/>
      </c>
      <c r="IN38" s="234" t="str">
        <f t="shared" si="106"/>
        <v/>
      </c>
      <c r="IO38" s="234" t="str">
        <f t="shared" si="107"/>
        <v/>
      </c>
      <c r="IP38" s="234" t="str">
        <f t="shared" si="108"/>
        <v/>
      </c>
      <c r="IQ38" s="234" t="str">
        <f t="shared" si="10"/>
        <v/>
      </c>
      <c r="IR38" s="234" t="str">
        <f t="shared" si="11"/>
        <v/>
      </c>
      <c r="IS38" s="234" t="str">
        <f t="shared" si="204"/>
        <v>00000</v>
      </c>
      <c r="IT38" s="234" t="str">
        <f t="shared" si="204"/>
        <v>00000</v>
      </c>
      <c r="IU38" s="234" t="str">
        <f t="shared" si="166"/>
        <v>000000</v>
      </c>
      <c r="IV38" s="234" t="str">
        <f t="shared" si="166"/>
        <v>000000</v>
      </c>
      <c r="IW38" s="234" t="str">
        <f t="shared" si="167"/>
        <v>B</v>
      </c>
      <c r="IX38" s="234" t="str">
        <f t="shared" si="168"/>
        <v>B</v>
      </c>
      <c r="IY38" s="234" t="str">
        <f t="shared" si="110"/>
        <v/>
      </c>
      <c r="IZ38" s="234" t="str">
        <f t="shared" ca="1" si="111"/>
        <v/>
      </c>
      <c r="JA38" s="234" t="str">
        <f t="shared" ca="1" si="112"/>
        <v>0</v>
      </c>
      <c r="JB38" s="234" t="str">
        <f t="shared" ca="1" si="113"/>
        <v/>
      </c>
      <c r="JC38" s="234" t="str">
        <f t="shared" si="114"/>
        <v>0</v>
      </c>
      <c r="JD38" s="234" t="str">
        <f t="shared" ca="1" si="115"/>
        <v/>
      </c>
      <c r="JE38" s="234" t="str">
        <f t="shared" ca="1" si="169"/>
        <v/>
      </c>
      <c r="JF38" s="234" t="str">
        <f t="shared" ca="1" si="170"/>
        <v/>
      </c>
      <c r="JG38" s="234" t="str">
        <f t="shared" ca="1" si="171"/>
        <v/>
      </c>
      <c r="JH38" s="234" t="str">
        <f t="shared" si="116"/>
        <v/>
      </c>
      <c r="JI38" s="234"/>
      <c r="JJ38" s="234"/>
      <c r="JK38" s="234"/>
      <c r="JL38" s="234"/>
      <c r="JM38" s="234"/>
      <c r="JN38" s="234">
        <v>1</v>
      </c>
      <c r="JO38" s="218"/>
      <c r="JP38" s="234"/>
      <c r="JQ38" s="234"/>
      <c r="JS38" s="281" t="e">
        <f t="shared" si="199"/>
        <v>#DIV/0!</v>
      </c>
      <c r="JT38" s="1" t="e">
        <f t="shared" si="200"/>
        <v>#DIV/0!</v>
      </c>
      <c r="JU38" s="1" t="e">
        <f t="shared" si="174"/>
        <v>#DIV/0!</v>
      </c>
      <c r="JV38" s="1" t="e">
        <f t="shared" si="175"/>
        <v>#DIV/0!</v>
      </c>
      <c r="JW38" s="1" t="e">
        <f t="shared" si="176"/>
        <v>#DIV/0!</v>
      </c>
      <c r="JX38" s="1" t="str">
        <f t="shared" si="177"/>
        <v/>
      </c>
      <c r="JY38" s="1" t="str">
        <f t="shared" si="178"/>
        <v/>
      </c>
      <c r="JZ38" s="1" t="str">
        <f t="shared" si="179"/>
        <v/>
      </c>
      <c r="KA38" s="1" t="str">
        <f t="shared" si="180"/>
        <v/>
      </c>
      <c r="KB38" s="1" t="str">
        <f t="shared" si="181"/>
        <v/>
      </c>
      <c r="KC38" s="1" t="str" cm="1">
        <f t="array" aca="1" ref="KC38" ca="1">IF(INDIRECT(VLOOKUP(KC37,General!AC:AE,3,FALSE)&amp;FQ37)&gt;1,KC37,JX38)</f>
        <v>DL</v>
      </c>
      <c r="KD38" s="1" t="str" cm="1">
        <f t="array" aca="1" ref="KD38" ca="1">IF(AND(INDIRECT(VLOOKUP(KD37,General!AC:AE,3,FALSE)&amp;FQ37)&gt;6,KD37&lt;&gt;KC38),KD37,IF(JX38&lt;&gt;KC38,JX38,IF(AND(JX38=JY38,JX38=JZ38),KA38,IF(JX38=JY38,JZ38,JY38))))</f>
        <v>DR</v>
      </c>
      <c r="KE38" s="1" t="str" cm="1">
        <f t="array" aca="1" ref="KE38" ca="1">IF(AND(INDIRECT(VLOOKUP(KE37,General!AC:AE,3,FALSE)&amp;FQ37)&gt;6,KE37&lt;&gt;KC38,KE37&lt;&gt;KD38),KE37,IF(AND(JX38&lt;&gt;KC38,JX38&lt;&gt;KD38),JX38,IF(AND(JY38&lt;&gt;KC38,JY38&lt;&gt;KD38),JY38,IF(AND(JZ38&lt;&gt;KC38,JZ38&lt;&gt;KD38),JZ38,IF(AND(KA38&lt;&gt;KC38,KA38&lt;&gt;KD38),KA38,KB38)))))</f>
        <v>CW</v>
      </c>
      <c r="KF38" s="1" t="str" cm="1">
        <f t="array" aca="1" ref="KF38" ca="1">INDIRECT(KC38&amp;FQ38)</f>
        <v/>
      </c>
      <c r="KG38" s="1" t="str" cm="1">
        <f t="array" aca="1" ref="KG38" ca="1">INDIRECT(KD38&amp;FQ38)</f>
        <v/>
      </c>
      <c r="KH38" s="1" t="str" cm="1">
        <f t="array" aca="1" ref="KH38" ca="1">INDIRECT(KE38&amp;FQ38)</f>
        <v/>
      </c>
      <c r="KI38" s="1" t="str">
        <f ca="1">VLOOKUP(KC38,General!AF:AG,2,FALSE)</f>
        <v xml:space="preserve">L3O </v>
      </c>
      <c r="KJ38" s="1" t="str">
        <f ca="1">VLOOKUP(KD38,General!AF:AG,2,FALSE)</f>
        <v xml:space="preserve">L4O </v>
      </c>
      <c r="KK38" s="1" t="str">
        <f ca="1">VLOOKUP(KE38,General!AF:AG,2,FALSE)</f>
        <v>AWB</v>
      </c>
      <c r="KL38" s="1" t="str">
        <f t="shared" ca="1" si="195"/>
        <v>Y</v>
      </c>
      <c r="KM38" s="1" t="str">
        <f t="shared" ca="1" si="196"/>
        <v>Y</v>
      </c>
      <c r="KN38" s="1" t="str">
        <f t="shared" ca="1" si="197"/>
        <v>Y</v>
      </c>
    </row>
    <row r="39" spans="1:300" ht="15.75" thickBot="1">
      <c r="A39" s="1">
        <v>35</v>
      </c>
      <c r="B39" s="75" t="str">
        <f t="shared" si="20"/>
        <v/>
      </c>
      <c r="C39" s="92" t="str">
        <f t="shared" si="183"/>
        <v/>
      </c>
      <c r="D39" s="88" t="str">
        <f t="shared" si="117"/>
        <v/>
      </c>
      <c r="E39" s="89" t="str">
        <f t="shared" si="117"/>
        <v/>
      </c>
      <c r="F39" s="10" t="str">
        <f t="shared" si="21"/>
        <v/>
      </c>
      <c r="H39" s="95" t="str">
        <f t="shared" si="184"/>
        <v/>
      </c>
      <c r="I39" s="88" t="str">
        <f t="shared" si="118"/>
        <v/>
      </c>
      <c r="J39" s="89" t="str">
        <f t="shared" si="118"/>
        <v/>
      </c>
      <c r="K39" s="10" t="str">
        <f t="shared" si="119"/>
        <v/>
      </c>
      <c r="L39" s="52"/>
      <c r="M39" s="16" t="str">
        <f>IF(Dashboard!AH39="","",Dashboard!AH39)</f>
        <v/>
      </c>
      <c r="O39" s="75" t="str">
        <f t="shared" si="185"/>
        <v/>
      </c>
      <c r="P39" s="88" t="str">
        <f t="shared" si="120"/>
        <v/>
      </c>
      <c r="Q39" s="89" t="str">
        <f t="shared" si="120"/>
        <v/>
      </c>
      <c r="R39" s="5" t="str">
        <f t="shared" si="121"/>
        <v/>
      </c>
      <c r="S39" s="5" t="str">
        <f t="shared" si="122"/>
        <v/>
      </c>
      <c r="T39" s="111" t="str">
        <f t="shared" si="123"/>
        <v/>
      </c>
      <c r="U39" s="5" t="str">
        <f>IF(M39="","",IF(B39="NB",U38,IF(T39="",SUM($T$5:$T39)+S39,SUM($T$5:$T39))))</f>
        <v/>
      </c>
      <c r="V39" s="99" t="str">
        <f t="shared" si="0"/>
        <v/>
      </c>
      <c r="W39" s="72" t="e">
        <f t="shared" ca="1" si="22"/>
        <v>#VALUE!</v>
      </c>
      <c r="X39" s="74" t="str">
        <f t="shared" si="23"/>
        <v/>
      </c>
      <c r="Y39" s="9" t="str">
        <f t="shared" ca="1" si="12"/>
        <v>D</v>
      </c>
      <c r="Z39" s="4" t="str">
        <f t="shared" ca="1" si="13"/>
        <v>D</v>
      </c>
      <c r="AA39" s="4" t="str">
        <f t="shared" ca="1" si="14"/>
        <v>B</v>
      </c>
      <c r="AB39" s="4" t="str">
        <f t="shared" si="186"/>
        <v/>
      </c>
      <c r="AC39" s="4" t="str">
        <f t="shared" si="187"/>
        <v/>
      </c>
      <c r="AD39" s="4" t="str">
        <f t="shared" si="188"/>
        <v/>
      </c>
      <c r="AE39" s="1" t="str">
        <f t="shared" si="124"/>
        <v/>
      </c>
      <c r="AF39" s="1" t="str">
        <f t="shared" si="125"/>
        <v/>
      </c>
      <c r="AG39" s="1" t="str">
        <f t="shared" si="189"/>
        <v/>
      </c>
      <c r="AH39" s="1" t="str">
        <f t="shared" si="126"/>
        <v/>
      </c>
      <c r="AI39" s="1" t="str">
        <f t="shared" si="127"/>
        <v/>
      </c>
      <c r="AJ39" s="1" t="str">
        <f t="shared" si="128"/>
        <v/>
      </c>
      <c r="AK39" s="1">
        <f t="shared" si="129"/>
        <v>0</v>
      </c>
      <c r="AL39" s="1">
        <f t="shared" si="129"/>
        <v>0</v>
      </c>
      <c r="AM39" s="1" t="str">
        <f t="shared" si="5"/>
        <v/>
      </c>
      <c r="AN39" s="1">
        <f t="shared" si="24"/>
        <v>0</v>
      </c>
      <c r="AO39" s="1" t="str">
        <f t="shared" si="190"/>
        <v/>
      </c>
      <c r="AP39" s="1" t="str">
        <f t="shared" si="25"/>
        <v>N</v>
      </c>
      <c r="AQ39" s="1" t="str">
        <f t="shared" si="26"/>
        <v>N</v>
      </c>
      <c r="AR39" s="1" t="str">
        <f t="shared" si="27"/>
        <v>N</v>
      </c>
      <c r="AS39" s="1" t="str">
        <f t="shared" si="28"/>
        <v/>
      </c>
      <c r="AT39" s="15" t="str">
        <f t="shared" ca="1" si="130"/>
        <v/>
      </c>
      <c r="AU39" s="1" t="str">
        <f t="shared" ca="1" si="29"/>
        <v/>
      </c>
      <c r="AV39" s="1" t="str">
        <f t="shared" ca="1" si="30"/>
        <v/>
      </c>
      <c r="AW39" s="1" t="str">
        <f t="shared" si="31"/>
        <v/>
      </c>
      <c r="AX39" s="1" t="str">
        <f t="shared" si="32"/>
        <v/>
      </c>
      <c r="AY39" s="1" t="str">
        <f t="shared" si="33"/>
        <v/>
      </c>
      <c r="AZ39" s="1" t="str">
        <f>IF(Dashboard!AH39="P",IF(AZ38="",1,AZ38+1),"")</f>
        <v/>
      </c>
      <c r="BA39" s="1" t="str">
        <f>IF(Dashboard!AH39="B",IF(BA38="",1,BA38+1),"")</f>
        <v/>
      </c>
      <c r="BB39" s="1" t="str">
        <f t="shared" si="202"/>
        <v>00000</v>
      </c>
      <c r="BC39" s="1" t="str">
        <f t="shared" si="202"/>
        <v>00000</v>
      </c>
      <c r="BD39" s="1" t="str">
        <f t="shared" si="131"/>
        <v>000000</v>
      </c>
      <c r="BE39" s="1" t="str">
        <f t="shared" si="131"/>
        <v>000000</v>
      </c>
      <c r="BF39" s="1" t="str">
        <f t="shared" si="132"/>
        <v>B</v>
      </c>
      <c r="BG39" s="1" t="str">
        <f t="shared" si="35"/>
        <v/>
      </c>
      <c r="BH39" s="1">
        <f t="shared" ca="1" si="133"/>
        <v>0</v>
      </c>
      <c r="BI39" s="1" t="str">
        <f t="shared" si="36"/>
        <v/>
      </c>
      <c r="BJ39" s="1">
        <f t="shared" ca="1" si="134"/>
        <v>0</v>
      </c>
      <c r="BK39" s="1" t="str">
        <f t="shared" si="37"/>
        <v/>
      </c>
      <c r="BL39" s="1">
        <f t="shared" ca="1" si="135"/>
        <v>0</v>
      </c>
      <c r="BM39" s="1" t="str">
        <f t="shared" ca="1" si="136"/>
        <v>0</v>
      </c>
      <c r="BN39" s="1" t="str">
        <f t="shared" ca="1" si="137"/>
        <v>0</v>
      </c>
      <c r="BO39" s="1" t="str">
        <f t="shared" ca="1" si="138"/>
        <v>0</v>
      </c>
      <c r="BR39" s="1">
        <f>General!A37</f>
        <v>0</v>
      </c>
      <c r="BS39" s="1">
        <f>General!B37</f>
        <v>0</v>
      </c>
      <c r="BT39" s="1" t="str">
        <f>General!C37</f>
        <v/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>IF(Dashboard!U39="",1,0.5)</f>
        <v>1</v>
      </c>
      <c r="CB39" s="245" t="str">
        <f t="shared" si="38"/>
        <v/>
      </c>
      <c r="CC39" s="246" t="str">
        <f t="shared" si="39"/>
        <v/>
      </c>
      <c r="CD39" s="244" t="str">
        <f t="shared" si="40"/>
        <v/>
      </c>
      <c r="CE39" s="245" t="str">
        <f t="shared" si="41"/>
        <v/>
      </c>
      <c r="CF39" s="246" t="str">
        <f t="shared" si="42"/>
        <v/>
      </c>
      <c r="CG39" s="244" t="str">
        <f t="shared" si="43"/>
        <v/>
      </c>
      <c r="CH39" s="245" t="str">
        <f t="shared" si="44"/>
        <v/>
      </c>
      <c r="CI39" s="246" t="str">
        <f t="shared" si="45"/>
        <v/>
      </c>
      <c r="CJ39" s="244" t="str">
        <f t="shared" si="46"/>
        <v/>
      </c>
      <c r="CK39" s="245" t="str">
        <f t="shared" si="47"/>
        <v/>
      </c>
      <c r="CL39" s="246" t="str">
        <f t="shared" si="48"/>
        <v/>
      </c>
      <c r="CM39" s="244" t="str">
        <f t="shared" si="49"/>
        <v/>
      </c>
      <c r="CN39" s="245" t="str">
        <f t="shared" si="139"/>
        <v/>
      </c>
      <c r="CO39" s="246" t="str">
        <f t="shared" si="50"/>
        <v/>
      </c>
      <c r="CP39" s="244" t="str">
        <f t="shared" si="51"/>
        <v/>
      </c>
      <c r="CQ39" s="245" t="str">
        <f t="shared" si="52"/>
        <v/>
      </c>
      <c r="CR39" s="246" t="str">
        <f t="shared" si="53"/>
        <v/>
      </c>
      <c r="CS39" s="244" t="str">
        <f t="shared" si="54"/>
        <v/>
      </c>
      <c r="CT39" s="245" t="str">
        <f t="shared" si="55"/>
        <v/>
      </c>
      <c r="CU39" s="246" t="str">
        <f t="shared" si="56"/>
        <v/>
      </c>
      <c r="CV39" s="244" t="str">
        <f t="shared" si="57"/>
        <v/>
      </c>
      <c r="CW39" s="245" t="str">
        <f t="shared" si="58"/>
        <v/>
      </c>
      <c r="CX39" s="246" t="str">
        <f t="shared" si="59"/>
        <v/>
      </c>
      <c r="CY39" s="247" t="str">
        <f t="shared" si="60"/>
        <v/>
      </c>
      <c r="CZ39" s="245" t="str">
        <f t="shared" si="61"/>
        <v/>
      </c>
      <c r="DA39" s="246" t="str">
        <f t="shared" si="62"/>
        <v/>
      </c>
      <c r="DB39" s="244" t="str">
        <f t="shared" si="63"/>
        <v/>
      </c>
      <c r="DC39" s="245" t="str">
        <f t="shared" si="64"/>
        <v/>
      </c>
      <c r="DD39" s="246" t="str">
        <f t="shared" si="65"/>
        <v/>
      </c>
      <c r="DE39" s="244" t="str">
        <f t="shared" si="66"/>
        <v/>
      </c>
      <c r="DF39" s="245" t="str">
        <f t="shared" si="67"/>
        <v/>
      </c>
      <c r="DG39" s="246" t="str">
        <f t="shared" si="68"/>
        <v/>
      </c>
      <c r="DH39" s="244" t="str">
        <f t="shared" si="69"/>
        <v/>
      </c>
      <c r="DI39" s="245" t="str">
        <f t="shared" si="70"/>
        <v/>
      </c>
      <c r="DJ39" s="246" t="str">
        <f t="shared" si="71"/>
        <v/>
      </c>
      <c r="DK39" s="244" t="str">
        <f t="shared" si="72"/>
        <v/>
      </c>
      <c r="DL39" s="245" t="str">
        <f t="shared" si="73"/>
        <v/>
      </c>
      <c r="DM39" s="246" t="str">
        <f t="shared" si="74"/>
        <v/>
      </c>
      <c r="DN39" s="244" t="str">
        <f t="shared" si="75"/>
        <v/>
      </c>
      <c r="DO39" s="245" t="str">
        <f t="shared" si="76"/>
        <v/>
      </c>
      <c r="DP39" s="246" t="str">
        <f t="shared" si="77"/>
        <v/>
      </c>
      <c r="DQ39" s="244" t="str">
        <f t="shared" si="78"/>
        <v/>
      </c>
      <c r="DR39" s="245" t="str">
        <f t="shared" si="79"/>
        <v/>
      </c>
      <c r="DS39" s="246" t="str">
        <f t="shared" si="80"/>
        <v/>
      </c>
      <c r="DT39" s="244" t="str">
        <f t="shared" si="81"/>
        <v/>
      </c>
      <c r="DU39" s="245" t="str">
        <f t="shared" si="82"/>
        <v/>
      </c>
      <c r="DV39" s="246" t="str">
        <f t="shared" si="83"/>
        <v/>
      </c>
      <c r="DW39" s="244" t="str">
        <f t="shared" si="84"/>
        <v/>
      </c>
      <c r="DX39" s="245" t="str">
        <f t="shared" si="85"/>
        <v/>
      </c>
      <c r="DY39" s="246" t="str">
        <f t="shared" si="86"/>
        <v/>
      </c>
      <c r="DZ39" s="244" t="str">
        <f t="shared" si="87"/>
        <v/>
      </c>
      <c r="EA39" s="245" t="str">
        <f t="shared" si="88"/>
        <v/>
      </c>
      <c r="EB39" s="246" t="str">
        <f t="shared" si="89"/>
        <v/>
      </c>
      <c r="EC39" s="244" t="str">
        <f t="shared" si="90"/>
        <v/>
      </c>
      <c r="ED39" s="252">
        <f t="shared" si="140"/>
        <v>0</v>
      </c>
      <c r="EE39" s="253">
        <f t="shared" si="141"/>
        <v>0</v>
      </c>
      <c r="EF39" s="254" t="str">
        <f t="shared" si="142"/>
        <v/>
      </c>
      <c r="EG39" s="255" t="e">
        <f t="shared" si="205"/>
        <v>#DIV/0!</v>
      </c>
      <c r="EH39" s="255" t="e">
        <f t="shared" si="205"/>
        <v>#DIV/0!</v>
      </c>
      <c r="EI39" s="255" t="e">
        <f t="shared" si="205"/>
        <v>#DIV/0!</v>
      </c>
      <c r="EJ39" s="255" t="e">
        <f t="shared" si="205"/>
        <v>#DIV/0!</v>
      </c>
      <c r="EK39" s="255" t="e">
        <f t="shared" si="205"/>
        <v>#DIV/0!</v>
      </c>
      <c r="EL39" s="255" t="e">
        <f t="shared" si="205"/>
        <v>#DIV/0!</v>
      </c>
      <c r="EM39" s="255" t="e">
        <f t="shared" si="205"/>
        <v>#DIV/0!</v>
      </c>
      <c r="EN39" s="255" t="e">
        <f t="shared" si="205"/>
        <v>#DIV/0!</v>
      </c>
      <c r="EO39" s="255" t="e">
        <f t="shared" si="205"/>
        <v>#DIV/0!</v>
      </c>
      <c r="EP39" s="255" t="e">
        <f t="shared" si="205"/>
        <v>#DIV/0!</v>
      </c>
      <c r="EQ39" s="255" t="e">
        <f t="shared" si="205"/>
        <v>#DIV/0!</v>
      </c>
      <c r="ER39" s="255" t="e">
        <f t="shared" si="205"/>
        <v>#DIV/0!</v>
      </c>
      <c r="ES39" s="255" t="e">
        <f t="shared" si="205"/>
        <v>#DIV/0!</v>
      </c>
      <c r="ET39" s="255" t="e">
        <f t="shared" si="205"/>
        <v>#DIV/0!</v>
      </c>
      <c r="EU39" s="255" t="e">
        <f t="shared" si="205"/>
        <v>#DIV/0!</v>
      </c>
      <c r="EV39" s="255" t="e">
        <f t="shared" si="205"/>
        <v>#DIV/0!</v>
      </c>
      <c r="EW39" s="255" t="e">
        <f t="shared" si="203"/>
        <v>#DIV/0!</v>
      </c>
      <c r="EX39" s="255" t="e">
        <f t="shared" si="201"/>
        <v>#DIV/0!</v>
      </c>
      <c r="EY39" s="256" t="str">
        <f t="shared" si="144"/>
        <v/>
      </c>
      <c r="EZ39" s="257" t="str">
        <f t="shared" si="145"/>
        <v/>
      </c>
      <c r="FA39" s="257" t="str">
        <f t="shared" si="146"/>
        <v/>
      </c>
      <c r="FB39" s="257" t="str">
        <f t="shared" si="147"/>
        <v/>
      </c>
      <c r="FC39" s="257" t="str">
        <f t="shared" si="148"/>
        <v/>
      </c>
      <c r="FD39" s="257" t="str">
        <f t="shared" si="149"/>
        <v/>
      </c>
      <c r="FE39" s="257" t="str">
        <f t="shared" si="150"/>
        <v/>
      </c>
      <c r="FF39" s="257" t="str">
        <f t="shared" si="151"/>
        <v/>
      </c>
      <c r="FG39" s="257" t="str">
        <f t="shared" si="152"/>
        <v/>
      </c>
      <c r="FH39" s="257" t="str">
        <f t="shared" si="153"/>
        <v/>
      </c>
      <c r="FI39" s="257" t="str">
        <f t="shared" si="154"/>
        <v/>
      </c>
      <c r="FJ39" s="257" t="str">
        <f t="shared" si="155"/>
        <v/>
      </c>
      <c r="FK39" s="257" t="str">
        <f t="shared" si="156"/>
        <v/>
      </c>
      <c r="FL39" s="257" t="str">
        <f t="shared" si="157"/>
        <v/>
      </c>
      <c r="FM39" s="257" t="str">
        <f t="shared" si="158"/>
        <v/>
      </c>
      <c r="FN39" s="257" t="str">
        <f t="shared" si="159"/>
        <v/>
      </c>
      <c r="FO39" s="257" t="str">
        <f t="shared" si="160"/>
        <v/>
      </c>
      <c r="FP39" s="258" t="str">
        <f t="shared" si="161"/>
        <v/>
      </c>
      <c r="FQ39" s="228">
        <v>39</v>
      </c>
      <c r="FR39" s="232">
        <f t="shared" si="198"/>
        <v>34</v>
      </c>
      <c r="FS39" s="230" t="str" cm="1">
        <f t="array" ref="FS39">IFERROR(INDEX($EG$4:$EX$4,_xlfn.AGGREGATE(15,6,COLUMN($EG$4:$EX$4)-COLUMN($EF$1)/($EG39:$EX39=LARGE($EG39:$EX39,1)),COLUMNS($EX$4:$EX$4))),"")</f>
        <v/>
      </c>
      <c r="FT39" s="230" t="str" cm="1">
        <f t="array" ref="FT39">IFERROR(INDEX($EG$4:$EX$4,_xlfn.AGGREGATE(15,6,COLUMN($EG$4:$EX$4)-COLUMN($EF$1)/($EG39:$EX39=LARGE($EG39:$EX39,2)),COLUMNS($EX$4:$EY$4))),"")</f>
        <v/>
      </c>
      <c r="FU39" s="230" t="str" cm="1">
        <f t="array" ref="FU39">IFERROR(INDEX($EG$4:$EX$4,_xlfn.AGGREGATE(15,6,COLUMN($EG$4:$EX$4)-COLUMN($EF$1)/($EG39:$EX39=LARGE($EG39:$EX39,3)),COLUMNS($EX$4:$EZ$4))),"")</f>
        <v/>
      </c>
      <c r="FV39" s="230" t="str" cm="1">
        <f t="array" ref="FV39">IFERROR(INDEX($EG$4:$EX$4,_xlfn.AGGREGATE(15,6,COLUMN($EG$4:$EX$4)-COLUMN($EF$1)/($EG39:$EX39=LARGE($EG39:$EX39,4)),COLUMNS($EX$4:$FA$4))),"")</f>
        <v/>
      </c>
      <c r="FW39" s="230" t="str" cm="1">
        <f t="array" ref="FW39">IFERROR(INDEX($EG$4:$EX$4,_xlfn.AGGREGATE(15,6,COLUMN($EG$4:$EX$4)-COLUMN($EF$1)/($EG39:$EX39=LARGE($EG39:$EX39,5)),COLUMNS($EX$4:$FB$4))),"")</f>
        <v/>
      </c>
      <c r="FX39" s="230" t="str" cm="1">
        <f t="array" ref="FX39">IFERROR(INDEX($EG$4:$EX$4,_xlfn.AGGREGATE(15,6,COLUMN($EG$4:$EX$4)-COLUMN($EF$1)/($EG39:$EX39=LARGE($EG39:$EX39,6)),COLUMNS($EX$4:$FC$4))),"")</f>
        <v/>
      </c>
      <c r="FY39" s="228" t="str">
        <f t="shared" si="191"/>
        <v/>
      </c>
      <c r="FZ39" s="231" t="str">
        <f t="shared" ca="1" si="192"/>
        <v>R</v>
      </c>
      <c r="GA39" s="231" t="e" cm="1">
        <f t="array" aca="1" ref="GA39" ca="1">IF(INDIRECT(VLOOKUP(GA38,General!AC:AE,3,FALSE)&amp;FQ38)&gt;0,GA38,FY38)</f>
        <v>#N/A</v>
      </c>
      <c r="GB39" s="232">
        <f t="shared" ca="1" si="193"/>
        <v>6</v>
      </c>
      <c r="GC39" s="230"/>
      <c r="GD39" s="231"/>
      <c r="GE39" s="231"/>
      <c r="GF39" s="231"/>
      <c r="GG39" s="231"/>
      <c r="GH39" s="229"/>
      <c r="GI39" s="259">
        <f ca="1">IF(FS39="",-1,COUNTIF(INDIRECT(GC39&amp;$DN$10):INDIRECT(GC39&amp;FQ39),"Y"))</f>
        <v>-1</v>
      </c>
      <c r="GJ39" s="262">
        <f ca="1">IF(FT39="",-1,COUNTIF(INDIRECT(GD39&amp;$DN$10):INDIRECT(GD39&amp;FQ39),"Y"))</f>
        <v>-1</v>
      </c>
      <c r="GK39" s="262">
        <f ca="1">IF(FU39="",-1,COUNTIF(INDIRECT(GE39&amp;$DN$10):INDIRECT(GE39&amp;FQ39),"Y"))</f>
        <v>-1</v>
      </c>
      <c r="GL39" s="260">
        <f ca="1">IF(FV39="",-1,COUNTIF(INDIRECT(GF39&amp;$DN$10):INDIRECT(GF39&amp;FQ39),"Y"))</f>
        <v>-1</v>
      </c>
      <c r="GM39" s="264">
        <f ca="1">IF(FW39="",-1,COUNTIF(INDIRECT(GG39&amp;$DN$10):INDIRECT(GG39&amp;FQ39),"Y"))</f>
        <v>-1</v>
      </c>
      <c r="GN39" s="264">
        <f ca="1">IF(FX39="",-1,COUNTIF(INDIRECT(GH39&amp;$DN$10):INDIRECT(GH39&amp;FQ39),"Y"))</f>
        <v>-1</v>
      </c>
      <c r="GO39" s="230" t="str" cm="1">
        <f t="array" ref="GO39">IFERROR(INDEX($DP$39:$DU$39,_xlfn.AGGREGATE(15,6,COLUMN($DP$39:$DU$39)-COLUMN($DO$39)/($EF$39:$EK$39=MAX($EF$39:$EK$39)),COLUMNS($DP$39:FS39))),"")</f>
        <v/>
      </c>
      <c r="GP39" s="231" t="str" cm="1">
        <f t="array" ref="GP39">IFERROR(INDEX($DP$39:$DU$39,_xlfn.AGGREGATE(15,6,COLUMN($DP$39:$DU$39)-COLUMN($DO$39)/($EF$39:$EK$39=MAX($EF$39:$EK$39)),COLUMNS($DP$39:FT39))),"")</f>
        <v/>
      </c>
      <c r="GQ39" s="231" t="str" cm="1">
        <f t="array" ref="GQ39">IFERROR(INDEX($DP$39:$DU$39,_xlfn.AGGREGATE(15,6,COLUMN($DP$39:$DU$39)-COLUMN($DO$39)/($EF$39:$EK$39=MAX($EF$39:$EK$39)),COLUMNS($DP$39:FU39))),"")</f>
        <v/>
      </c>
      <c r="GR39" s="231" t="str" cm="1">
        <f t="array" ref="GR39">IFERROR(INDEX($DP$39:$DU$39,_xlfn.AGGREGATE(15,6,COLUMN($DP$39:$DU$39)-COLUMN($DO$39)/($EF$39:$EK$39=MAX($EF$39:$EK$39)),COLUMNS($DP$39:FV39))),"")</f>
        <v/>
      </c>
      <c r="GS39" s="231" t="str" cm="1">
        <f t="array" ref="GS39">IFERROR(INDEX($DP$39:$DU$39,_xlfn.AGGREGATE(15,6,COLUMN($DP$39:$DU$39)-COLUMN($DO$39)/($EF$39:$EK$39=MAX($EF$39:$EK$39)),COLUMNS($DP$39:FW39))),"")</f>
        <v/>
      </c>
      <c r="GT39" s="229" t="str" cm="1">
        <f t="array" ref="GT39">IFERROR(INDEX($DP$39:$DU$39,_xlfn.AGGREGATE(15,6,COLUMN($DP$39:$DU$39)-COLUMN($DO$39)/($EF$39:$EK$39=MAX($EF$39:$EK$39)),COLUMNS($DP$39:FX39))),"")</f>
        <v/>
      </c>
      <c r="GU39" s="234">
        <f t="shared" ca="1" si="164"/>
        <v>6</v>
      </c>
      <c r="GV39" s="232">
        <f t="shared" ca="1" si="194"/>
        <v>6</v>
      </c>
      <c r="GW39" s="263" t="str" cm="1">
        <f t="array" aca="1" ref="GW39" ca="1">INDEX(GO39:GT39,1,GV39)</f>
        <v/>
      </c>
      <c r="GX39" s="230" t="str">
        <f t="shared" ca="1" si="17"/>
        <v>B</v>
      </c>
      <c r="GY39" s="231" t="str">
        <f t="shared" ca="1" si="18"/>
        <v>T</v>
      </c>
      <c r="GZ39" s="231" t="str">
        <f t="shared" si="19"/>
        <v>C</v>
      </c>
      <c r="HA39" s="231" t="str">
        <f t="shared" si="6"/>
        <v/>
      </c>
      <c r="HB39" s="231" t="str">
        <f t="shared" ca="1" si="7"/>
        <v>00</v>
      </c>
      <c r="HC39" s="231" t="str">
        <f t="shared" si="8"/>
        <v>00</v>
      </c>
      <c r="HD39" s="234" t="str">
        <f t="shared" si="92"/>
        <v/>
      </c>
      <c r="HE39" s="234" t="str">
        <f t="shared" si="93"/>
        <v/>
      </c>
      <c r="HF39" s="234" t="str">
        <f t="shared" si="94"/>
        <v/>
      </c>
      <c r="HG39" s="234" t="str">
        <f t="shared" si="95"/>
        <v/>
      </c>
      <c r="HH39" s="234" t="str">
        <f t="shared" si="96"/>
        <v/>
      </c>
      <c r="HI39" s="234" t="str">
        <f t="shared" si="97"/>
        <v/>
      </c>
      <c r="HJ39" s="234">
        <f t="shared" ca="1" si="98"/>
        <v>0</v>
      </c>
      <c r="HK39" s="234">
        <f t="shared" ca="1" si="98"/>
        <v>0</v>
      </c>
      <c r="HL39" s="230" t="str">
        <f t="shared" ref="HL39:HL70" si="206">IF(M39="","",IF(HL38+HM39&gt;=10,10,IF(HL38+HM39&lt;=-10,-10,HL38+HM39)))</f>
        <v/>
      </c>
      <c r="HM39" s="231">
        <f>IF(CC39="",0,IFERROR(VLOOKUP(CC34&amp;CC35&amp;CC36&amp;CC37&amp;CC38&amp;CC39,General!I:J,2,FALSE),0))</f>
        <v>0</v>
      </c>
      <c r="HN39" s="231">
        <f>IF(CF39="",0,IFERROR(VLOOKUP(CF34&amp;CF35&amp;CF36&amp;CF37&amp;CF38&amp;CF39,General!I:J,2,FALSE),0))</f>
        <v>0</v>
      </c>
      <c r="HO39" s="231">
        <f>IF(CI39="",0,IFERROR(VLOOKUP(CI34&amp;CI35&amp;CI36&amp;CI37&amp;CI38&amp;CI39,General!I:J,2,FALSE),0))</f>
        <v>0</v>
      </c>
      <c r="HP39" s="231">
        <f>IF(CL39="",0,IFERROR(VLOOKUP(CL34&amp;CL35&amp;CL36&amp;CL37&amp;CL38&amp;CL39,General!I:J,2,FALSE),0))</f>
        <v>0</v>
      </c>
      <c r="HQ39" s="231">
        <f>IF(CO39="",0,IFERROR(VLOOKUP(CO34&amp;CO35&amp;CO36&amp;CO37&amp;CO38&amp;CO39,General!I:J,2,FALSE),0))</f>
        <v>0</v>
      </c>
      <c r="HR39" s="231">
        <f>IF(CR39="",0,IFERROR(VLOOKUP(CR34&amp;CR35&amp;CR36&amp;CR37&amp;CR38&amp;CR39,General!I:J,2,FALSE),0))</f>
        <v>0</v>
      </c>
      <c r="HS39" s="231">
        <f>IF(CU39="",0,IFERROR(VLOOKUP(CU34&amp;CU35&amp;CU36&amp;CU37&amp;CU38&amp;CU39,General!I:J,2,FALSE),0))</f>
        <v>0</v>
      </c>
      <c r="HT39" s="231">
        <f>IF(CX39="",0,IFERROR(VLOOKUP(CX34&amp;CX35&amp;CX36&amp;CX37&amp;CX38&amp;CX39,General!I:J,2,FALSE),0))</f>
        <v>0</v>
      </c>
      <c r="HU39" s="231">
        <f>IF(DA39="",0,IFERROR(VLOOKUP(DA34&amp;DA35&amp;DA36&amp;DA37&amp;DA38&amp;DA39,General!I:J,2,FALSE),0))</f>
        <v>0</v>
      </c>
      <c r="HV39" s="231">
        <f>IF(DD39="",0,IFERROR(VLOOKUP(DD34&amp;DD35&amp;DD36&amp;DD37&amp;DD38&amp;DD39,General!I:J,2,FALSE),0))</f>
        <v>0</v>
      </c>
      <c r="HW39" s="231">
        <f>IF(DG39="",0,IFERROR(VLOOKUP(DG34&amp;DG35&amp;DG36&amp;DG37&amp;DG38&amp;DG39,General!I:J,2,FALSE),0))</f>
        <v>0</v>
      </c>
      <c r="HX39" s="231">
        <f>IF(DJ39="",0,IFERROR(VLOOKUP(DJ34&amp;DJ35&amp;DJ36&amp;DJ37&amp;DJ38&amp;DJ39,General!I:J,2,FALSE),0))</f>
        <v>0</v>
      </c>
      <c r="HY39" s="231">
        <f>IF(DM39="",0,IFERROR(VLOOKUP(DM34&amp;DM35&amp;DM36&amp;DM37&amp;DM38&amp;DM39,General!I:J,2,FALSE),0))</f>
        <v>0</v>
      </c>
      <c r="HZ39" s="231">
        <f>IF(DP39="",0,IFERROR(VLOOKUP(DP34&amp;DP35&amp;DP36&amp;DP37&amp;DP38&amp;DP39,General!I:J,2,FALSE),0))</f>
        <v>0</v>
      </c>
      <c r="IA39" s="231">
        <f>IF(DS39="",0,IFERROR(VLOOKUP(DS34&amp;DS35&amp;DS36&amp;DS37&amp;DS38&amp;DS39,General!I:J,2,FALSE),0))</f>
        <v>0</v>
      </c>
      <c r="IB39" s="231">
        <f>IF(DV39="",0,IFERROR(VLOOKUP(DV34&amp;DV35&amp;DV36&amp;DV37&amp;DV38&amp;DV39,General!I:J,2,FALSE),0))</f>
        <v>0</v>
      </c>
      <c r="IC39" s="229">
        <f>IF(DY39="",0,IFERROR(VLOOKUP(DY34&amp;DY35&amp;DY36&amp;DY37&amp;DY38&amp;DY39,General!I:J,2,FALSE),0))</f>
        <v>0</v>
      </c>
      <c r="ID39" s="229">
        <f>IF(EB39="",0,IFERROR(VLOOKUP(EB34&amp;EB35&amp;EB36&amp;EB37&amp;EB38&amp;EB39,General!I:J,2,FALSE),0))</f>
        <v>0</v>
      </c>
      <c r="IE39" s="229">
        <v>0</v>
      </c>
      <c r="IF39" s="234" t="str">
        <f t="shared" si="165"/>
        <v/>
      </c>
      <c r="IG39" s="234" t="str">
        <f t="shared" si="99"/>
        <v>N</v>
      </c>
      <c r="IH39" s="234" t="str">
        <f t="shared" ca="1" si="100"/>
        <v>N</v>
      </c>
      <c r="II39" s="234" t="str">
        <f t="shared" si="101"/>
        <v>N</v>
      </c>
      <c r="IJ39" s="234" t="str">
        <f t="shared" si="102"/>
        <v/>
      </c>
      <c r="IK39" s="276" t="str">
        <f t="shared" ca="1" si="103"/>
        <v/>
      </c>
      <c r="IL39" s="234" t="str">
        <f t="shared" ca="1" si="104"/>
        <v/>
      </c>
      <c r="IM39" s="234" t="str">
        <f t="shared" si="105"/>
        <v/>
      </c>
      <c r="IN39" s="234" t="str">
        <f t="shared" si="106"/>
        <v/>
      </c>
      <c r="IO39" s="234" t="str">
        <f t="shared" si="107"/>
        <v/>
      </c>
      <c r="IP39" s="234" t="str">
        <f t="shared" si="108"/>
        <v/>
      </c>
      <c r="IQ39" s="234" t="str">
        <f t="shared" si="10"/>
        <v/>
      </c>
      <c r="IR39" s="234" t="str">
        <f t="shared" si="11"/>
        <v/>
      </c>
      <c r="IS39" s="234" t="str">
        <f t="shared" si="204"/>
        <v>00000</v>
      </c>
      <c r="IT39" s="234" t="str">
        <f t="shared" si="204"/>
        <v>00000</v>
      </c>
      <c r="IU39" s="234" t="str">
        <f t="shared" si="166"/>
        <v>000000</v>
      </c>
      <c r="IV39" s="234" t="str">
        <f t="shared" si="166"/>
        <v>000000</v>
      </c>
      <c r="IW39" s="234" t="str">
        <f t="shared" si="167"/>
        <v>B</v>
      </c>
      <c r="IX39" s="234" t="str">
        <f t="shared" si="168"/>
        <v>B</v>
      </c>
      <c r="IY39" s="234" t="str">
        <f t="shared" si="110"/>
        <v/>
      </c>
      <c r="IZ39" s="234" t="str">
        <f t="shared" ca="1" si="111"/>
        <v/>
      </c>
      <c r="JA39" s="234" t="str">
        <f t="shared" ca="1" si="112"/>
        <v>0</v>
      </c>
      <c r="JB39" s="234" t="str">
        <f t="shared" ca="1" si="113"/>
        <v/>
      </c>
      <c r="JC39" s="234" t="str">
        <f t="shared" si="114"/>
        <v>0</v>
      </c>
      <c r="JD39" s="234" t="str">
        <f t="shared" ca="1" si="115"/>
        <v/>
      </c>
      <c r="JE39" s="234" t="str">
        <f t="shared" ca="1" si="169"/>
        <v/>
      </c>
      <c r="JF39" s="234" t="str">
        <f t="shared" ca="1" si="170"/>
        <v/>
      </c>
      <c r="JG39" s="234" t="str">
        <f t="shared" ca="1" si="171"/>
        <v/>
      </c>
      <c r="JH39" s="234" t="str">
        <f t="shared" si="116"/>
        <v/>
      </c>
      <c r="JI39" s="234"/>
      <c r="JJ39" s="234"/>
      <c r="JK39" s="234"/>
      <c r="JL39" s="234"/>
      <c r="JM39" s="234"/>
      <c r="JN39" s="234">
        <v>1</v>
      </c>
      <c r="JO39" s="218"/>
      <c r="JP39" s="234"/>
      <c r="JQ39" s="234"/>
      <c r="JS39" s="281" t="e">
        <f t="shared" si="199"/>
        <v>#DIV/0!</v>
      </c>
      <c r="JT39" s="1" t="e">
        <f t="shared" si="200"/>
        <v>#DIV/0!</v>
      </c>
      <c r="JU39" s="1" t="e">
        <f t="shared" si="174"/>
        <v>#DIV/0!</v>
      </c>
      <c r="JV39" s="1" t="e">
        <f t="shared" si="175"/>
        <v>#DIV/0!</v>
      </c>
      <c r="JW39" s="1" t="e">
        <f t="shared" si="176"/>
        <v>#DIV/0!</v>
      </c>
      <c r="JX39" s="1" t="str">
        <f t="shared" si="177"/>
        <v/>
      </c>
      <c r="JY39" s="1" t="str">
        <f t="shared" si="178"/>
        <v/>
      </c>
      <c r="JZ39" s="1" t="str">
        <f t="shared" si="179"/>
        <v/>
      </c>
      <c r="KA39" s="1" t="str">
        <f t="shared" si="180"/>
        <v/>
      </c>
      <c r="KB39" s="1" t="str">
        <f t="shared" si="181"/>
        <v/>
      </c>
      <c r="KC39" s="1" t="str" cm="1">
        <f t="array" aca="1" ref="KC39" ca="1">IF(INDIRECT(VLOOKUP(KC38,General!AC:AE,3,FALSE)&amp;FQ38)&gt;1,KC38,JX39)</f>
        <v>DL</v>
      </c>
      <c r="KD39" s="1" t="str" cm="1">
        <f t="array" aca="1" ref="KD39" ca="1">IF(AND(INDIRECT(VLOOKUP(KD38,General!AC:AE,3,FALSE)&amp;FQ38)&gt;6,KD38&lt;&gt;KC39),KD38,IF(JX39&lt;&gt;KC39,JX39,IF(AND(JX39=JY39,JX39=JZ39),KA39,IF(JX39=JY39,JZ39,JY39))))</f>
        <v>DR</v>
      </c>
      <c r="KE39" s="1" t="str" cm="1">
        <f t="array" aca="1" ref="KE39" ca="1">IF(AND(INDIRECT(VLOOKUP(KE38,General!AC:AE,3,FALSE)&amp;FQ38)&gt;6,KE38&lt;&gt;KC39,KE38&lt;&gt;KD39),KE38,IF(AND(JX39&lt;&gt;KC39,JX39&lt;&gt;KD39),JX39,IF(AND(JY39&lt;&gt;KC39,JY39&lt;&gt;KD39),JY39,IF(AND(JZ39&lt;&gt;KC39,JZ39&lt;&gt;KD39),JZ39,IF(AND(KA39&lt;&gt;KC39,KA39&lt;&gt;KD39),KA39,KB39)))))</f>
        <v>CW</v>
      </c>
      <c r="KF39" s="1" t="str" cm="1">
        <f t="array" aca="1" ref="KF39" ca="1">INDIRECT(KC39&amp;FQ39)</f>
        <v/>
      </c>
      <c r="KG39" s="1" t="str" cm="1">
        <f t="array" aca="1" ref="KG39" ca="1">INDIRECT(KD39&amp;FQ39)</f>
        <v/>
      </c>
      <c r="KH39" s="1" t="str" cm="1">
        <f t="array" aca="1" ref="KH39" ca="1">INDIRECT(KE39&amp;FQ39)</f>
        <v/>
      </c>
      <c r="KI39" s="1" t="str">
        <f ca="1">VLOOKUP(KC39,General!AF:AG,2,FALSE)</f>
        <v xml:space="preserve">L3O </v>
      </c>
      <c r="KJ39" s="1" t="str">
        <f ca="1">VLOOKUP(KD39,General!AF:AG,2,FALSE)</f>
        <v xml:space="preserve">L4O </v>
      </c>
      <c r="KK39" s="1" t="str">
        <f ca="1">VLOOKUP(KE39,General!AF:AG,2,FALSE)</f>
        <v>AWB</v>
      </c>
      <c r="KL39" s="1" t="str">
        <f t="shared" ca="1" si="195"/>
        <v>Y</v>
      </c>
      <c r="KM39" s="1" t="str">
        <f t="shared" ca="1" si="196"/>
        <v>Y</v>
      </c>
      <c r="KN39" s="1" t="str">
        <f t="shared" ca="1" si="197"/>
        <v>Y</v>
      </c>
    </row>
    <row r="40" spans="1:300" ht="15.75" thickBot="1">
      <c r="A40" s="1">
        <v>36</v>
      </c>
      <c r="B40" s="12" t="str">
        <f t="shared" si="20"/>
        <v/>
      </c>
      <c r="C40" s="90" t="str">
        <f t="shared" si="183"/>
        <v/>
      </c>
      <c r="D40" s="13" t="str">
        <f t="shared" si="117"/>
        <v/>
      </c>
      <c r="E40" s="43" t="str">
        <f t="shared" si="117"/>
        <v/>
      </c>
      <c r="F40" s="14" t="str">
        <f t="shared" si="21"/>
        <v/>
      </c>
      <c r="H40" s="93" t="str">
        <f t="shared" si="184"/>
        <v/>
      </c>
      <c r="I40" s="13" t="str">
        <f t="shared" si="118"/>
        <v/>
      </c>
      <c r="J40" s="43" t="str">
        <f t="shared" si="118"/>
        <v/>
      </c>
      <c r="K40" s="14" t="str">
        <f t="shared" si="119"/>
        <v/>
      </c>
      <c r="L40" s="52"/>
      <c r="M40" s="16" t="str">
        <f>IF(Dashboard!AH40="","",Dashboard!AH40)</f>
        <v/>
      </c>
      <c r="O40" s="12" t="str">
        <f t="shared" si="185"/>
        <v/>
      </c>
      <c r="P40" s="13" t="str">
        <f t="shared" si="120"/>
        <v/>
      </c>
      <c r="Q40" s="43" t="str">
        <f t="shared" si="120"/>
        <v/>
      </c>
      <c r="R40" s="85" t="str">
        <f t="shared" si="121"/>
        <v/>
      </c>
      <c r="S40" s="85" t="str">
        <f t="shared" si="122"/>
        <v/>
      </c>
      <c r="T40" s="96" t="str">
        <f t="shared" si="123"/>
        <v/>
      </c>
      <c r="U40" s="85" t="str">
        <f>IF(M40="","",IF(B40="NB",U39,IF(T40="",SUM($T$5:$T40)+S40,SUM($T$5:$T40))))</f>
        <v/>
      </c>
      <c r="V40" s="97" t="str">
        <f t="shared" si="0"/>
        <v/>
      </c>
      <c r="W40" s="72" t="e">
        <f t="shared" ca="1" si="22"/>
        <v>#VALUE!</v>
      </c>
      <c r="X40" s="74" t="str">
        <f t="shared" si="23"/>
        <v/>
      </c>
      <c r="Y40" s="9" t="str">
        <f t="shared" ca="1" si="12"/>
        <v>D</v>
      </c>
      <c r="Z40" s="4" t="str">
        <f t="shared" ca="1" si="13"/>
        <v>D</v>
      </c>
      <c r="AA40" s="4" t="str">
        <f t="shared" ca="1" si="14"/>
        <v>B</v>
      </c>
      <c r="AB40" s="4" t="str">
        <f t="shared" si="186"/>
        <v/>
      </c>
      <c r="AC40" s="4" t="str">
        <f t="shared" si="187"/>
        <v/>
      </c>
      <c r="AD40" s="4" t="str">
        <f t="shared" si="188"/>
        <v/>
      </c>
      <c r="AE40" s="1" t="str">
        <f t="shared" si="124"/>
        <v/>
      </c>
      <c r="AF40" s="1" t="str">
        <f t="shared" si="125"/>
        <v/>
      </c>
      <c r="AG40" s="1" t="str">
        <f t="shared" si="189"/>
        <v/>
      </c>
      <c r="AH40" s="1" t="str">
        <f t="shared" si="126"/>
        <v/>
      </c>
      <c r="AI40" s="1" t="str">
        <f t="shared" si="127"/>
        <v/>
      </c>
      <c r="AJ40" s="1" t="str">
        <f t="shared" si="128"/>
        <v/>
      </c>
      <c r="AK40" s="1">
        <f t="shared" si="129"/>
        <v>0</v>
      </c>
      <c r="AL40" s="1">
        <f t="shared" si="129"/>
        <v>0</v>
      </c>
      <c r="AM40" s="1" t="str">
        <f t="shared" si="5"/>
        <v/>
      </c>
      <c r="AN40" s="1">
        <f t="shared" si="24"/>
        <v>0</v>
      </c>
      <c r="AO40" s="1" t="str">
        <f t="shared" si="190"/>
        <v/>
      </c>
      <c r="AP40" s="1" t="str">
        <f t="shared" si="25"/>
        <v>N</v>
      </c>
      <c r="AQ40" s="1" t="str">
        <f t="shared" si="26"/>
        <v>N</v>
      </c>
      <c r="AR40" s="1" t="str">
        <f t="shared" si="27"/>
        <v>N</v>
      </c>
      <c r="AS40" s="1" t="str">
        <f t="shared" si="28"/>
        <v/>
      </c>
      <c r="AT40" s="15" t="str">
        <f t="shared" ca="1" si="130"/>
        <v/>
      </c>
      <c r="AU40" s="1" t="str">
        <f t="shared" ca="1" si="29"/>
        <v/>
      </c>
      <c r="AV40" s="1" t="str">
        <f t="shared" ca="1" si="30"/>
        <v/>
      </c>
      <c r="AW40" s="1" t="str">
        <f t="shared" si="31"/>
        <v/>
      </c>
      <c r="AX40" s="1" t="str">
        <f t="shared" si="32"/>
        <v/>
      </c>
      <c r="AY40" s="1" t="str">
        <f t="shared" si="33"/>
        <v/>
      </c>
      <c r="AZ40" s="1" t="str">
        <f>IF(Dashboard!AH40="P",IF(AZ39="",1,AZ39+1),"")</f>
        <v/>
      </c>
      <c r="BA40" s="1" t="str">
        <f>IF(Dashboard!AH40="B",IF(BA39="",1,BA39+1),"")</f>
        <v/>
      </c>
      <c r="BB40" s="1" t="str">
        <f t="shared" si="202"/>
        <v>00000</v>
      </c>
      <c r="BC40" s="1" t="str">
        <f t="shared" si="202"/>
        <v>00000</v>
      </c>
      <c r="BD40" s="1" t="str">
        <f t="shared" si="131"/>
        <v>000000</v>
      </c>
      <c r="BE40" s="1" t="str">
        <f t="shared" si="131"/>
        <v>000000</v>
      </c>
      <c r="BF40" s="1" t="str">
        <f t="shared" si="132"/>
        <v>B</v>
      </c>
      <c r="BG40" s="1" t="str">
        <f t="shared" si="35"/>
        <v/>
      </c>
      <c r="BH40" s="1">
        <f t="shared" ca="1" si="133"/>
        <v>0</v>
      </c>
      <c r="BI40" s="1" t="str">
        <f t="shared" si="36"/>
        <v/>
      </c>
      <c r="BJ40" s="1">
        <f t="shared" ca="1" si="134"/>
        <v>0</v>
      </c>
      <c r="BK40" s="1" t="str">
        <f t="shared" si="37"/>
        <v/>
      </c>
      <c r="BL40" s="1">
        <f t="shared" ca="1" si="135"/>
        <v>0</v>
      </c>
      <c r="BM40" s="1" t="str">
        <f t="shared" ca="1" si="136"/>
        <v>0</v>
      </c>
      <c r="BN40" s="1" t="str">
        <f t="shared" ca="1" si="137"/>
        <v>0</v>
      </c>
      <c r="BO40" s="1" t="str">
        <f t="shared" ca="1" si="138"/>
        <v>0</v>
      </c>
      <c r="BR40" s="1">
        <f>General!A38</f>
        <v>0</v>
      </c>
      <c r="BS40" s="1">
        <f>General!B38</f>
        <v>0</v>
      </c>
      <c r="BT40" s="1" t="str">
        <f>General!C38</f>
        <v/>
      </c>
      <c r="BU40" s="1">
        <f>General!D38</f>
        <v>0</v>
      </c>
      <c r="BW40" s="1" t="str">
        <f>General!F38</f>
        <v>LLWWW</v>
      </c>
      <c r="BX40" s="1">
        <f>General!G38</f>
        <v>6</v>
      </c>
      <c r="BZ40" s="1">
        <f>IF(Dashboard!U40="",1,0.5)</f>
        <v>1</v>
      </c>
      <c r="CB40" s="218" t="str">
        <f t="shared" si="38"/>
        <v/>
      </c>
      <c r="CC40" s="219" t="str">
        <f t="shared" si="39"/>
        <v/>
      </c>
      <c r="CD40" s="217" t="str">
        <f t="shared" si="40"/>
        <v/>
      </c>
      <c r="CE40" s="218" t="str">
        <f t="shared" si="41"/>
        <v/>
      </c>
      <c r="CF40" s="219" t="str">
        <f t="shared" si="42"/>
        <v/>
      </c>
      <c r="CG40" s="217" t="str">
        <f t="shared" si="43"/>
        <v/>
      </c>
      <c r="CH40" s="218" t="str">
        <f t="shared" si="44"/>
        <v/>
      </c>
      <c r="CI40" s="219" t="str">
        <f t="shared" si="45"/>
        <v/>
      </c>
      <c r="CJ40" s="217" t="str">
        <f t="shared" si="46"/>
        <v/>
      </c>
      <c r="CK40" s="218" t="str">
        <f t="shared" si="47"/>
        <v/>
      </c>
      <c r="CL40" s="219" t="str">
        <f t="shared" si="48"/>
        <v/>
      </c>
      <c r="CM40" s="217" t="str">
        <f t="shared" si="49"/>
        <v/>
      </c>
      <c r="CN40" s="218" t="str">
        <f t="shared" si="139"/>
        <v/>
      </c>
      <c r="CO40" s="219" t="str">
        <f t="shared" si="50"/>
        <v/>
      </c>
      <c r="CP40" s="217" t="str">
        <f t="shared" si="51"/>
        <v/>
      </c>
      <c r="CQ40" s="218" t="str">
        <f t="shared" si="52"/>
        <v/>
      </c>
      <c r="CR40" s="219" t="str">
        <f t="shared" si="53"/>
        <v/>
      </c>
      <c r="CS40" s="217" t="str">
        <f t="shared" si="54"/>
        <v/>
      </c>
      <c r="CT40" s="218" t="str">
        <f t="shared" si="55"/>
        <v/>
      </c>
      <c r="CU40" s="219" t="str">
        <f t="shared" si="56"/>
        <v/>
      </c>
      <c r="CV40" s="217" t="str">
        <f t="shared" si="57"/>
        <v/>
      </c>
      <c r="CW40" s="218" t="str">
        <f t="shared" si="58"/>
        <v/>
      </c>
      <c r="CX40" s="219" t="str">
        <f t="shared" si="59"/>
        <v/>
      </c>
      <c r="CY40" s="220" t="str">
        <f t="shared" si="60"/>
        <v/>
      </c>
      <c r="CZ40" s="218" t="str">
        <f t="shared" si="61"/>
        <v/>
      </c>
      <c r="DA40" s="219" t="str">
        <f t="shared" si="62"/>
        <v/>
      </c>
      <c r="DB40" s="217" t="str">
        <f t="shared" si="63"/>
        <v/>
      </c>
      <c r="DC40" s="218" t="str">
        <f t="shared" si="64"/>
        <v/>
      </c>
      <c r="DD40" s="219" t="str">
        <f t="shared" si="65"/>
        <v/>
      </c>
      <c r="DE40" s="217" t="str">
        <f t="shared" si="66"/>
        <v/>
      </c>
      <c r="DF40" s="218" t="str">
        <f t="shared" si="67"/>
        <v/>
      </c>
      <c r="DG40" s="219" t="str">
        <f t="shared" si="68"/>
        <v/>
      </c>
      <c r="DH40" s="217" t="str">
        <f t="shared" si="69"/>
        <v/>
      </c>
      <c r="DI40" s="218" t="str">
        <f t="shared" si="70"/>
        <v/>
      </c>
      <c r="DJ40" s="219" t="str">
        <f t="shared" si="71"/>
        <v/>
      </c>
      <c r="DK40" s="217" t="str">
        <f t="shared" si="72"/>
        <v/>
      </c>
      <c r="DL40" s="218" t="str">
        <f t="shared" si="73"/>
        <v/>
      </c>
      <c r="DM40" s="219" t="str">
        <f t="shared" si="74"/>
        <v/>
      </c>
      <c r="DN40" s="217" t="str">
        <f t="shared" si="75"/>
        <v/>
      </c>
      <c r="DO40" s="218" t="str">
        <f t="shared" si="76"/>
        <v/>
      </c>
      <c r="DP40" s="219" t="str">
        <f t="shared" si="77"/>
        <v/>
      </c>
      <c r="DQ40" s="217" t="str">
        <f t="shared" si="78"/>
        <v/>
      </c>
      <c r="DR40" s="218" t="str">
        <f t="shared" si="79"/>
        <v/>
      </c>
      <c r="DS40" s="219" t="str">
        <f t="shared" si="80"/>
        <v/>
      </c>
      <c r="DT40" s="217" t="str">
        <f t="shared" si="81"/>
        <v/>
      </c>
      <c r="DU40" s="218" t="str">
        <f t="shared" si="82"/>
        <v/>
      </c>
      <c r="DV40" s="219" t="str">
        <f t="shared" si="83"/>
        <v/>
      </c>
      <c r="DW40" s="217" t="str">
        <f t="shared" si="84"/>
        <v/>
      </c>
      <c r="DX40" s="218" t="str">
        <f t="shared" si="85"/>
        <v/>
      </c>
      <c r="DY40" s="219" t="str">
        <f t="shared" si="86"/>
        <v/>
      </c>
      <c r="DZ40" s="217" t="str">
        <f t="shared" si="87"/>
        <v/>
      </c>
      <c r="EA40" s="218" t="str">
        <f t="shared" si="88"/>
        <v/>
      </c>
      <c r="EB40" s="219" t="str">
        <f t="shared" si="89"/>
        <v/>
      </c>
      <c r="EC40" s="217" t="str">
        <f t="shared" si="90"/>
        <v/>
      </c>
      <c r="ED40" s="252">
        <f t="shared" si="140"/>
        <v>0</v>
      </c>
      <c r="EE40" s="253">
        <f t="shared" si="141"/>
        <v>0</v>
      </c>
      <c r="EF40" s="254" t="str">
        <f t="shared" si="142"/>
        <v/>
      </c>
      <c r="EG40" s="255" t="e">
        <f t="shared" si="205"/>
        <v>#DIV/0!</v>
      </c>
      <c r="EH40" s="255" t="e">
        <f t="shared" si="205"/>
        <v>#DIV/0!</v>
      </c>
      <c r="EI40" s="255" t="e">
        <f t="shared" si="205"/>
        <v>#DIV/0!</v>
      </c>
      <c r="EJ40" s="255" t="e">
        <f t="shared" si="205"/>
        <v>#DIV/0!</v>
      </c>
      <c r="EK40" s="255" t="e">
        <f t="shared" si="205"/>
        <v>#DIV/0!</v>
      </c>
      <c r="EL40" s="255" t="e">
        <f t="shared" si="205"/>
        <v>#DIV/0!</v>
      </c>
      <c r="EM40" s="255" t="e">
        <f t="shared" si="205"/>
        <v>#DIV/0!</v>
      </c>
      <c r="EN40" s="255" t="e">
        <f t="shared" si="205"/>
        <v>#DIV/0!</v>
      </c>
      <c r="EO40" s="255" t="e">
        <f t="shared" si="205"/>
        <v>#DIV/0!</v>
      </c>
      <c r="EP40" s="255" t="e">
        <f t="shared" si="205"/>
        <v>#DIV/0!</v>
      </c>
      <c r="EQ40" s="255" t="e">
        <f t="shared" si="205"/>
        <v>#DIV/0!</v>
      </c>
      <c r="ER40" s="255" t="e">
        <f t="shared" si="205"/>
        <v>#DIV/0!</v>
      </c>
      <c r="ES40" s="255" t="e">
        <f t="shared" si="205"/>
        <v>#DIV/0!</v>
      </c>
      <c r="ET40" s="255" t="e">
        <f t="shared" si="205"/>
        <v>#DIV/0!</v>
      </c>
      <c r="EU40" s="255" t="e">
        <f t="shared" si="205"/>
        <v>#DIV/0!</v>
      </c>
      <c r="EV40" s="255" t="e">
        <f t="shared" si="205"/>
        <v>#DIV/0!</v>
      </c>
      <c r="EW40" s="255" t="e">
        <f t="shared" si="203"/>
        <v>#DIV/0!</v>
      </c>
      <c r="EX40" s="255" t="e">
        <f t="shared" si="201"/>
        <v>#DIV/0!</v>
      </c>
      <c r="EY40" s="256" t="str">
        <f t="shared" si="144"/>
        <v/>
      </c>
      <c r="EZ40" s="257" t="str">
        <f t="shared" si="145"/>
        <v/>
      </c>
      <c r="FA40" s="257" t="str">
        <f t="shared" si="146"/>
        <v/>
      </c>
      <c r="FB40" s="257" t="str">
        <f t="shared" si="147"/>
        <v/>
      </c>
      <c r="FC40" s="257" t="str">
        <f t="shared" si="148"/>
        <v/>
      </c>
      <c r="FD40" s="257" t="str">
        <f t="shared" si="149"/>
        <v/>
      </c>
      <c r="FE40" s="257" t="str">
        <f t="shared" si="150"/>
        <v/>
      </c>
      <c r="FF40" s="257" t="str">
        <f t="shared" si="151"/>
        <v/>
      </c>
      <c r="FG40" s="257" t="str">
        <f t="shared" si="152"/>
        <v/>
      </c>
      <c r="FH40" s="257" t="str">
        <f t="shared" si="153"/>
        <v/>
      </c>
      <c r="FI40" s="257" t="str">
        <f t="shared" si="154"/>
        <v/>
      </c>
      <c r="FJ40" s="257" t="str">
        <f t="shared" si="155"/>
        <v/>
      </c>
      <c r="FK40" s="257" t="str">
        <f t="shared" si="156"/>
        <v/>
      </c>
      <c r="FL40" s="257" t="str">
        <f t="shared" si="157"/>
        <v/>
      </c>
      <c r="FM40" s="257" t="str">
        <f t="shared" si="158"/>
        <v/>
      </c>
      <c r="FN40" s="257" t="str">
        <f t="shared" si="159"/>
        <v/>
      </c>
      <c r="FO40" s="257" t="str">
        <f t="shared" si="160"/>
        <v/>
      </c>
      <c r="FP40" s="258" t="str">
        <f t="shared" si="161"/>
        <v/>
      </c>
      <c r="FQ40" s="228">
        <v>40</v>
      </c>
      <c r="FR40" s="232">
        <f t="shared" si="198"/>
        <v>35</v>
      </c>
      <c r="FS40" s="230" t="str" cm="1">
        <f t="array" ref="FS40">IFERROR(INDEX($EG$4:$EX$4,_xlfn.AGGREGATE(15,6,COLUMN($EG$4:$EX$4)-COLUMN($EF$1)/($EG40:$EX40=LARGE($EG40:$EX40,1)),COLUMNS($EX$4:$EX$4))),"")</f>
        <v/>
      </c>
      <c r="FT40" s="230" t="str" cm="1">
        <f t="array" ref="FT40">IFERROR(INDEX($EG$4:$EX$4,_xlfn.AGGREGATE(15,6,COLUMN($EG$4:$EX$4)-COLUMN($EF$1)/($EG40:$EX40=LARGE($EG40:$EX40,2)),COLUMNS($EX$4:$EY$4))),"")</f>
        <v/>
      </c>
      <c r="FU40" s="230" t="str" cm="1">
        <f t="array" ref="FU40">IFERROR(INDEX($EG$4:$EX$4,_xlfn.AGGREGATE(15,6,COLUMN($EG$4:$EX$4)-COLUMN($EF$1)/($EG40:$EX40=LARGE($EG40:$EX40,3)),COLUMNS($EX$4:$EZ$4))),"")</f>
        <v/>
      </c>
      <c r="FV40" s="230" t="str" cm="1">
        <f t="array" ref="FV40">IFERROR(INDEX($EG$4:$EX$4,_xlfn.AGGREGATE(15,6,COLUMN($EG$4:$EX$4)-COLUMN($EF$1)/($EG40:$EX40=LARGE($EG40:$EX40,4)),COLUMNS($EX$4:$FA$4))),"")</f>
        <v/>
      </c>
      <c r="FW40" s="230" t="str" cm="1">
        <f t="array" ref="FW40">IFERROR(INDEX($EG$4:$EX$4,_xlfn.AGGREGATE(15,6,COLUMN($EG$4:$EX$4)-COLUMN($EF$1)/($EG40:$EX40=LARGE($EG40:$EX40,5)),COLUMNS($EX$4:$FB$4))),"")</f>
        <v/>
      </c>
      <c r="FX40" s="230" t="str" cm="1">
        <f t="array" ref="FX40">IFERROR(INDEX($EG$4:$EX$4,_xlfn.AGGREGATE(15,6,COLUMN($EG$4:$EX$4)-COLUMN($EF$1)/($EG40:$EX40=LARGE($EG40:$EX40,6)),COLUMNS($EX$4:$FC$4))),"")</f>
        <v/>
      </c>
      <c r="FY40" s="228" t="str">
        <f t="shared" si="191"/>
        <v/>
      </c>
      <c r="FZ40" s="231" t="str">
        <f t="shared" ca="1" si="192"/>
        <v>R</v>
      </c>
      <c r="GA40" s="231" t="e" cm="1">
        <f t="array" aca="1" ref="GA40" ca="1">IF(INDIRECT(VLOOKUP(GA39,General!AC:AE,3,FALSE)&amp;FQ39)&gt;0,GA39,FY39)</f>
        <v>#N/A</v>
      </c>
      <c r="GB40" s="232">
        <f t="shared" ca="1" si="193"/>
        <v>1</v>
      </c>
      <c r="GC40" s="230"/>
      <c r="GD40" s="231"/>
      <c r="GE40" s="231"/>
      <c r="GF40" s="231"/>
      <c r="GG40" s="231"/>
      <c r="GH40" s="229"/>
      <c r="GI40" s="259">
        <f ca="1">IF(FS40="",-1,COUNTIF(INDIRECT(GC40&amp;$DN$10):INDIRECT(GC40&amp;FQ40),"Y"))</f>
        <v>-1</v>
      </c>
      <c r="GJ40" s="262">
        <f ca="1">IF(FT40="",-1,COUNTIF(INDIRECT(GD40&amp;$DN$10):INDIRECT(GD40&amp;FQ40),"Y"))</f>
        <v>-1</v>
      </c>
      <c r="GK40" s="262">
        <f ca="1">IF(FU40="",-1,COUNTIF(INDIRECT(GE40&amp;$DN$10):INDIRECT(GE40&amp;FQ40),"Y"))</f>
        <v>-1</v>
      </c>
      <c r="GL40" s="260">
        <f ca="1">IF(FV40="",-1,COUNTIF(INDIRECT(GF40&amp;$DN$10):INDIRECT(GF40&amp;FQ40),"Y"))</f>
        <v>-1</v>
      </c>
      <c r="GM40" s="264">
        <f ca="1">IF(FW40="",-1,COUNTIF(INDIRECT(GG40&amp;$DN$10):INDIRECT(GG40&amp;FQ40),"Y"))</f>
        <v>-1</v>
      </c>
      <c r="GN40" s="264">
        <f ca="1">IF(FX40="",-1,COUNTIF(INDIRECT(GH40&amp;$DN$10):INDIRECT(GH40&amp;FQ40),"Y"))</f>
        <v>-1</v>
      </c>
      <c r="GO40" s="230" t="str" cm="1">
        <f t="array" ref="GO40">IFERROR(INDEX($DP$40:$DU$40,_xlfn.AGGREGATE(15,6,COLUMN($DP$40:$DU$40)-COLUMN($DO$40)/($EF$40:$EK$40=MAX($EF$40:$EK$40)),COLUMNS($DP$40:FS40))),"")</f>
        <v/>
      </c>
      <c r="GP40" s="231" t="str" cm="1">
        <f t="array" ref="GP40">IFERROR(INDEX($DP$40:$DU$40,_xlfn.AGGREGATE(15,6,COLUMN($DP$40:$DU$40)-COLUMN($DO$40)/($EF$40:$EK$40=MAX($EF$40:$EK$40)),COLUMNS($DP$40:FT40))),"")</f>
        <v/>
      </c>
      <c r="GQ40" s="231" t="str" cm="1">
        <f t="array" ref="GQ40">IFERROR(INDEX($DP$40:$DU$40,_xlfn.AGGREGATE(15,6,COLUMN($DP$40:$DU$40)-COLUMN($DO$40)/($EF$40:$EK$40=MAX($EF$40:$EK$40)),COLUMNS($DP$40:FU40))),"")</f>
        <v/>
      </c>
      <c r="GR40" s="231" t="str" cm="1">
        <f t="array" ref="GR40">IFERROR(INDEX($DP$40:$DU$40,_xlfn.AGGREGATE(15,6,COLUMN($DP$40:$DU$40)-COLUMN($DO$40)/($EF$40:$EK$40=MAX($EF$40:$EK$40)),COLUMNS($DP$40:FV40))),"")</f>
        <v/>
      </c>
      <c r="GS40" s="231" t="str" cm="1">
        <f t="array" ref="GS40">IFERROR(INDEX($DP$40:$DU$40,_xlfn.AGGREGATE(15,6,COLUMN($DP$40:$DU$40)-COLUMN($DO$40)/($EF$40:$EK$40=MAX($EF$40:$EK$40)),COLUMNS($DP$40:FW40))),"")</f>
        <v/>
      </c>
      <c r="GT40" s="229" t="str" cm="1">
        <f t="array" ref="GT40">IFERROR(INDEX($DP$40:$DU$40,_xlfn.AGGREGATE(15,6,COLUMN($DP$40:$DU$40)-COLUMN($DO$40)/($EF$40:$EK$40=MAX($EF$40:$EK$40)),COLUMNS($DP$40:FX40))),"")</f>
        <v/>
      </c>
      <c r="GU40" s="234">
        <f t="shared" ca="1" si="164"/>
        <v>6</v>
      </c>
      <c r="GV40" s="232">
        <f t="shared" ca="1" si="194"/>
        <v>1</v>
      </c>
      <c r="GW40" s="263" t="str" cm="1">
        <f t="array" aca="1" ref="GW40" ca="1">INDEX(GO40:GT40,1,GV40)</f>
        <v/>
      </c>
      <c r="GX40" s="230" t="str">
        <f t="shared" ca="1" si="17"/>
        <v>B</v>
      </c>
      <c r="GY40" s="231" t="str">
        <f t="shared" ca="1" si="18"/>
        <v>T</v>
      </c>
      <c r="GZ40" s="231" t="str">
        <f t="shared" si="19"/>
        <v>C</v>
      </c>
      <c r="HA40" s="231" t="str">
        <f t="shared" si="6"/>
        <v/>
      </c>
      <c r="HB40" s="231" t="str">
        <f t="shared" ca="1" si="7"/>
        <v>00</v>
      </c>
      <c r="HC40" s="231" t="str">
        <f t="shared" si="8"/>
        <v>00</v>
      </c>
      <c r="HD40" s="234" t="str">
        <f t="shared" si="92"/>
        <v/>
      </c>
      <c r="HE40" s="234" t="str">
        <f t="shared" si="93"/>
        <v/>
      </c>
      <c r="HF40" s="234" t="str">
        <f t="shared" si="94"/>
        <v/>
      </c>
      <c r="HG40" s="234" t="str">
        <f t="shared" si="95"/>
        <v/>
      </c>
      <c r="HH40" s="234" t="str">
        <f t="shared" si="96"/>
        <v/>
      </c>
      <c r="HI40" s="234" t="str">
        <f t="shared" si="97"/>
        <v/>
      </c>
      <c r="HJ40" s="234">
        <f t="shared" ca="1" si="98"/>
        <v>0</v>
      </c>
      <c r="HK40" s="234">
        <f t="shared" ca="1" si="98"/>
        <v>0</v>
      </c>
      <c r="HL40" s="230" t="str">
        <f t="shared" si="206"/>
        <v/>
      </c>
      <c r="HM40" s="231">
        <f>IF(CC40="",0,IFERROR(VLOOKUP(CC35&amp;CC36&amp;CC37&amp;CC38&amp;CC39&amp;CC40,General!I:J,2,FALSE),0))</f>
        <v>0</v>
      </c>
      <c r="HN40" s="231">
        <f>IF(CF40="",0,IFERROR(VLOOKUP(CF35&amp;CF36&amp;CF37&amp;CF38&amp;CF39&amp;CF40,General!I:J,2,FALSE),0))</f>
        <v>0</v>
      </c>
      <c r="HO40" s="231">
        <f>IF(CI40="",0,IFERROR(VLOOKUP(CI35&amp;CI36&amp;CI37&amp;CI38&amp;CI39&amp;CI40,General!I:J,2,FALSE),0))</f>
        <v>0</v>
      </c>
      <c r="HP40" s="231">
        <f>IF(CL40="",0,IFERROR(VLOOKUP(CL35&amp;CL36&amp;CL37&amp;CL38&amp;CL39&amp;CL40,General!I:J,2,FALSE),0))</f>
        <v>0</v>
      </c>
      <c r="HQ40" s="231">
        <f>IF(CO40="",0,IFERROR(VLOOKUP(CO35&amp;CO36&amp;CO37&amp;CO38&amp;CO39&amp;CO40,General!I:J,2,FALSE),0))</f>
        <v>0</v>
      </c>
      <c r="HR40" s="231">
        <f>IF(CR40="",0,IFERROR(VLOOKUP(CR35&amp;CR36&amp;CR37&amp;CR38&amp;CR39&amp;CR40,General!I:J,2,FALSE),0))</f>
        <v>0</v>
      </c>
      <c r="HS40" s="231">
        <f>IF(CU40="",0,IFERROR(VLOOKUP(CU35&amp;CU36&amp;CU37&amp;CU38&amp;CU39&amp;CU40,General!I:J,2,FALSE),0))</f>
        <v>0</v>
      </c>
      <c r="HT40" s="231">
        <f>IF(CX40="",0,IFERROR(VLOOKUP(CX35&amp;CX36&amp;CX37&amp;CX38&amp;CX39&amp;CX40,General!I:J,2,FALSE),0))</f>
        <v>0</v>
      </c>
      <c r="HU40" s="231">
        <f>IF(DA40="",0,IFERROR(VLOOKUP(DA35&amp;DA36&amp;DA37&amp;DA38&amp;DA39&amp;DA40,General!I:J,2,FALSE),0))</f>
        <v>0</v>
      </c>
      <c r="HV40" s="231">
        <f>IF(DD40="",0,IFERROR(VLOOKUP(DD35&amp;DD36&amp;DD37&amp;DD38&amp;DD39&amp;DD40,General!I:J,2,FALSE),0))</f>
        <v>0</v>
      </c>
      <c r="HW40" s="231">
        <f>IF(DG40="",0,IFERROR(VLOOKUP(DG35&amp;DG36&amp;DG37&amp;DG38&amp;DG39&amp;DG40,General!I:J,2,FALSE),0))</f>
        <v>0</v>
      </c>
      <c r="HX40" s="231">
        <f>IF(DJ40="",0,IFERROR(VLOOKUP(DJ35&amp;DJ36&amp;DJ37&amp;DJ38&amp;DJ39&amp;DJ40,General!I:J,2,FALSE),0))</f>
        <v>0</v>
      </c>
      <c r="HY40" s="231">
        <f>IF(DM40="",0,IFERROR(VLOOKUP(DM35&amp;DM36&amp;DM37&amp;DM38&amp;DM39&amp;DM40,General!I:J,2,FALSE),0))</f>
        <v>0</v>
      </c>
      <c r="HZ40" s="231">
        <f>IF(DP40="",0,IFERROR(VLOOKUP(DP35&amp;DP36&amp;DP37&amp;DP38&amp;DP39&amp;DP40,General!I:J,2,FALSE),0))</f>
        <v>0</v>
      </c>
      <c r="IA40" s="231">
        <f>IF(DS40="",0,IFERROR(VLOOKUP(DS35&amp;DS36&amp;DS37&amp;DS38&amp;DS39&amp;DS40,General!I:J,2,FALSE),0))</f>
        <v>0</v>
      </c>
      <c r="IB40" s="231">
        <f>IF(DV40="",0,IFERROR(VLOOKUP(DV35&amp;DV36&amp;DV37&amp;DV38&amp;DV39&amp;DV40,General!I:J,2,FALSE),0))</f>
        <v>0</v>
      </c>
      <c r="IC40" s="229">
        <f>IF(DY40="",0,IFERROR(VLOOKUP(DY35&amp;DY36&amp;DY37&amp;DY38&amp;DY39&amp;DY40,General!I:J,2,FALSE),0))</f>
        <v>0</v>
      </c>
      <c r="ID40" s="229">
        <f>IF(EB40="",0,IFERROR(VLOOKUP(EB35&amp;EB36&amp;EB37&amp;EB38&amp;EB39&amp;EB40,General!I:J,2,FALSE),0))</f>
        <v>0</v>
      </c>
      <c r="IE40" s="229">
        <v>0</v>
      </c>
      <c r="IF40" s="234" t="str">
        <f t="shared" si="165"/>
        <v/>
      </c>
      <c r="IG40" s="234" t="str">
        <f t="shared" si="99"/>
        <v>N</v>
      </c>
      <c r="IH40" s="234" t="str">
        <f t="shared" ca="1" si="100"/>
        <v>N</v>
      </c>
      <c r="II40" s="234" t="str">
        <f t="shared" si="101"/>
        <v>N</v>
      </c>
      <c r="IJ40" s="234" t="str">
        <f t="shared" si="102"/>
        <v/>
      </c>
      <c r="IK40" s="276" t="str">
        <f t="shared" ca="1" si="103"/>
        <v/>
      </c>
      <c r="IL40" s="234" t="str">
        <f t="shared" ca="1" si="104"/>
        <v/>
      </c>
      <c r="IM40" s="234" t="str">
        <f t="shared" si="105"/>
        <v/>
      </c>
      <c r="IN40" s="234" t="str">
        <f t="shared" si="106"/>
        <v/>
      </c>
      <c r="IO40" s="234" t="str">
        <f t="shared" si="107"/>
        <v/>
      </c>
      <c r="IP40" s="234" t="str">
        <f t="shared" si="108"/>
        <v/>
      </c>
      <c r="IQ40" s="234" t="str">
        <f t="shared" si="10"/>
        <v/>
      </c>
      <c r="IR40" s="234" t="str">
        <f t="shared" si="11"/>
        <v/>
      </c>
      <c r="IS40" s="234" t="str">
        <f t="shared" si="204"/>
        <v>00000</v>
      </c>
      <c r="IT40" s="234" t="str">
        <f t="shared" si="204"/>
        <v>00000</v>
      </c>
      <c r="IU40" s="234" t="str">
        <f t="shared" si="166"/>
        <v>000000</v>
      </c>
      <c r="IV40" s="234" t="str">
        <f t="shared" si="166"/>
        <v>000000</v>
      </c>
      <c r="IW40" s="234" t="str">
        <f t="shared" si="167"/>
        <v>B</v>
      </c>
      <c r="IX40" s="234" t="str">
        <f t="shared" si="168"/>
        <v>B</v>
      </c>
      <c r="IY40" s="234" t="str">
        <f t="shared" si="110"/>
        <v/>
      </c>
      <c r="IZ40" s="234" t="str">
        <f t="shared" ca="1" si="111"/>
        <v/>
      </c>
      <c r="JA40" s="234" t="str">
        <f t="shared" ca="1" si="112"/>
        <v>0</v>
      </c>
      <c r="JB40" s="234" t="str">
        <f t="shared" ca="1" si="113"/>
        <v/>
      </c>
      <c r="JC40" s="234" t="str">
        <f t="shared" si="114"/>
        <v>0</v>
      </c>
      <c r="JD40" s="234" t="str">
        <f t="shared" ca="1" si="115"/>
        <v/>
      </c>
      <c r="JE40" s="234" t="str">
        <f t="shared" ca="1" si="169"/>
        <v/>
      </c>
      <c r="JF40" s="234" t="str">
        <f t="shared" ca="1" si="170"/>
        <v/>
      </c>
      <c r="JG40" s="234" t="str">
        <f t="shared" ca="1" si="171"/>
        <v/>
      </c>
      <c r="JH40" s="234" t="str">
        <f t="shared" si="116"/>
        <v/>
      </c>
      <c r="JI40" s="234"/>
      <c r="JJ40" s="234"/>
      <c r="JK40" s="234"/>
      <c r="JL40" s="234"/>
      <c r="JM40" s="234"/>
      <c r="JN40" s="234">
        <v>2</v>
      </c>
      <c r="JO40" s="218"/>
      <c r="JP40" s="234"/>
      <c r="JQ40" s="234"/>
      <c r="JS40" s="281" t="e">
        <f t="shared" si="199"/>
        <v>#DIV/0!</v>
      </c>
      <c r="JT40" s="1" t="e">
        <f t="shared" si="200"/>
        <v>#DIV/0!</v>
      </c>
      <c r="JU40" s="1" t="e">
        <f t="shared" si="174"/>
        <v>#DIV/0!</v>
      </c>
      <c r="JV40" s="1" t="e">
        <f t="shared" si="175"/>
        <v>#DIV/0!</v>
      </c>
      <c r="JW40" s="1" t="e">
        <f t="shared" si="176"/>
        <v>#DIV/0!</v>
      </c>
      <c r="JX40" s="1" t="str">
        <f t="shared" si="177"/>
        <v/>
      </c>
      <c r="JY40" s="1" t="str">
        <f t="shared" si="178"/>
        <v/>
      </c>
      <c r="JZ40" s="1" t="str">
        <f t="shared" si="179"/>
        <v/>
      </c>
      <c r="KA40" s="1" t="str">
        <f t="shared" si="180"/>
        <v/>
      </c>
      <c r="KB40" s="1" t="str">
        <f t="shared" si="181"/>
        <v/>
      </c>
      <c r="KC40" s="1" t="str" cm="1">
        <f t="array" aca="1" ref="KC40" ca="1">IF(INDIRECT(VLOOKUP(KC39,General!AC:AE,3,FALSE)&amp;FQ39)&gt;1,KC39,JX40)</f>
        <v>DL</v>
      </c>
      <c r="KD40" s="1" t="str" cm="1">
        <f t="array" aca="1" ref="KD40" ca="1">IF(AND(INDIRECT(VLOOKUP(KD39,General!AC:AE,3,FALSE)&amp;FQ39)&gt;6,KD39&lt;&gt;KC40),KD39,IF(JX40&lt;&gt;KC40,JX40,IF(AND(JX40=JY40,JX40=JZ40),KA40,IF(JX40=JY40,JZ40,JY40))))</f>
        <v>DR</v>
      </c>
      <c r="KE40" s="1" t="str" cm="1">
        <f t="array" aca="1" ref="KE40" ca="1">IF(AND(INDIRECT(VLOOKUP(KE39,General!AC:AE,3,FALSE)&amp;FQ39)&gt;6,KE39&lt;&gt;KC40,KE39&lt;&gt;KD40),KE39,IF(AND(JX40&lt;&gt;KC40,JX40&lt;&gt;KD40),JX40,IF(AND(JY40&lt;&gt;KC40,JY40&lt;&gt;KD40),JY40,IF(AND(JZ40&lt;&gt;KC40,JZ40&lt;&gt;KD40),JZ40,IF(AND(KA40&lt;&gt;KC40,KA40&lt;&gt;KD40),KA40,KB40)))))</f>
        <v>CW</v>
      </c>
      <c r="KF40" s="1" t="str" cm="1">
        <f t="array" aca="1" ref="KF40" ca="1">INDIRECT(KC40&amp;FQ40)</f>
        <v/>
      </c>
      <c r="KG40" s="1" t="str" cm="1">
        <f t="array" aca="1" ref="KG40" ca="1">INDIRECT(KD40&amp;FQ40)</f>
        <v/>
      </c>
      <c r="KH40" s="1" t="str" cm="1">
        <f t="array" aca="1" ref="KH40" ca="1">INDIRECT(KE40&amp;FQ40)</f>
        <v/>
      </c>
      <c r="KI40" s="1" t="str">
        <f ca="1">VLOOKUP(KC40,General!AF:AG,2,FALSE)</f>
        <v xml:space="preserve">L3O </v>
      </c>
      <c r="KJ40" s="1" t="str">
        <f ca="1">VLOOKUP(KD40,General!AF:AG,2,FALSE)</f>
        <v xml:space="preserve">L4O </v>
      </c>
      <c r="KK40" s="1" t="str">
        <f ca="1">VLOOKUP(KE40,General!AF:AG,2,FALSE)</f>
        <v>AWB</v>
      </c>
      <c r="KL40" s="1" t="str">
        <f t="shared" ca="1" si="195"/>
        <v>Y</v>
      </c>
      <c r="KM40" s="1" t="str">
        <f t="shared" ca="1" si="196"/>
        <v>Y</v>
      </c>
      <c r="KN40" s="1" t="str">
        <f t="shared" ca="1" si="197"/>
        <v>Y</v>
      </c>
    </row>
    <row r="41" spans="1:300" ht="15.75" thickBot="1">
      <c r="A41" s="1">
        <v>37</v>
      </c>
      <c r="B41" s="9" t="str">
        <f t="shared" si="20"/>
        <v/>
      </c>
      <c r="C41" s="91" t="str">
        <f t="shared" si="183"/>
        <v/>
      </c>
      <c r="D41" s="86" t="str">
        <f t="shared" si="117"/>
        <v/>
      </c>
      <c r="E41" s="87" t="str">
        <f t="shared" si="117"/>
        <v/>
      </c>
      <c r="F41" s="8" t="str">
        <f t="shared" si="21"/>
        <v/>
      </c>
      <c r="H41" s="94" t="str">
        <f t="shared" si="184"/>
        <v/>
      </c>
      <c r="I41" s="86" t="str">
        <f t="shared" si="118"/>
        <v/>
      </c>
      <c r="J41" s="87" t="str">
        <f t="shared" si="118"/>
        <v/>
      </c>
      <c r="K41" s="8" t="str">
        <f t="shared" si="119"/>
        <v/>
      </c>
      <c r="L41" s="52"/>
      <c r="M41" s="16" t="str">
        <f>IF(Dashboard!AH41="","",Dashboard!AH41)</f>
        <v/>
      </c>
      <c r="O41" s="9" t="str">
        <f t="shared" si="185"/>
        <v/>
      </c>
      <c r="P41" s="86" t="str">
        <f t="shared" si="120"/>
        <v/>
      </c>
      <c r="Q41" s="87" t="str">
        <f t="shared" si="120"/>
        <v/>
      </c>
      <c r="R41" s="4" t="str">
        <f t="shared" si="121"/>
        <v/>
      </c>
      <c r="S41" s="4" t="str">
        <f t="shared" si="122"/>
        <v/>
      </c>
      <c r="T41" s="110" t="str">
        <f t="shared" si="123"/>
        <v/>
      </c>
      <c r="U41" s="4" t="str">
        <f>IF(M41="","",IF(B41="NB",U40,IF(T41="",SUM($T$5:$T41)+S41,SUM($T$5:$T41))))</f>
        <v/>
      </c>
      <c r="V41" s="98" t="str">
        <f t="shared" si="0"/>
        <v/>
      </c>
      <c r="W41" s="72" t="e">
        <f t="shared" ca="1" si="22"/>
        <v>#VALUE!</v>
      </c>
      <c r="X41" s="74" t="str">
        <f t="shared" si="23"/>
        <v/>
      </c>
      <c r="Y41" s="9" t="str">
        <f t="shared" ca="1" si="12"/>
        <v>D</v>
      </c>
      <c r="Z41" s="4" t="str">
        <f t="shared" ca="1" si="13"/>
        <v>D</v>
      </c>
      <c r="AA41" s="4" t="str">
        <f t="shared" ca="1" si="14"/>
        <v>B</v>
      </c>
      <c r="AB41" s="4" t="str">
        <f t="shared" si="186"/>
        <v/>
      </c>
      <c r="AC41" s="4" t="str">
        <f t="shared" si="187"/>
        <v/>
      </c>
      <c r="AD41" s="4" t="str">
        <f t="shared" si="188"/>
        <v/>
      </c>
      <c r="AE41" s="1" t="str">
        <f t="shared" si="124"/>
        <v/>
      </c>
      <c r="AF41" s="1" t="str">
        <f t="shared" si="125"/>
        <v/>
      </c>
      <c r="AG41" s="1" t="str">
        <f t="shared" si="189"/>
        <v/>
      </c>
      <c r="AH41" s="1" t="str">
        <f t="shared" si="126"/>
        <v/>
      </c>
      <c r="AI41" s="1" t="str">
        <f t="shared" si="127"/>
        <v/>
      </c>
      <c r="AJ41" s="1" t="str">
        <f t="shared" si="128"/>
        <v/>
      </c>
      <c r="AK41" s="1">
        <f t="shared" si="129"/>
        <v>0</v>
      </c>
      <c r="AL41" s="1">
        <f t="shared" si="129"/>
        <v>0</v>
      </c>
      <c r="AM41" s="1" t="str">
        <f t="shared" si="5"/>
        <v/>
      </c>
      <c r="AN41" s="1">
        <f t="shared" si="24"/>
        <v>0</v>
      </c>
      <c r="AO41" s="1" t="str">
        <f t="shared" si="190"/>
        <v/>
      </c>
      <c r="AP41" s="1" t="str">
        <f t="shared" si="25"/>
        <v>N</v>
      </c>
      <c r="AQ41" s="1" t="str">
        <f t="shared" si="26"/>
        <v>N</v>
      </c>
      <c r="AR41" s="1" t="str">
        <f t="shared" si="27"/>
        <v>N</v>
      </c>
      <c r="AS41" s="1" t="str">
        <f t="shared" si="28"/>
        <v/>
      </c>
      <c r="AT41" s="15" t="str">
        <f t="shared" ca="1" si="130"/>
        <v/>
      </c>
      <c r="AU41" s="1" t="str">
        <f t="shared" ca="1" si="29"/>
        <v/>
      </c>
      <c r="AV41" s="1" t="str">
        <f t="shared" ca="1" si="30"/>
        <v/>
      </c>
      <c r="AW41" s="1" t="str">
        <f t="shared" si="31"/>
        <v/>
      </c>
      <c r="AX41" s="1" t="str">
        <f t="shared" si="32"/>
        <v/>
      </c>
      <c r="AY41" s="1" t="str">
        <f t="shared" si="33"/>
        <v/>
      </c>
      <c r="AZ41" s="1" t="str">
        <f>IF(Dashboard!AH41="P",IF(AZ40="",1,AZ40+1),"")</f>
        <v/>
      </c>
      <c r="BA41" s="1" t="str">
        <f>IF(Dashboard!AH41="B",IF(BA40="",1,BA40+1),"")</f>
        <v/>
      </c>
      <c r="BB41" s="1" t="str">
        <f t="shared" si="202"/>
        <v>00000</v>
      </c>
      <c r="BC41" s="1" t="str">
        <f t="shared" si="202"/>
        <v>00000</v>
      </c>
      <c r="BD41" s="1" t="str">
        <f t="shared" si="131"/>
        <v>000000</v>
      </c>
      <c r="BE41" s="1" t="str">
        <f t="shared" si="131"/>
        <v>000000</v>
      </c>
      <c r="BF41" s="1" t="str">
        <f t="shared" si="132"/>
        <v>B</v>
      </c>
      <c r="BG41" s="1" t="str">
        <f t="shared" si="35"/>
        <v/>
      </c>
      <c r="BH41" s="1">
        <f t="shared" ca="1" si="133"/>
        <v>0</v>
      </c>
      <c r="BI41" s="1" t="str">
        <f t="shared" si="36"/>
        <v/>
      </c>
      <c r="BJ41" s="1">
        <f t="shared" ca="1" si="134"/>
        <v>0</v>
      </c>
      <c r="BK41" s="1" t="str">
        <f t="shared" si="37"/>
        <v/>
      </c>
      <c r="BL41" s="1">
        <f t="shared" ca="1" si="135"/>
        <v>0</v>
      </c>
      <c r="BM41" s="1" t="str">
        <f t="shared" ca="1" si="136"/>
        <v>0</v>
      </c>
      <c r="BN41" s="1" t="str">
        <f t="shared" ca="1" si="137"/>
        <v>0</v>
      </c>
      <c r="BO41" s="1" t="str">
        <f t="shared" ca="1" si="138"/>
        <v>0</v>
      </c>
      <c r="BR41" s="1">
        <f>General!A39</f>
        <v>0</v>
      </c>
      <c r="BS41" s="1">
        <f>General!B39</f>
        <v>0</v>
      </c>
      <c r="BT41" s="1" t="str">
        <f>General!C39</f>
        <v/>
      </c>
      <c r="BU41" s="1">
        <f>General!D39</f>
        <v>0</v>
      </c>
      <c r="BW41" s="1" t="str">
        <f>General!F39</f>
        <v>LWLLL</v>
      </c>
      <c r="BX41" s="1">
        <f>General!G39</f>
        <v>-6</v>
      </c>
      <c r="BZ41" s="1">
        <f>IF(Dashboard!U41="",1,0.5)</f>
        <v>1</v>
      </c>
      <c r="CB41" s="230" t="str">
        <f t="shared" si="38"/>
        <v/>
      </c>
      <c r="CC41" s="231" t="str">
        <f t="shared" si="39"/>
        <v/>
      </c>
      <c r="CD41" s="229" t="str">
        <f t="shared" si="40"/>
        <v/>
      </c>
      <c r="CE41" s="230" t="str">
        <f t="shared" si="41"/>
        <v/>
      </c>
      <c r="CF41" s="231" t="str">
        <f t="shared" si="42"/>
        <v/>
      </c>
      <c r="CG41" s="229" t="str">
        <f t="shared" si="43"/>
        <v/>
      </c>
      <c r="CH41" s="230" t="str">
        <f t="shared" si="44"/>
        <v/>
      </c>
      <c r="CI41" s="231" t="str">
        <f t="shared" si="45"/>
        <v/>
      </c>
      <c r="CJ41" s="229" t="str">
        <f t="shared" si="46"/>
        <v/>
      </c>
      <c r="CK41" s="230" t="str">
        <f t="shared" si="47"/>
        <v/>
      </c>
      <c r="CL41" s="231" t="str">
        <f t="shared" si="48"/>
        <v/>
      </c>
      <c r="CM41" s="229" t="str">
        <f t="shared" si="49"/>
        <v/>
      </c>
      <c r="CN41" s="230" t="str">
        <f t="shared" si="139"/>
        <v/>
      </c>
      <c r="CO41" s="231" t="str">
        <f t="shared" si="50"/>
        <v/>
      </c>
      <c r="CP41" s="229" t="str">
        <f t="shared" si="51"/>
        <v/>
      </c>
      <c r="CQ41" s="230" t="str">
        <f t="shared" si="52"/>
        <v/>
      </c>
      <c r="CR41" s="231" t="str">
        <f t="shared" si="53"/>
        <v/>
      </c>
      <c r="CS41" s="229" t="str">
        <f t="shared" si="54"/>
        <v/>
      </c>
      <c r="CT41" s="230" t="str">
        <f t="shared" si="55"/>
        <v/>
      </c>
      <c r="CU41" s="231" t="str">
        <f t="shared" si="56"/>
        <v/>
      </c>
      <c r="CV41" s="229" t="str">
        <f t="shared" si="57"/>
        <v/>
      </c>
      <c r="CW41" s="230" t="str">
        <f t="shared" si="58"/>
        <v/>
      </c>
      <c r="CX41" s="231" t="str">
        <f t="shared" si="59"/>
        <v/>
      </c>
      <c r="CY41" s="232" t="str">
        <f t="shared" si="60"/>
        <v/>
      </c>
      <c r="CZ41" s="230" t="str">
        <f t="shared" si="61"/>
        <v/>
      </c>
      <c r="DA41" s="231" t="str">
        <f t="shared" si="62"/>
        <v/>
      </c>
      <c r="DB41" s="229" t="str">
        <f t="shared" si="63"/>
        <v/>
      </c>
      <c r="DC41" s="230" t="str">
        <f t="shared" si="64"/>
        <v/>
      </c>
      <c r="DD41" s="231" t="str">
        <f t="shared" si="65"/>
        <v/>
      </c>
      <c r="DE41" s="229" t="str">
        <f t="shared" si="66"/>
        <v/>
      </c>
      <c r="DF41" s="230" t="str">
        <f t="shared" si="67"/>
        <v/>
      </c>
      <c r="DG41" s="231" t="str">
        <f t="shared" si="68"/>
        <v/>
      </c>
      <c r="DH41" s="229" t="str">
        <f t="shared" si="69"/>
        <v/>
      </c>
      <c r="DI41" s="230" t="str">
        <f t="shared" si="70"/>
        <v/>
      </c>
      <c r="DJ41" s="231" t="str">
        <f t="shared" si="71"/>
        <v/>
      </c>
      <c r="DK41" s="229" t="str">
        <f t="shared" si="72"/>
        <v/>
      </c>
      <c r="DL41" s="230" t="str">
        <f t="shared" si="73"/>
        <v/>
      </c>
      <c r="DM41" s="231" t="str">
        <f t="shared" si="74"/>
        <v/>
      </c>
      <c r="DN41" s="229" t="str">
        <f t="shared" si="75"/>
        <v/>
      </c>
      <c r="DO41" s="230" t="str">
        <f t="shared" si="76"/>
        <v/>
      </c>
      <c r="DP41" s="231" t="str">
        <f t="shared" si="77"/>
        <v/>
      </c>
      <c r="DQ41" s="229" t="str">
        <f t="shared" si="78"/>
        <v/>
      </c>
      <c r="DR41" s="230" t="str">
        <f t="shared" si="79"/>
        <v/>
      </c>
      <c r="DS41" s="231" t="str">
        <f t="shared" si="80"/>
        <v/>
      </c>
      <c r="DT41" s="229" t="str">
        <f t="shared" si="81"/>
        <v/>
      </c>
      <c r="DU41" s="230" t="str">
        <f t="shared" si="82"/>
        <v/>
      </c>
      <c r="DV41" s="231" t="str">
        <f t="shared" si="83"/>
        <v/>
      </c>
      <c r="DW41" s="229" t="str">
        <f t="shared" si="84"/>
        <v/>
      </c>
      <c r="DX41" s="230" t="str">
        <f t="shared" si="85"/>
        <v/>
      </c>
      <c r="DY41" s="231" t="str">
        <f t="shared" si="86"/>
        <v/>
      </c>
      <c r="DZ41" s="229" t="str">
        <f t="shared" si="87"/>
        <v/>
      </c>
      <c r="EA41" s="230" t="str">
        <f t="shared" si="88"/>
        <v/>
      </c>
      <c r="EB41" s="231" t="str">
        <f t="shared" si="89"/>
        <v/>
      </c>
      <c r="EC41" s="229" t="str">
        <f t="shared" si="90"/>
        <v/>
      </c>
      <c r="ED41" s="252">
        <f t="shared" si="140"/>
        <v>0</v>
      </c>
      <c r="EE41" s="253">
        <f t="shared" si="141"/>
        <v>0</v>
      </c>
      <c r="EF41" s="254" t="str">
        <f t="shared" si="142"/>
        <v/>
      </c>
      <c r="EG41" s="255" t="e">
        <f t="shared" si="205"/>
        <v>#DIV/0!</v>
      </c>
      <c r="EH41" s="255" t="e">
        <f t="shared" si="205"/>
        <v>#DIV/0!</v>
      </c>
      <c r="EI41" s="255" t="e">
        <f t="shared" si="205"/>
        <v>#DIV/0!</v>
      </c>
      <c r="EJ41" s="255" t="e">
        <f t="shared" si="205"/>
        <v>#DIV/0!</v>
      </c>
      <c r="EK41" s="255" t="e">
        <f t="shared" si="205"/>
        <v>#DIV/0!</v>
      </c>
      <c r="EL41" s="255" t="e">
        <f t="shared" si="205"/>
        <v>#DIV/0!</v>
      </c>
      <c r="EM41" s="255" t="e">
        <f t="shared" si="205"/>
        <v>#DIV/0!</v>
      </c>
      <c r="EN41" s="255" t="e">
        <f t="shared" si="205"/>
        <v>#DIV/0!</v>
      </c>
      <c r="EO41" s="255" t="e">
        <f t="shared" si="205"/>
        <v>#DIV/0!</v>
      </c>
      <c r="EP41" s="255" t="e">
        <f t="shared" si="205"/>
        <v>#DIV/0!</v>
      </c>
      <c r="EQ41" s="255" t="e">
        <f t="shared" si="205"/>
        <v>#DIV/0!</v>
      </c>
      <c r="ER41" s="255" t="e">
        <f t="shared" si="205"/>
        <v>#DIV/0!</v>
      </c>
      <c r="ES41" s="255" t="e">
        <f t="shared" si="205"/>
        <v>#DIV/0!</v>
      </c>
      <c r="ET41" s="255" t="e">
        <f t="shared" si="205"/>
        <v>#DIV/0!</v>
      </c>
      <c r="EU41" s="255" t="e">
        <f t="shared" si="205"/>
        <v>#DIV/0!</v>
      </c>
      <c r="EV41" s="255" t="e">
        <f t="shared" si="205"/>
        <v>#DIV/0!</v>
      </c>
      <c r="EW41" s="255" t="e">
        <f t="shared" si="203"/>
        <v>#DIV/0!</v>
      </c>
      <c r="EX41" s="255" t="e">
        <f t="shared" si="201"/>
        <v>#DIV/0!</v>
      </c>
      <c r="EY41" s="256" t="str">
        <f t="shared" si="144"/>
        <v/>
      </c>
      <c r="EZ41" s="257" t="str">
        <f t="shared" si="145"/>
        <v/>
      </c>
      <c r="FA41" s="257" t="str">
        <f t="shared" si="146"/>
        <v/>
      </c>
      <c r="FB41" s="257" t="str">
        <f t="shared" si="147"/>
        <v/>
      </c>
      <c r="FC41" s="257" t="str">
        <f t="shared" si="148"/>
        <v/>
      </c>
      <c r="FD41" s="257" t="str">
        <f t="shared" si="149"/>
        <v/>
      </c>
      <c r="FE41" s="257" t="str">
        <f t="shared" si="150"/>
        <v/>
      </c>
      <c r="FF41" s="257" t="str">
        <f t="shared" si="151"/>
        <v/>
      </c>
      <c r="FG41" s="257" t="str">
        <f t="shared" si="152"/>
        <v/>
      </c>
      <c r="FH41" s="257" t="str">
        <f t="shared" si="153"/>
        <v/>
      </c>
      <c r="FI41" s="257" t="str">
        <f t="shared" si="154"/>
        <v/>
      </c>
      <c r="FJ41" s="257" t="str">
        <f t="shared" si="155"/>
        <v/>
      </c>
      <c r="FK41" s="257" t="str">
        <f t="shared" si="156"/>
        <v/>
      </c>
      <c r="FL41" s="257" t="str">
        <f t="shared" si="157"/>
        <v/>
      </c>
      <c r="FM41" s="257" t="str">
        <f t="shared" si="158"/>
        <v/>
      </c>
      <c r="FN41" s="257" t="str">
        <f t="shared" si="159"/>
        <v/>
      </c>
      <c r="FO41" s="257" t="str">
        <f t="shared" si="160"/>
        <v/>
      </c>
      <c r="FP41" s="258" t="str">
        <f t="shared" si="161"/>
        <v/>
      </c>
      <c r="FQ41" s="228">
        <v>41</v>
      </c>
      <c r="FR41" s="232">
        <f t="shared" si="198"/>
        <v>36</v>
      </c>
      <c r="FS41" s="230" t="str" cm="1">
        <f t="array" ref="FS41">IFERROR(INDEX($EG$4:$EX$4,_xlfn.AGGREGATE(15,6,COLUMN($EG$4:$EX$4)-COLUMN($EF$1)/($EG41:$EX41=LARGE($EG41:$EX41,1)),COLUMNS($EX$4:$EX$4))),"")</f>
        <v/>
      </c>
      <c r="FT41" s="230" t="str" cm="1">
        <f t="array" ref="FT41">IFERROR(INDEX($EG$4:$EX$4,_xlfn.AGGREGATE(15,6,COLUMN($EG$4:$EX$4)-COLUMN($EF$1)/($EG41:$EX41=LARGE($EG41:$EX41,2)),COLUMNS($EX$4:$EY$4))),"")</f>
        <v/>
      </c>
      <c r="FU41" s="230" t="str" cm="1">
        <f t="array" ref="FU41">IFERROR(INDEX($EG$4:$EX$4,_xlfn.AGGREGATE(15,6,COLUMN($EG$4:$EX$4)-COLUMN($EF$1)/($EG41:$EX41=LARGE($EG41:$EX41,3)),COLUMNS($EX$4:$EZ$4))),"")</f>
        <v/>
      </c>
      <c r="FV41" s="230" t="str" cm="1">
        <f t="array" ref="FV41">IFERROR(INDEX($EG$4:$EX$4,_xlfn.AGGREGATE(15,6,COLUMN($EG$4:$EX$4)-COLUMN($EF$1)/($EG41:$EX41=LARGE($EG41:$EX41,4)),COLUMNS($EX$4:$FA$4))),"")</f>
        <v/>
      </c>
      <c r="FW41" s="230" t="str" cm="1">
        <f t="array" ref="FW41">IFERROR(INDEX($EG$4:$EX$4,_xlfn.AGGREGATE(15,6,COLUMN($EG$4:$EX$4)-COLUMN($EF$1)/($EG41:$EX41=LARGE($EG41:$EX41,5)),COLUMNS($EX$4:$FB$4))),"")</f>
        <v/>
      </c>
      <c r="FX41" s="230" t="str" cm="1">
        <f t="array" ref="FX41">IFERROR(INDEX($EG$4:$EX$4,_xlfn.AGGREGATE(15,6,COLUMN($EG$4:$EX$4)-COLUMN($EF$1)/($EG41:$EX41=LARGE($EG41:$EX41,6)),COLUMNS($EX$4:$FC$4))),"")</f>
        <v/>
      </c>
      <c r="FY41" s="228" t="str">
        <f t="shared" si="191"/>
        <v/>
      </c>
      <c r="FZ41" s="231" t="str">
        <f t="shared" ca="1" si="192"/>
        <v>R</v>
      </c>
      <c r="GA41" s="231" t="e" cm="1">
        <f t="array" aca="1" ref="GA41" ca="1">IF(INDIRECT(VLOOKUP(GA40,General!AC:AE,3,FALSE)&amp;FQ40)&gt;0,GA40,FY40)</f>
        <v>#N/A</v>
      </c>
      <c r="GB41" s="232">
        <f t="shared" ca="1" si="193"/>
        <v>2</v>
      </c>
      <c r="GC41" s="230"/>
      <c r="GD41" s="231"/>
      <c r="GE41" s="231"/>
      <c r="GF41" s="231"/>
      <c r="GG41" s="231"/>
      <c r="GH41" s="229"/>
      <c r="GI41" s="259">
        <f ca="1">IF(FS41="",-1,COUNTIF(INDIRECT(GC41&amp;$DN$10):INDIRECT(GC41&amp;FQ41),"Y"))</f>
        <v>-1</v>
      </c>
      <c r="GJ41" s="262">
        <f ca="1">IF(FT41="",-1,COUNTIF(INDIRECT(GD41&amp;$DN$10):INDIRECT(GD41&amp;FQ41),"Y"))</f>
        <v>-1</v>
      </c>
      <c r="GK41" s="262">
        <f ca="1">IF(FU41="",-1,COUNTIF(INDIRECT(GE41&amp;$DN$10):INDIRECT(GE41&amp;FQ41),"Y"))</f>
        <v>-1</v>
      </c>
      <c r="GL41" s="260">
        <f ca="1">IF(FV41="",-1,COUNTIF(INDIRECT(GF41&amp;$DN$10):INDIRECT(GF41&amp;FQ41),"Y"))</f>
        <v>-1</v>
      </c>
      <c r="GM41" s="264">
        <f ca="1">IF(FW41="",-1,COUNTIF(INDIRECT(GG41&amp;$DN$10):INDIRECT(GG41&amp;FQ41),"Y"))</f>
        <v>-1</v>
      </c>
      <c r="GN41" s="264">
        <f ca="1">IF(FX41="",-1,COUNTIF(INDIRECT(GH41&amp;$DN$10):INDIRECT(GH41&amp;FQ41),"Y"))</f>
        <v>-1</v>
      </c>
      <c r="GO41" s="230" t="str" cm="1">
        <f t="array" ref="GO41">IFERROR(INDEX($DP$41:$DU$41,_xlfn.AGGREGATE(15,6,COLUMN($DP$41:$DU$41)-COLUMN($DO$41)/($EF$41:$EK$41=MAX($EF$41:$EK$41)),COLUMNS($DP$41:FS41))),"")</f>
        <v/>
      </c>
      <c r="GP41" s="231" t="str" cm="1">
        <f t="array" ref="GP41">IFERROR(INDEX($DP$41:$DU$41,_xlfn.AGGREGATE(15,6,COLUMN($DP$41:$DU$41)-COLUMN($DO$41)/($EF$41:$EK$41=MAX($EF$41:$EK$41)),COLUMNS($DP$41:FT41))),"")</f>
        <v/>
      </c>
      <c r="GQ41" s="231" t="str" cm="1">
        <f t="array" ref="GQ41">IFERROR(INDEX($DP$41:$DU$41,_xlfn.AGGREGATE(15,6,COLUMN($DP$41:$DU$41)-COLUMN($DO$41)/($EF$41:$EK$41=MAX($EF$41:$EK$41)),COLUMNS($DP$41:FU41))),"")</f>
        <v/>
      </c>
      <c r="GR41" s="231" t="str" cm="1">
        <f t="array" ref="GR41">IFERROR(INDEX($DP$41:$DU$41,_xlfn.AGGREGATE(15,6,COLUMN($DP$41:$DU$41)-COLUMN($DO$41)/($EF$41:$EK$41=MAX($EF$41:$EK$41)),COLUMNS($DP$41:FV41))),"")</f>
        <v/>
      </c>
      <c r="GS41" s="231" t="str" cm="1">
        <f t="array" ref="GS41">IFERROR(INDEX($DP$41:$DU$41,_xlfn.AGGREGATE(15,6,COLUMN($DP$41:$DU$41)-COLUMN($DO$41)/($EF$41:$EK$41=MAX($EF$41:$EK$41)),COLUMNS($DP$41:FW41))),"")</f>
        <v/>
      </c>
      <c r="GT41" s="229" t="str" cm="1">
        <f t="array" ref="GT41">IFERROR(INDEX($DP$41:$DU$41,_xlfn.AGGREGATE(15,6,COLUMN($DP$41:$DU$41)-COLUMN($DO$41)/($EF$41:$EK$41=MAX($EF$41:$EK$41)),COLUMNS($DP$41:FX41))),"")</f>
        <v/>
      </c>
      <c r="GU41" s="234">
        <f t="shared" ca="1" si="164"/>
        <v>6</v>
      </c>
      <c r="GV41" s="232">
        <f t="shared" ca="1" si="194"/>
        <v>2</v>
      </c>
      <c r="GW41" s="263" t="str" cm="1">
        <f t="array" aca="1" ref="GW41" ca="1">INDEX(GO41:GT41,1,GV41)</f>
        <v/>
      </c>
      <c r="GX41" s="230" t="str">
        <f t="shared" ca="1" si="17"/>
        <v>B</v>
      </c>
      <c r="GY41" s="231" t="str">
        <f t="shared" ca="1" si="18"/>
        <v>T</v>
      </c>
      <c r="GZ41" s="231" t="str">
        <f t="shared" si="19"/>
        <v>C</v>
      </c>
      <c r="HA41" s="231" t="str">
        <f t="shared" si="6"/>
        <v/>
      </c>
      <c r="HB41" s="231" t="str">
        <f t="shared" ca="1" si="7"/>
        <v>00</v>
      </c>
      <c r="HC41" s="231" t="str">
        <f t="shared" si="8"/>
        <v>00</v>
      </c>
      <c r="HD41" s="234" t="str">
        <f t="shared" si="92"/>
        <v/>
      </c>
      <c r="HE41" s="234" t="str">
        <f t="shared" si="93"/>
        <v/>
      </c>
      <c r="HF41" s="234" t="str">
        <f t="shared" si="94"/>
        <v/>
      </c>
      <c r="HG41" s="234" t="str">
        <f t="shared" si="95"/>
        <v/>
      </c>
      <c r="HH41" s="234" t="str">
        <f t="shared" si="96"/>
        <v/>
      </c>
      <c r="HI41" s="234" t="str">
        <f t="shared" si="97"/>
        <v/>
      </c>
      <c r="HJ41" s="234">
        <f t="shared" ca="1" si="98"/>
        <v>0</v>
      </c>
      <c r="HK41" s="234">
        <f t="shared" ca="1" si="98"/>
        <v>0</v>
      </c>
      <c r="HL41" s="230" t="str">
        <f t="shared" si="206"/>
        <v/>
      </c>
      <c r="HM41" s="231">
        <f>IF(CC41="",0,IFERROR(VLOOKUP(CC36&amp;CC37&amp;CC38&amp;CC39&amp;CC40&amp;CC41,General!I:J,2,FALSE),0))</f>
        <v>0</v>
      </c>
      <c r="HN41" s="231">
        <f>IF(CF41="",0,IFERROR(VLOOKUP(CF36&amp;CF37&amp;CF38&amp;CF39&amp;CF40&amp;CF41,General!I:J,2,FALSE),0))</f>
        <v>0</v>
      </c>
      <c r="HO41" s="231">
        <f>IF(CI41="",0,IFERROR(VLOOKUP(CI36&amp;CI37&amp;CI38&amp;CI39&amp;CI40&amp;CI41,General!I:J,2,FALSE),0))</f>
        <v>0</v>
      </c>
      <c r="HP41" s="231">
        <f>IF(CL41="",0,IFERROR(VLOOKUP(CL36&amp;CL37&amp;CL38&amp;CL39&amp;CL40&amp;CL41,General!I:J,2,FALSE),0))</f>
        <v>0</v>
      </c>
      <c r="HQ41" s="231">
        <f>IF(CO41="",0,IFERROR(VLOOKUP(CO36&amp;CO37&amp;CO38&amp;CO39&amp;CO40&amp;CO41,General!I:J,2,FALSE),0))</f>
        <v>0</v>
      </c>
      <c r="HR41" s="231">
        <f>IF(CR41="",0,IFERROR(VLOOKUP(CR36&amp;CR37&amp;CR38&amp;CR39&amp;CR40&amp;CR41,General!I:J,2,FALSE),0))</f>
        <v>0</v>
      </c>
      <c r="HS41" s="231">
        <f>IF(CU41="",0,IFERROR(VLOOKUP(CU36&amp;CU37&amp;CU38&amp;CU39&amp;CU40&amp;CU41,General!I:J,2,FALSE),0))</f>
        <v>0</v>
      </c>
      <c r="HT41" s="231">
        <f>IF(CX41="",0,IFERROR(VLOOKUP(CX36&amp;CX37&amp;CX38&amp;CX39&amp;CX40&amp;CX41,General!I:J,2,FALSE),0))</f>
        <v>0</v>
      </c>
      <c r="HU41" s="231">
        <f>IF(DA41="",0,IFERROR(VLOOKUP(DA36&amp;DA37&amp;DA38&amp;DA39&amp;DA40&amp;DA41,General!I:J,2,FALSE),0))</f>
        <v>0</v>
      </c>
      <c r="HV41" s="231">
        <f>IF(DD41="",0,IFERROR(VLOOKUP(DD36&amp;DD37&amp;DD38&amp;DD39&amp;DD40&amp;DD41,General!I:J,2,FALSE),0))</f>
        <v>0</v>
      </c>
      <c r="HW41" s="231">
        <f>IF(DG41="",0,IFERROR(VLOOKUP(DG36&amp;DG37&amp;DG38&amp;DG39&amp;DG40&amp;DG41,General!I:J,2,FALSE),0))</f>
        <v>0</v>
      </c>
      <c r="HX41" s="231">
        <f>IF(DJ41="",0,IFERROR(VLOOKUP(DJ36&amp;DJ37&amp;DJ38&amp;DJ39&amp;DJ40&amp;DJ41,General!I:J,2,FALSE),0))</f>
        <v>0</v>
      </c>
      <c r="HY41" s="231">
        <f>IF(DM41="",0,IFERROR(VLOOKUP(DM36&amp;DM37&amp;DM38&amp;DM39&amp;DM40&amp;DM41,General!I:J,2,FALSE),0))</f>
        <v>0</v>
      </c>
      <c r="HZ41" s="231">
        <f>IF(DP41="",0,IFERROR(VLOOKUP(DP36&amp;DP37&amp;DP38&amp;DP39&amp;DP40&amp;DP41,General!I:J,2,FALSE),0))</f>
        <v>0</v>
      </c>
      <c r="IA41" s="231">
        <f>IF(DS41="",0,IFERROR(VLOOKUP(DS36&amp;DS37&amp;DS38&amp;DS39&amp;DS40&amp;DS41,General!I:J,2,FALSE),0))</f>
        <v>0</v>
      </c>
      <c r="IB41" s="231">
        <f>IF(DV41="",0,IFERROR(VLOOKUP(DV36&amp;DV37&amp;DV38&amp;DV39&amp;DV40&amp;DV41,General!I:J,2,FALSE),0))</f>
        <v>0</v>
      </c>
      <c r="IC41" s="229">
        <f>IF(DY41="",0,IFERROR(VLOOKUP(DY36&amp;DY37&amp;DY38&amp;DY39&amp;DY40&amp;DY41,General!I:J,2,FALSE),0))</f>
        <v>0</v>
      </c>
      <c r="ID41" s="229">
        <f>IF(EB41="",0,IFERROR(VLOOKUP(EB36&amp;EB37&amp;EB38&amp;EB39&amp;EB40&amp;EB41,General!I:J,2,FALSE),0))</f>
        <v>0</v>
      </c>
      <c r="IE41" s="229">
        <v>0</v>
      </c>
      <c r="IF41" s="234" t="str">
        <f t="shared" si="165"/>
        <v/>
      </c>
      <c r="IG41" s="234" t="str">
        <f t="shared" si="99"/>
        <v>N</v>
      </c>
      <c r="IH41" s="234" t="str">
        <f t="shared" ca="1" si="100"/>
        <v>N</v>
      </c>
      <c r="II41" s="234" t="str">
        <f t="shared" si="101"/>
        <v>N</v>
      </c>
      <c r="IJ41" s="234" t="str">
        <f t="shared" si="102"/>
        <v/>
      </c>
      <c r="IK41" s="276" t="str">
        <f t="shared" ca="1" si="103"/>
        <v/>
      </c>
      <c r="IL41" s="234" t="str">
        <f t="shared" ca="1" si="104"/>
        <v/>
      </c>
      <c r="IM41" s="234" t="str">
        <f t="shared" si="105"/>
        <v/>
      </c>
      <c r="IN41" s="234" t="str">
        <f t="shared" si="106"/>
        <v/>
      </c>
      <c r="IO41" s="234" t="str">
        <f t="shared" si="107"/>
        <v/>
      </c>
      <c r="IP41" s="234" t="str">
        <f t="shared" si="108"/>
        <v/>
      </c>
      <c r="IQ41" s="234" t="str">
        <f t="shared" si="10"/>
        <v/>
      </c>
      <c r="IR41" s="234" t="str">
        <f t="shared" si="11"/>
        <v/>
      </c>
      <c r="IS41" s="234" t="str">
        <f t="shared" si="204"/>
        <v>00000</v>
      </c>
      <c r="IT41" s="234" t="str">
        <f t="shared" si="204"/>
        <v>00000</v>
      </c>
      <c r="IU41" s="234" t="str">
        <f t="shared" si="166"/>
        <v>000000</v>
      </c>
      <c r="IV41" s="234" t="str">
        <f t="shared" si="166"/>
        <v>000000</v>
      </c>
      <c r="IW41" s="234" t="str">
        <f t="shared" si="167"/>
        <v>B</v>
      </c>
      <c r="IX41" s="234" t="str">
        <f t="shared" si="168"/>
        <v>B</v>
      </c>
      <c r="IY41" s="234" t="str">
        <f t="shared" si="110"/>
        <v/>
      </c>
      <c r="IZ41" s="234" t="str">
        <f t="shared" ca="1" si="111"/>
        <v/>
      </c>
      <c r="JA41" s="234" t="str">
        <f t="shared" ca="1" si="112"/>
        <v>0</v>
      </c>
      <c r="JB41" s="234" t="str">
        <f t="shared" ca="1" si="113"/>
        <v/>
      </c>
      <c r="JC41" s="234" t="str">
        <f t="shared" si="114"/>
        <v>0</v>
      </c>
      <c r="JD41" s="234" t="str">
        <f t="shared" ca="1" si="115"/>
        <v/>
      </c>
      <c r="JE41" s="234" t="str">
        <f t="shared" ca="1" si="169"/>
        <v/>
      </c>
      <c r="JF41" s="234" t="str">
        <f t="shared" ca="1" si="170"/>
        <v/>
      </c>
      <c r="JG41" s="234" t="str">
        <f t="shared" ca="1" si="171"/>
        <v/>
      </c>
      <c r="JH41" s="234" t="str">
        <f t="shared" si="116"/>
        <v/>
      </c>
      <c r="JI41" s="234"/>
      <c r="JJ41" s="234"/>
      <c r="JK41" s="234"/>
      <c r="JL41" s="234"/>
      <c r="JM41" s="234"/>
      <c r="JN41" s="234">
        <v>1</v>
      </c>
      <c r="JO41" s="218"/>
      <c r="JP41" s="234"/>
      <c r="JQ41" s="234"/>
      <c r="JS41" s="281" t="e">
        <f t="shared" si="199"/>
        <v>#DIV/0!</v>
      </c>
      <c r="JT41" s="1" t="e">
        <f t="shared" si="200"/>
        <v>#DIV/0!</v>
      </c>
      <c r="JU41" s="1" t="e">
        <f t="shared" si="174"/>
        <v>#DIV/0!</v>
      </c>
      <c r="JV41" s="1" t="e">
        <f t="shared" si="175"/>
        <v>#DIV/0!</v>
      </c>
      <c r="JW41" s="1" t="e">
        <f t="shared" si="176"/>
        <v>#DIV/0!</v>
      </c>
      <c r="JX41" s="1" t="str">
        <f t="shared" si="177"/>
        <v/>
      </c>
      <c r="JY41" s="1" t="str">
        <f t="shared" si="178"/>
        <v/>
      </c>
      <c r="JZ41" s="1" t="str">
        <f t="shared" si="179"/>
        <v/>
      </c>
      <c r="KA41" s="1" t="str">
        <f t="shared" si="180"/>
        <v/>
      </c>
      <c r="KB41" s="1" t="str">
        <f t="shared" si="181"/>
        <v/>
      </c>
      <c r="KC41" s="1" t="str" cm="1">
        <f t="array" aca="1" ref="KC41" ca="1">IF(INDIRECT(VLOOKUP(KC40,General!AC:AE,3,FALSE)&amp;FQ40)&gt;1,KC40,JX41)</f>
        <v>DL</v>
      </c>
      <c r="KD41" s="1" t="str" cm="1">
        <f t="array" aca="1" ref="KD41" ca="1">IF(AND(INDIRECT(VLOOKUP(KD40,General!AC:AE,3,FALSE)&amp;FQ40)&gt;6,KD40&lt;&gt;KC41),KD40,IF(JX41&lt;&gt;KC41,JX41,IF(AND(JX41=JY41,JX41=JZ41),KA41,IF(JX41=JY41,JZ41,JY41))))</f>
        <v>DR</v>
      </c>
      <c r="KE41" s="1" t="str" cm="1">
        <f t="array" aca="1" ref="KE41" ca="1">IF(AND(INDIRECT(VLOOKUP(KE40,General!AC:AE,3,FALSE)&amp;FQ40)&gt;6,KE40&lt;&gt;KC41,KE40&lt;&gt;KD41),KE40,IF(AND(JX41&lt;&gt;KC41,JX41&lt;&gt;KD41),JX41,IF(AND(JY41&lt;&gt;KC41,JY41&lt;&gt;KD41),JY41,IF(AND(JZ41&lt;&gt;KC41,JZ41&lt;&gt;KD41),JZ41,IF(AND(KA41&lt;&gt;KC41,KA41&lt;&gt;KD41),KA41,KB41)))))</f>
        <v>CW</v>
      </c>
      <c r="KF41" s="1" t="str" cm="1">
        <f t="array" aca="1" ref="KF41" ca="1">INDIRECT(KC41&amp;FQ41)</f>
        <v/>
      </c>
      <c r="KG41" s="1" t="str" cm="1">
        <f t="array" aca="1" ref="KG41" ca="1">INDIRECT(KD41&amp;FQ41)</f>
        <v/>
      </c>
      <c r="KH41" s="1" t="str" cm="1">
        <f t="array" aca="1" ref="KH41" ca="1">INDIRECT(KE41&amp;FQ41)</f>
        <v/>
      </c>
      <c r="KI41" s="1" t="str">
        <f ca="1">VLOOKUP(KC41,General!AF:AG,2,FALSE)</f>
        <v xml:space="preserve">L3O </v>
      </c>
      <c r="KJ41" s="1" t="str">
        <f ca="1">VLOOKUP(KD41,General!AF:AG,2,FALSE)</f>
        <v xml:space="preserve">L4O </v>
      </c>
      <c r="KK41" s="1" t="str">
        <f ca="1">VLOOKUP(KE41,General!AF:AG,2,FALSE)</f>
        <v>AWB</v>
      </c>
      <c r="KL41" s="1" t="str">
        <f t="shared" ca="1" si="195"/>
        <v>Y</v>
      </c>
      <c r="KM41" s="1" t="str">
        <f t="shared" ca="1" si="196"/>
        <v>Y</v>
      </c>
      <c r="KN41" s="1" t="str">
        <f t="shared" ca="1" si="197"/>
        <v>Y</v>
      </c>
    </row>
    <row r="42" spans="1:300" ht="15.75" thickBot="1">
      <c r="A42" s="1">
        <v>38</v>
      </c>
      <c r="B42" s="9" t="str">
        <f t="shared" si="20"/>
        <v/>
      </c>
      <c r="C42" s="91" t="str">
        <f t="shared" si="183"/>
        <v/>
      </c>
      <c r="D42" s="86" t="str">
        <f t="shared" si="117"/>
        <v/>
      </c>
      <c r="E42" s="87" t="str">
        <f t="shared" si="117"/>
        <v/>
      </c>
      <c r="F42" s="8" t="str">
        <f t="shared" si="21"/>
        <v/>
      </c>
      <c r="H42" s="94" t="str">
        <f t="shared" si="184"/>
        <v/>
      </c>
      <c r="I42" s="86" t="str">
        <f t="shared" si="118"/>
        <v/>
      </c>
      <c r="J42" s="87" t="str">
        <f t="shared" si="118"/>
        <v/>
      </c>
      <c r="K42" s="8" t="str">
        <f t="shared" si="119"/>
        <v/>
      </c>
      <c r="L42" s="52"/>
      <c r="M42" s="16" t="str">
        <f>IF(Dashboard!AH42="","",Dashboard!AH42)</f>
        <v/>
      </c>
      <c r="O42" s="9" t="str">
        <f t="shared" si="185"/>
        <v/>
      </c>
      <c r="P42" s="86" t="str">
        <f t="shared" si="120"/>
        <v/>
      </c>
      <c r="Q42" s="87" t="str">
        <f t="shared" si="120"/>
        <v/>
      </c>
      <c r="R42" s="4" t="str">
        <f t="shared" si="121"/>
        <v/>
      </c>
      <c r="S42" s="4" t="str">
        <f t="shared" si="122"/>
        <v/>
      </c>
      <c r="T42" s="110" t="str">
        <f t="shared" si="123"/>
        <v/>
      </c>
      <c r="U42" s="4" t="str">
        <f>IF(M42="","",IF(B42="NB",U41,IF(T42="",SUM($T$5:$T42)+S42,SUM($T$5:$T42))))</f>
        <v/>
      </c>
      <c r="V42" s="98" t="str">
        <f t="shared" si="0"/>
        <v/>
      </c>
      <c r="W42" s="72" t="e">
        <f t="shared" ca="1" si="22"/>
        <v>#VALUE!</v>
      </c>
      <c r="X42" s="74" t="str">
        <f t="shared" si="23"/>
        <v/>
      </c>
      <c r="Y42" s="9" t="str">
        <f t="shared" ca="1" si="12"/>
        <v>D</v>
      </c>
      <c r="Z42" s="4" t="str">
        <f t="shared" ca="1" si="13"/>
        <v>D</v>
      </c>
      <c r="AA42" s="4" t="str">
        <f t="shared" ca="1" si="14"/>
        <v>B</v>
      </c>
      <c r="AB42" s="4" t="str">
        <f t="shared" si="186"/>
        <v/>
      </c>
      <c r="AC42" s="4" t="str">
        <f t="shared" si="187"/>
        <v/>
      </c>
      <c r="AD42" s="4" t="str">
        <f t="shared" si="188"/>
        <v/>
      </c>
      <c r="AE42" s="1" t="str">
        <f t="shared" si="124"/>
        <v/>
      </c>
      <c r="AF42" s="1" t="str">
        <f t="shared" si="125"/>
        <v/>
      </c>
      <c r="AG42" s="1" t="str">
        <f t="shared" si="189"/>
        <v/>
      </c>
      <c r="AH42" s="1" t="str">
        <f t="shared" si="126"/>
        <v/>
      </c>
      <c r="AI42" s="1" t="str">
        <f t="shared" si="127"/>
        <v/>
      </c>
      <c r="AJ42" s="1" t="str">
        <f t="shared" si="128"/>
        <v/>
      </c>
      <c r="AK42" s="1">
        <f t="shared" si="129"/>
        <v>0</v>
      </c>
      <c r="AL42" s="1">
        <f t="shared" si="129"/>
        <v>0</v>
      </c>
      <c r="AM42" s="1" t="str">
        <f t="shared" si="5"/>
        <v/>
      </c>
      <c r="AN42" s="1">
        <f t="shared" si="24"/>
        <v>0</v>
      </c>
      <c r="AO42" s="1" t="str">
        <f t="shared" si="190"/>
        <v/>
      </c>
      <c r="AP42" s="1" t="str">
        <f t="shared" si="25"/>
        <v>N</v>
      </c>
      <c r="AQ42" s="1" t="str">
        <f t="shared" si="26"/>
        <v>N</v>
      </c>
      <c r="AR42" s="1" t="str">
        <f t="shared" si="27"/>
        <v>N</v>
      </c>
      <c r="AS42" s="1" t="str">
        <f t="shared" si="28"/>
        <v/>
      </c>
      <c r="AT42" s="15" t="str">
        <f t="shared" ca="1" si="130"/>
        <v/>
      </c>
      <c r="AU42" s="1" t="str">
        <f t="shared" ca="1" si="29"/>
        <v/>
      </c>
      <c r="AV42" s="1" t="str">
        <f t="shared" ca="1" si="30"/>
        <v/>
      </c>
      <c r="AW42" s="1" t="str">
        <f t="shared" si="31"/>
        <v/>
      </c>
      <c r="AX42" s="1" t="str">
        <f t="shared" si="32"/>
        <v/>
      </c>
      <c r="AY42" s="1" t="str">
        <f t="shared" si="33"/>
        <v/>
      </c>
      <c r="AZ42" s="1" t="str">
        <f>IF(Dashboard!AH42="P",IF(AZ41="",1,AZ41+1),"")</f>
        <v/>
      </c>
      <c r="BA42" s="1" t="str">
        <f>IF(Dashboard!AH42="B",IF(BA41="",1,BA41+1),"")</f>
        <v/>
      </c>
      <c r="BB42" s="1" t="str">
        <f t="shared" si="202"/>
        <v>00000</v>
      </c>
      <c r="BC42" s="1" t="str">
        <f t="shared" si="202"/>
        <v>00000</v>
      </c>
      <c r="BD42" s="1" t="str">
        <f t="shared" si="131"/>
        <v>000000</v>
      </c>
      <c r="BE42" s="1" t="str">
        <f t="shared" si="131"/>
        <v>000000</v>
      </c>
      <c r="BF42" s="1" t="str">
        <f t="shared" si="132"/>
        <v>B</v>
      </c>
      <c r="BG42" s="1" t="str">
        <f t="shared" si="35"/>
        <v/>
      </c>
      <c r="BH42" s="1">
        <f t="shared" ca="1" si="133"/>
        <v>0</v>
      </c>
      <c r="BI42" s="1" t="str">
        <f t="shared" si="36"/>
        <v/>
      </c>
      <c r="BJ42" s="1">
        <f t="shared" ca="1" si="134"/>
        <v>0</v>
      </c>
      <c r="BK42" s="1" t="str">
        <f t="shared" si="37"/>
        <v/>
      </c>
      <c r="BL42" s="1">
        <f t="shared" ca="1" si="135"/>
        <v>0</v>
      </c>
      <c r="BM42" s="1" t="str">
        <f t="shared" ca="1" si="136"/>
        <v>0</v>
      </c>
      <c r="BN42" s="1" t="str">
        <f t="shared" ca="1" si="137"/>
        <v>0</v>
      </c>
      <c r="BO42" s="1" t="str">
        <f t="shared" ca="1" si="138"/>
        <v>0</v>
      </c>
      <c r="BR42" s="1">
        <f>General!A40</f>
        <v>0</v>
      </c>
      <c r="BS42" s="1">
        <f>General!B40</f>
        <v>0</v>
      </c>
      <c r="BT42" s="1" t="str">
        <f>General!C40</f>
        <v/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>IF(Dashboard!U42="",1,0.5)</f>
        <v>1</v>
      </c>
      <c r="CB42" s="230" t="str">
        <f t="shared" ref="CB42:CB73" si="207">IF(M41="","",IW42)</f>
        <v/>
      </c>
      <c r="CC42" s="231" t="str">
        <f t="shared" ref="CC42:CC73" si="208">IF(M42="","",IF(M42=CB42,"Y","N"))</f>
        <v/>
      </c>
      <c r="CD42" s="229" t="str">
        <f t="shared" ref="CD42:CD73" si="209">IF(M42="","",IF(HL41+HM42&gt;=10,10,IF(HL41+HM42&lt;=-10,-10,HL41+HM42)))</f>
        <v/>
      </c>
      <c r="CE42" s="230" t="str">
        <f t="shared" ref="CE42:CE73" si="210">IF(M41="","",IF(IW42="B","P","B"))</f>
        <v/>
      </c>
      <c r="CF42" s="231" t="str">
        <f t="shared" ref="CF42:CF73" si="211">IF(M42="","",IF(M42=CE42,"Y","N"))</f>
        <v/>
      </c>
      <c r="CG42" s="229" t="str">
        <f t="shared" ref="CG42:CG73" si="212">IF(M42="","",IF(CG41+HN42&gt;=10,10,IF(CG41+HN42&lt;=-10,-10,CG41+HN42)))</f>
        <v/>
      </c>
      <c r="CH42" s="230" t="str">
        <f t="shared" ref="CH42:CH73" si="213">IF(M41="","",IX42)</f>
        <v/>
      </c>
      <c r="CI42" s="231" t="str">
        <f t="shared" ref="CI42:CI73" si="214">IF(M42="","",IF(M42=CH42,"Y","N"))</f>
        <v/>
      </c>
      <c r="CJ42" s="229" t="str">
        <f t="shared" ref="CJ42:CJ73" si="215">IF(M42="","",IF(CJ41+HO42&gt;=10,10,IF(CJ41+HO42&lt;=-10,-10,CJ41+HO42)))</f>
        <v/>
      </c>
      <c r="CK42" s="230" t="str">
        <f t="shared" ref="CK42:CK73" si="216">IF(M41="","",IF(IX42="B","P","B"))</f>
        <v/>
      </c>
      <c r="CL42" s="231" t="str">
        <f t="shared" ref="CL42:CL73" si="217">IF(M42="","",IF(M42=CK42,"Y","N"))</f>
        <v/>
      </c>
      <c r="CM42" s="229" t="str">
        <f t="shared" ref="CM42:CM73" si="218">IF(M42="","",IF(CM41+HP42&gt;=10,10,IF(CM41+HP42&lt;=-10,-10,CM41+HP42)))</f>
        <v/>
      </c>
      <c r="CN42" s="230" t="str">
        <f t="shared" si="139"/>
        <v/>
      </c>
      <c r="CO42" s="231" t="str">
        <f t="shared" ref="CO42:CO73" si="219">IF(M42="","",IF(M42=CN42,"Y","N"))</f>
        <v/>
      </c>
      <c r="CP42" s="229" t="str">
        <f t="shared" ref="CP42:CP73" si="220">IF(M42="","",IF(CP41+HQ42&gt;=10,10,IF(CP41+HQ42&lt;=-10,-10,CP41+HQ42)))</f>
        <v/>
      </c>
      <c r="CQ42" s="230" t="str">
        <f t="shared" ref="CQ42:CQ73" si="221">IF(M41="","",IF(M40="P","P","B"))</f>
        <v/>
      </c>
      <c r="CR42" s="231" t="str">
        <f t="shared" ref="CR42:CR73" si="222">IF(M42="","",IF(M42=CQ42,"Y","N"))</f>
        <v/>
      </c>
      <c r="CS42" s="229" t="str">
        <f t="shared" ref="CS42:CS73" si="223">IF(M42="","",IF(CS41+HR42&gt;=10,10,IF(CS41+HR42&lt;=-10,-10,CS41+HR42)))</f>
        <v/>
      </c>
      <c r="CT42" s="230" t="str">
        <f t="shared" ref="CT42:CT73" si="224">IF(M41="","",IF(M40="P","B","P"))</f>
        <v/>
      </c>
      <c r="CU42" s="231" t="str">
        <f t="shared" ref="CU42:CU73" si="225">IF(M42="","",IF(M42=CT42,"Y","N"))</f>
        <v/>
      </c>
      <c r="CV42" s="229" t="str">
        <f t="shared" ref="CV42:CV73" si="226">IF(M42="","",IF(CV41+HS42&gt;=10,10,IF(CV41+HS42&lt;=-10,-10,CV41+HS42)))</f>
        <v/>
      </c>
      <c r="CW42" s="230" t="str">
        <f t="shared" ref="CW42:CW73" si="227">IF(M41="","",IF(CN42="B","P","B"))</f>
        <v/>
      </c>
      <c r="CX42" s="231" t="str">
        <f t="shared" ref="CX42:CX73" si="228">IF(M42="","",IF(M42=CW42,"Y","N"))</f>
        <v/>
      </c>
      <c r="CY42" s="232" t="str">
        <f t="shared" ref="CY42:CY73" si="229">IF(M42="","",IF(CY41+HT42&gt;=10,10,IF(CY41+HT42&lt;=-10,-10,CY41+HT42)))</f>
        <v/>
      </c>
      <c r="CZ42" s="230" t="str">
        <f t="shared" ref="CZ42:CZ73" si="230">IF(M41="","",IF(EA42="B","P","B"))</f>
        <v/>
      </c>
      <c r="DA42" s="231" t="str">
        <f t="shared" ref="DA42:DA73" si="231">IF(M42="","",IF(M42=CZ42,"Y","N"))</f>
        <v/>
      </c>
      <c r="DB42" s="229" t="str">
        <f t="shared" ref="DB42:DB73" si="232">IF(M42="","",IF(DB41+HU42&gt;=10,10,IF(DB41+HU42&lt;=-10,-10,DB41+HU42)))</f>
        <v/>
      </c>
      <c r="DC42" s="230" t="str">
        <f t="shared" ref="DC42:DC73" si="233">IF(M41="","",M41)</f>
        <v/>
      </c>
      <c r="DD42" s="231" t="str">
        <f t="shared" ref="DD42:DD73" si="234">IF(M42="","",IF(M42=DC42,"Y","N"))</f>
        <v/>
      </c>
      <c r="DE42" s="229" t="str">
        <f t="shared" ref="DE42:DE73" si="235">IF(M42="","",IF(DE41+HV42&gt;=10,10,IF(DE41+HV42&lt;=-10,-10,DE41+HV42)))</f>
        <v/>
      </c>
      <c r="DF42" s="230" t="str">
        <f t="shared" ref="DF42:DF73" si="236">IF(M41="","",IF(M41="P","B","P"))</f>
        <v/>
      </c>
      <c r="DG42" s="231" t="str">
        <f t="shared" ref="DG42:DG73" si="237">IF(M42="","",IF(DF42=M42,"Y","N"))</f>
        <v/>
      </c>
      <c r="DH42" s="229" t="str">
        <f t="shared" ref="DH42:DH73" si="238">IF(M42="","",IF(DH41+HW42&gt;=10,10,IF(DH41+HW42&lt;=-10,-10,DH41+HW42)))</f>
        <v/>
      </c>
      <c r="DI42" s="230" t="str">
        <f t="shared" ref="DI42:DI73" si="239">IF(M41="","",M39)</f>
        <v/>
      </c>
      <c r="DJ42" s="231" t="str">
        <f t="shared" ref="DJ42:DJ73" si="240">IF(M42="","",IF(M42=DI42,"Y","N"))</f>
        <v/>
      </c>
      <c r="DK42" s="229" t="str">
        <f t="shared" ref="DK42:DK73" si="241">IF(M42="","",IF(DK41+HX42&gt;=10,10,IF(DK41+HX42&lt;=-10,-10,DK41+HX42)))</f>
        <v/>
      </c>
      <c r="DL42" s="230" t="str">
        <f t="shared" ref="DL42:DL73" si="242">IF(M41="","",IF(M39="P","B","P"))</f>
        <v/>
      </c>
      <c r="DM42" s="231" t="str">
        <f t="shared" ref="DM42:DM73" si="243">IF(M42="","",IF(M42=DL42,"Y","N"))</f>
        <v/>
      </c>
      <c r="DN42" s="229" t="str">
        <f t="shared" ref="DN42:DN73" si="244">IF(M42="","",IF(DN41+HY42&gt;=10,10,IF(DN41+HY42&lt;=-10,-10,DN41+HY42)))</f>
        <v/>
      </c>
      <c r="DO42" s="230" t="str">
        <f t="shared" ref="DO42:DO73" si="245">IF(M41="","",M38)</f>
        <v/>
      </c>
      <c r="DP42" s="231" t="str">
        <f t="shared" ref="DP42:DP73" si="246">IF(M42="","",IF(M42=DO42,"Y","N"))</f>
        <v/>
      </c>
      <c r="DQ42" s="229" t="str">
        <f t="shared" ref="DQ42:DQ73" si="247">IF(M42="","",IF(DQ41+HZ42&gt;=10,10,IF(DQ41+HZ42&lt;=-10,-10,DQ41+HZ42)))</f>
        <v/>
      </c>
      <c r="DR42" s="230" t="str">
        <f t="shared" ref="DR42:DR73" si="248">IF(M41="","",IF(M38="P","B","P"))</f>
        <v/>
      </c>
      <c r="DS42" s="231" t="str">
        <f t="shared" ref="DS42:DS73" si="249">IF(M42="","",IF(M42=DR42,"Y","N"))</f>
        <v/>
      </c>
      <c r="DT42" s="229" t="str">
        <f t="shared" ref="DT42:DT73" si="250">IF(M42="","",IF(DT41+IA42&gt;=10,10,IF(DT41+IA42&lt;=-10,-10,DT41+IA42)))</f>
        <v/>
      </c>
      <c r="DU42" s="230" t="str">
        <f t="shared" ref="DU42:DU73" si="251">IF(M41="","",M37)</f>
        <v/>
      </c>
      <c r="DV42" s="231" t="str">
        <f t="shared" ref="DV42:DV73" si="252">IF(M42="","",IF(M42=DU42,"Y","N"))</f>
        <v/>
      </c>
      <c r="DW42" s="229" t="str">
        <f t="shared" ref="DW42:DW73" si="253">IF(M42="","",IF(DW41+IB42&gt;=10,10,IF(DW41+IB42&lt;=-10,-10,DW41+IB42)))</f>
        <v/>
      </c>
      <c r="DX42" s="230" t="str">
        <f t="shared" ref="DX42:DX73" si="254">IF(M41="","",IF(M37="P","B","P"))</f>
        <v/>
      </c>
      <c r="DY42" s="231" t="str">
        <f t="shared" ref="DY42:DY73" si="255">IF(M42="","",IF(M42=DX42,"Y","N"))</f>
        <v/>
      </c>
      <c r="DZ42" s="229" t="str">
        <f t="shared" ref="DZ42:DZ73" si="256">IF(M42="","",IF(DZ41+IC42&gt;=10,10,IF(DZ41+IC42&lt;=-10,-10,DZ41+IC42)))</f>
        <v/>
      </c>
      <c r="EA42" s="230" t="str">
        <f t="shared" ref="EA42:EA73" si="257">IF(M41="","",IF(JN42=2,"B","P"))</f>
        <v/>
      </c>
      <c r="EB42" s="231" t="str">
        <f t="shared" ref="EB42:EB73" si="258">IF(M42="","",IF(M42=EA42,"Y","N"))</f>
        <v/>
      </c>
      <c r="EC42" s="229" t="str">
        <f t="shared" ref="EC42:EC73" si="259">IF(M42="","",IF(EC41+ID42&gt;=10,10,IF(EC41+ID42&lt;=-10,-10,EC41+ID42)))</f>
        <v/>
      </c>
      <c r="ED42" s="252">
        <f t="shared" si="140"/>
        <v>0</v>
      </c>
      <c r="EE42" s="253">
        <f t="shared" si="141"/>
        <v>0</v>
      </c>
      <c r="EF42" s="254" t="str">
        <f t="shared" si="142"/>
        <v/>
      </c>
      <c r="EG42" s="255" t="e">
        <f t="shared" si="205"/>
        <v>#DIV/0!</v>
      </c>
      <c r="EH42" s="255" t="e">
        <f t="shared" si="205"/>
        <v>#DIV/0!</v>
      </c>
      <c r="EI42" s="255" t="e">
        <f t="shared" si="205"/>
        <v>#DIV/0!</v>
      </c>
      <c r="EJ42" s="255" t="e">
        <f t="shared" si="205"/>
        <v>#DIV/0!</v>
      </c>
      <c r="EK42" s="255" t="e">
        <f t="shared" si="205"/>
        <v>#DIV/0!</v>
      </c>
      <c r="EL42" s="255" t="e">
        <f t="shared" si="205"/>
        <v>#DIV/0!</v>
      </c>
      <c r="EM42" s="255" t="e">
        <f t="shared" si="205"/>
        <v>#DIV/0!</v>
      </c>
      <c r="EN42" s="255" t="e">
        <f t="shared" si="205"/>
        <v>#DIV/0!</v>
      </c>
      <c r="EO42" s="255" t="e">
        <f t="shared" si="205"/>
        <v>#DIV/0!</v>
      </c>
      <c r="EP42" s="255" t="e">
        <f t="shared" si="205"/>
        <v>#DIV/0!</v>
      </c>
      <c r="EQ42" s="255" t="e">
        <f t="shared" si="205"/>
        <v>#DIV/0!</v>
      </c>
      <c r="ER42" s="255" t="e">
        <f t="shared" si="205"/>
        <v>#DIV/0!</v>
      </c>
      <c r="ES42" s="255" t="e">
        <f t="shared" si="205"/>
        <v>#DIV/0!</v>
      </c>
      <c r="ET42" s="255" t="e">
        <f t="shared" si="205"/>
        <v>#DIV/0!</v>
      </c>
      <c r="EU42" s="255" t="e">
        <f t="shared" si="205"/>
        <v>#DIV/0!</v>
      </c>
      <c r="EV42" s="255" t="e">
        <f t="shared" ref="EV42:EX90" si="260">AVERAGE(FN39:FN42)</f>
        <v>#DIV/0!</v>
      </c>
      <c r="EW42" s="255" t="e">
        <f t="shared" si="203"/>
        <v>#DIV/0!</v>
      </c>
      <c r="EX42" s="255" t="e">
        <f t="shared" si="201"/>
        <v>#DIV/0!</v>
      </c>
      <c r="EY42" s="256" t="str">
        <f t="shared" si="144"/>
        <v/>
      </c>
      <c r="EZ42" s="257" t="str">
        <f t="shared" si="145"/>
        <v/>
      </c>
      <c r="FA42" s="257" t="str">
        <f t="shared" si="146"/>
        <v/>
      </c>
      <c r="FB42" s="257" t="str">
        <f t="shared" si="147"/>
        <v/>
      </c>
      <c r="FC42" s="257" t="str">
        <f t="shared" si="148"/>
        <v/>
      </c>
      <c r="FD42" s="257" t="str">
        <f t="shared" si="149"/>
        <v/>
      </c>
      <c r="FE42" s="257" t="str">
        <f t="shared" si="150"/>
        <v/>
      </c>
      <c r="FF42" s="257" t="str">
        <f t="shared" si="151"/>
        <v/>
      </c>
      <c r="FG42" s="257" t="str">
        <f t="shared" si="152"/>
        <v/>
      </c>
      <c r="FH42" s="257" t="str">
        <f t="shared" si="153"/>
        <v/>
      </c>
      <c r="FI42" s="257" t="str">
        <f t="shared" si="154"/>
        <v/>
      </c>
      <c r="FJ42" s="257" t="str">
        <f t="shared" si="155"/>
        <v/>
      </c>
      <c r="FK42" s="257" t="str">
        <f t="shared" si="156"/>
        <v/>
      </c>
      <c r="FL42" s="257" t="str">
        <f t="shared" si="157"/>
        <v/>
      </c>
      <c r="FM42" s="257" t="str">
        <f t="shared" si="158"/>
        <v/>
      </c>
      <c r="FN42" s="257" t="str">
        <f t="shared" si="159"/>
        <v/>
      </c>
      <c r="FO42" s="257" t="str">
        <f t="shared" si="160"/>
        <v/>
      </c>
      <c r="FP42" s="258" t="str">
        <f t="shared" si="161"/>
        <v/>
      </c>
      <c r="FQ42" s="228">
        <v>42</v>
      </c>
      <c r="FR42" s="232">
        <f t="shared" si="198"/>
        <v>37</v>
      </c>
      <c r="FS42" s="230" t="str" cm="1">
        <f t="array" ref="FS42">IFERROR(INDEX($EG$4:$EX$4,_xlfn.AGGREGATE(15,6,COLUMN($EG$4:$EX$4)-COLUMN($EF$1)/($EG42:$EX42=LARGE($EG42:$EX42,1)),COLUMNS($EX$4:$EX$4))),"")</f>
        <v/>
      </c>
      <c r="FT42" s="230" t="str" cm="1">
        <f t="array" ref="FT42">IFERROR(INDEX($EG$4:$EX$4,_xlfn.AGGREGATE(15,6,COLUMN($EG$4:$EX$4)-COLUMN($EF$1)/($EG42:$EX42=LARGE($EG42:$EX42,2)),COLUMNS($EX$4:$EY$4))),"")</f>
        <v/>
      </c>
      <c r="FU42" s="230" t="str" cm="1">
        <f t="array" ref="FU42">IFERROR(INDEX($EG$4:$EX$4,_xlfn.AGGREGATE(15,6,COLUMN($EG$4:$EX$4)-COLUMN($EF$1)/($EG42:$EX42=LARGE($EG42:$EX42,3)),COLUMNS($EX$4:$EZ$4))),"")</f>
        <v/>
      </c>
      <c r="FV42" s="230" t="str" cm="1">
        <f t="array" ref="FV42">IFERROR(INDEX($EG$4:$EX$4,_xlfn.AGGREGATE(15,6,COLUMN($EG$4:$EX$4)-COLUMN($EF$1)/($EG42:$EX42=LARGE($EG42:$EX42,4)),COLUMNS($EX$4:$FA$4))),"")</f>
        <v/>
      </c>
      <c r="FW42" s="230" t="str" cm="1">
        <f t="array" ref="FW42">IFERROR(INDEX($EG$4:$EX$4,_xlfn.AGGREGATE(15,6,COLUMN($EG$4:$EX$4)-COLUMN($EF$1)/($EG42:$EX42=LARGE($EG42:$EX42,5)),COLUMNS($EX$4:$FB$4))),"")</f>
        <v/>
      </c>
      <c r="FX42" s="230" t="str" cm="1">
        <f t="array" ref="FX42">IFERROR(INDEX($EG$4:$EX$4,_xlfn.AGGREGATE(15,6,COLUMN($EG$4:$EX$4)-COLUMN($EF$1)/($EG42:$EX42=LARGE($EG42:$EX42,6)),COLUMNS($EX$4:$FC$4))),"")</f>
        <v/>
      </c>
      <c r="FY42" s="228" t="str">
        <f t="shared" si="191"/>
        <v/>
      </c>
      <c r="FZ42" s="231" t="str">
        <f t="shared" ca="1" si="192"/>
        <v>R</v>
      </c>
      <c r="GA42" s="231" t="e" cm="1">
        <f t="array" aca="1" ref="GA42" ca="1">IF(INDIRECT(VLOOKUP(GA41,General!AC:AE,3,FALSE)&amp;FQ41)&gt;0,GA41,FY41)</f>
        <v>#N/A</v>
      </c>
      <c r="GB42" s="232">
        <f t="shared" ca="1" si="193"/>
        <v>3</v>
      </c>
      <c r="GC42" s="230"/>
      <c r="GD42" s="231"/>
      <c r="GE42" s="231"/>
      <c r="GF42" s="231"/>
      <c r="GG42" s="231"/>
      <c r="GH42" s="229"/>
      <c r="GI42" s="259">
        <f ca="1">IF(FS42="",-1,COUNTIF(INDIRECT(GC42&amp;$DN$10):INDIRECT(GC42&amp;FQ42),"Y"))</f>
        <v>-1</v>
      </c>
      <c r="GJ42" s="262">
        <f ca="1">IF(FT42="",-1,COUNTIF(INDIRECT(GD42&amp;$DN$10):INDIRECT(GD42&amp;FQ42),"Y"))</f>
        <v>-1</v>
      </c>
      <c r="GK42" s="262">
        <f ca="1">IF(FU42="",-1,COUNTIF(INDIRECT(GE42&amp;$DN$10):INDIRECT(GE42&amp;FQ42),"Y"))</f>
        <v>-1</v>
      </c>
      <c r="GL42" s="260">
        <f ca="1">IF(FV42="",-1,COUNTIF(INDIRECT(GF42&amp;$DN$10):INDIRECT(GF42&amp;FQ42),"Y"))</f>
        <v>-1</v>
      </c>
      <c r="GM42" s="264">
        <f ca="1">IF(FW42="",-1,COUNTIF(INDIRECT(GG42&amp;$DN$10):INDIRECT(GG42&amp;FQ42),"Y"))</f>
        <v>-1</v>
      </c>
      <c r="GN42" s="264">
        <f ca="1">IF(FX42="",-1,COUNTIF(INDIRECT(GH42&amp;$DN$10):INDIRECT(GH42&amp;FQ42),"Y"))</f>
        <v>-1</v>
      </c>
      <c r="GO42" s="230" t="str" cm="1">
        <f t="array" ref="GO42">IFERROR(INDEX($DP$42:$DU$42,_xlfn.AGGREGATE(15,6,COLUMN($DP$42:$DU$42)-COLUMN($DO$42)/($EF$42:$EK$42=MAX($EF$42:$EK$42)),COLUMNS($DP$42:FS42))),"")</f>
        <v/>
      </c>
      <c r="GP42" s="231" t="str" cm="1">
        <f t="array" ref="GP42">IFERROR(INDEX($DP$42:$DU$42,_xlfn.AGGREGATE(15,6,COLUMN($DP$42:$DU$42)-COLUMN($DO$42)/($EF$42:$EK$42=MAX($EF$42:$EK$42)),COLUMNS($DP$42:FT42))),"")</f>
        <v/>
      </c>
      <c r="GQ42" s="231" t="str" cm="1">
        <f t="array" ref="GQ42">IFERROR(INDEX($DP$42:$DU$42,_xlfn.AGGREGATE(15,6,COLUMN($DP$42:$DU$42)-COLUMN($DO$42)/($EF$42:$EK$42=MAX($EF$42:$EK$42)),COLUMNS($DP$42:FU42))),"")</f>
        <v/>
      </c>
      <c r="GR42" s="231" t="str" cm="1">
        <f t="array" ref="GR42">IFERROR(INDEX($DP$42:$DU$42,_xlfn.AGGREGATE(15,6,COLUMN($DP$42:$DU$42)-COLUMN($DO$42)/($EF$42:$EK$42=MAX($EF$42:$EK$42)),COLUMNS($DP$42:FV42))),"")</f>
        <v/>
      </c>
      <c r="GS42" s="231" t="str" cm="1">
        <f t="array" ref="GS42">IFERROR(INDEX($DP$42:$DU$42,_xlfn.AGGREGATE(15,6,COLUMN($DP$42:$DU$42)-COLUMN($DO$42)/($EF$42:$EK$42=MAX($EF$42:$EK$42)),COLUMNS($DP$42:FW42))),"")</f>
        <v/>
      </c>
      <c r="GT42" s="229" t="str" cm="1">
        <f t="array" ref="GT42">IFERROR(INDEX($DP$42:$DU$42,_xlfn.AGGREGATE(15,6,COLUMN($DP$42:$DU$42)-COLUMN($DO$42)/($EF$42:$EK$42=MAX($EF$42:$EK$42)),COLUMNS($DP$42:FX42))),"")</f>
        <v/>
      </c>
      <c r="GU42" s="234">
        <f t="shared" ca="1" si="164"/>
        <v>6</v>
      </c>
      <c r="GV42" s="232">
        <f t="shared" ca="1" si="194"/>
        <v>3</v>
      </c>
      <c r="GW42" s="263" t="str" cm="1">
        <f t="array" aca="1" ref="GW42" ca="1">INDEX(GO42:GT42,1,GV42)</f>
        <v/>
      </c>
      <c r="GX42" s="230" t="str">
        <f t="shared" ca="1" si="17"/>
        <v>B</v>
      </c>
      <c r="GY42" s="231" t="str">
        <f t="shared" ca="1" si="18"/>
        <v>T</v>
      </c>
      <c r="GZ42" s="231" t="str">
        <f t="shared" si="19"/>
        <v>C</v>
      </c>
      <c r="HA42" s="231" t="str">
        <f t="shared" si="6"/>
        <v/>
      </c>
      <c r="HB42" s="231" t="str">
        <f t="shared" ca="1" si="7"/>
        <v>00</v>
      </c>
      <c r="HC42" s="231" t="str">
        <f t="shared" si="8"/>
        <v>00</v>
      </c>
      <c r="HD42" s="234" t="str">
        <f t="shared" si="92"/>
        <v/>
      </c>
      <c r="HE42" s="234" t="str">
        <f t="shared" si="93"/>
        <v/>
      </c>
      <c r="HF42" s="234" t="str">
        <f t="shared" si="94"/>
        <v/>
      </c>
      <c r="HG42" s="234" t="str">
        <f t="shared" si="95"/>
        <v/>
      </c>
      <c r="HH42" s="234" t="str">
        <f t="shared" si="96"/>
        <v/>
      </c>
      <c r="HI42" s="234" t="str">
        <f t="shared" si="97"/>
        <v/>
      </c>
      <c r="HJ42" s="234">
        <f t="shared" ref="HJ42:HK73" ca="1" si="261">IF(BG42="",0,IF(OR(BG42="B",BG42="XB"),1,INT(RIGHT(BG42))))+IF(BL42="",0,IF(OR(BL42="B",BL42="XB"),1,INT(RIGHT(BL42))))+IF(BS42="",0,IF(OR(BS42="B",BS42="XB"),1,INT(RIGHT(BS42))))</f>
        <v>0</v>
      </c>
      <c r="HK42" s="234">
        <f t="shared" ca="1" si="261"/>
        <v>0</v>
      </c>
      <c r="HL42" s="230" t="str">
        <f t="shared" si="206"/>
        <v/>
      </c>
      <c r="HM42" s="231">
        <f>IF(CC42="",0,IFERROR(VLOOKUP(CC37&amp;CC38&amp;CC39&amp;CC40&amp;CC41&amp;CC42,General!I:J,2,FALSE),0))</f>
        <v>0</v>
      </c>
      <c r="HN42" s="231">
        <f>IF(CF42="",0,IFERROR(VLOOKUP(CF37&amp;CF38&amp;CF39&amp;CF40&amp;CF41&amp;CF42,General!I:J,2,FALSE),0))</f>
        <v>0</v>
      </c>
      <c r="HO42" s="231">
        <f>IF(CI42="",0,IFERROR(VLOOKUP(CI37&amp;CI38&amp;CI39&amp;CI40&amp;CI41&amp;CI42,General!I:J,2,FALSE),0))</f>
        <v>0</v>
      </c>
      <c r="HP42" s="231">
        <f>IF(CL42="",0,IFERROR(VLOOKUP(CL37&amp;CL38&amp;CL39&amp;CL40&amp;CL41&amp;CL42,General!I:J,2,FALSE),0))</f>
        <v>0</v>
      </c>
      <c r="HQ42" s="231">
        <f>IF(CO42="",0,IFERROR(VLOOKUP(CO37&amp;CO38&amp;CO39&amp;CO40&amp;CO41&amp;CO42,General!I:J,2,FALSE),0))</f>
        <v>0</v>
      </c>
      <c r="HR42" s="231">
        <f>IF(CR42="",0,IFERROR(VLOOKUP(CR37&amp;CR38&amp;CR39&amp;CR40&amp;CR41&amp;CR42,General!I:J,2,FALSE),0))</f>
        <v>0</v>
      </c>
      <c r="HS42" s="231">
        <f>IF(CU42="",0,IFERROR(VLOOKUP(CU37&amp;CU38&amp;CU39&amp;CU40&amp;CU41&amp;CU42,General!I:J,2,FALSE),0))</f>
        <v>0</v>
      </c>
      <c r="HT42" s="231">
        <f>IF(CX42="",0,IFERROR(VLOOKUP(CX37&amp;CX38&amp;CX39&amp;CX40&amp;CX41&amp;CX42,General!I:J,2,FALSE),0))</f>
        <v>0</v>
      </c>
      <c r="HU42" s="231">
        <f>IF(DA42="",0,IFERROR(VLOOKUP(DA37&amp;DA38&amp;DA39&amp;DA40&amp;DA41&amp;DA42,General!I:J,2,FALSE),0))</f>
        <v>0</v>
      </c>
      <c r="HV42" s="231">
        <f>IF(DD42="",0,IFERROR(VLOOKUP(DD37&amp;DD38&amp;DD39&amp;DD40&amp;DD41&amp;DD42,General!I:J,2,FALSE),0))</f>
        <v>0</v>
      </c>
      <c r="HW42" s="231">
        <f>IF(DG42="",0,IFERROR(VLOOKUP(DG37&amp;DG38&amp;DG39&amp;DG40&amp;DG41&amp;DG42,General!I:J,2,FALSE),0))</f>
        <v>0</v>
      </c>
      <c r="HX42" s="231">
        <f>IF(DJ42="",0,IFERROR(VLOOKUP(DJ37&amp;DJ38&amp;DJ39&amp;DJ40&amp;DJ41&amp;DJ42,General!I:J,2,FALSE),0))</f>
        <v>0</v>
      </c>
      <c r="HY42" s="231">
        <f>IF(DM42="",0,IFERROR(VLOOKUP(DM37&amp;DM38&amp;DM39&amp;DM40&amp;DM41&amp;DM42,General!I:J,2,FALSE),0))</f>
        <v>0</v>
      </c>
      <c r="HZ42" s="231">
        <f>IF(DP42="",0,IFERROR(VLOOKUP(DP37&amp;DP38&amp;DP39&amp;DP40&amp;DP41&amp;DP42,General!I:J,2,FALSE),0))</f>
        <v>0</v>
      </c>
      <c r="IA42" s="231">
        <f>IF(DS42="",0,IFERROR(VLOOKUP(DS37&amp;DS38&amp;DS39&amp;DS40&amp;DS41&amp;DS42,General!I:J,2,FALSE),0))</f>
        <v>0</v>
      </c>
      <c r="IB42" s="231">
        <f>IF(DV42="",0,IFERROR(VLOOKUP(DV37&amp;DV38&amp;DV39&amp;DV40&amp;DV41&amp;DV42,General!I:J,2,FALSE),0))</f>
        <v>0</v>
      </c>
      <c r="IC42" s="229">
        <f>IF(DY42="",0,IFERROR(VLOOKUP(DY37&amp;DY38&amp;DY39&amp;DY40&amp;DY41&amp;DY42,General!I:J,2,FALSE),0))</f>
        <v>0</v>
      </c>
      <c r="ID42" s="229">
        <f>IF(EB42="",0,IFERROR(VLOOKUP(EB37&amp;EB38&amp;EB39&amp;EB40&amp;EB41&amp;EB42,General!I:J,2,FALSE),0))</f>
        <v>0</v>
      </c>
      <c r="IE42" s="229">
        <v>0</v>
      </c>
      <c r="IF42" s="234" t="str">
        <f t="shared" si="165"/>
        <v/>
      </c>
      <c r="IG42" s="234" t="str">
        <f t="shared" si="99"/>
        <v>N</v>
      </c>
      <c r="IH42" s="234" t="str">
        <f t="shared" ca="1" si="100"/>
        <v>N</v>
      </c>
      <c r="II42" s="234" t="str">
        <f t="shared" si="101"/>
        <v>N</v>
      </c>
      <c r="IJ42" s="234" t="str">
        <f t="shared" si="102"/>
        <v/>
      </c>
      <c r="IK42" s="276" t="str">
        <f t="shared" ca="1" si="103"/>
        <v/>
      </c>
      <c r="IL42" s="234" t="str">
        <f t="shared" ca="1" si="104"/>
        <v/>
      </c>
      <c r="IM42" s="234" t="str">
        <f t="shared" si="105"/>
        <v/>
      </c>
      <c r="IN42" s="234" t="str">
        <f t="shared" si="106"/>
        <v/>
      </c>
      <c r="IO42" s="234" t="str">
        <f t="shared" si="107"/>
        <v/>
      </c>
      <c r="IP42" s="234" t="str">
        <f t="shared" si="108"/>
        <v/>
      </c>
      <c r="IQ42" s="234" t="str">
        <f t="shared" si="10"/>
        <v/>
      </c>
      <c r="IR42" s="234" t="str">
        <f t="shared" si="11"/>
        <v/>
      </c>
      <c r="IS42" s="234" t="str">
        <f t="shared" si="204"/>
        <v>00000</v>
      </c>
      <c r="IT42" s="234" t="str">
        <f t="shared" si="204"/>
        <v>00000</v>
      </c>
      <c r="IU42" s="234" t="str">
        <f t="shared" si="166"/>
        <v>000000</v>
      </c>
      <c r="IV42" s="234" t="str">
        <f t="shared" si="166"/>
        <v>000000</v>
      </c>
      <c r="IW42" s="234" t="str">
        <f t="shared" si="167"/>
        <v>B</v>
      </c>
      <c r="IX42" s="234" t="str">
        <f t="shared" si="168"/>
        <v>B</v>
      </c>
      <c r="IY42" s="234" t="str">
        <f t="shared" si="110"/>
        <v/>
      </c>
      <c r="IZ42" s="234" t="str">
        <f t="shared" ca="1" si="111"/>
        <v/>
      </c>
      <c r="JA42" s="234" t="str">
        <f t="shared" ca="1" si="112"/>
        <v>0</v>
      </c>
      <c r="JB42" s="234" t="str">
        <f t="shared" ca="1" si="113"/>
        <v/>
      </c>
      <c r="JC42" s="234" t="str">
        <f t="shared" si="114"/>
        <v>0</v>
      </c>
      <c r="JD42" s="234" t="str">
        <f t="shared" ca="1" si="115"/>
        <v/>
      </c>
      <c r="JE42" s="234" t="str">
        <f t="shared" ca="1" si="169"/>
        <v/>
      </c>
      <c r="JF42" s="234" t="str">
        <f t="shared" ca="1" si="170"/>
        <v/>
      </c>
      <c r="JG42" s="234" t="str">
        <f t="shared" ca="1" si="171"/>
        <v/>
      </c>
      <c r="JH42" s="234" t="str">
        <f t="shared" si="116"/>
        <v/>
      </c>
      <c r="JI42" s="234"/>
      <c r="JJ42" s="234"/>
      <c r="JK42" s="234"/>
      <c r="JL42" s="234"/>
      <c r="JM42" s="234"/>
      <c r="JN42" s="234">
        <v>1</v>
      </c>
      <c r="JO42" s="218"/>
      <c r="JP42" s="234"/>
      <c r="JQ42" s="234"/>
      <c r="JS42" s="281" t="e">
        <f t="shared" si="199"/>
        <v>#DIV/0!</v>
      </c>
      <c r="JT42" s="1" t="e">
        <f t="shared" si="200"/>
        <v>#DIV/0!</v>
      </c>
      <c r="JU42" s="1" t="e">
        <f t="shared" si="174"/>
        <v>#DIV/0!</v>
      </c>
      <c r="JV42" s="1" t="e">
        <f t="shared" si="175"/>
        <v>#DIV/0!</v>
      </c>
      <c r="JW42" s="1" t="e">
        <f t="shared" si="176"/>
        <v>#DIV/0!</v>
      </c>
      <c r="JX42" s="1" t="str">
        <f t="shared" si="177"/>
        <v/>
      </c>
      <c r="JY42" s="1" t="str">
        <f t="shared" si="178"/>
        <v/>
      </c>
      <c r="JZ42" s="1" t="str">
        <f t="shared" si="179"/>
        <v/>
      </c>
      <c r="KA42" s="1" t="str">
        <f t="shared" si="180"/>
        <v/>
      </c>
      <c r="KB42" s="1" t="str">
        <f t="shared" si="181"/>
        <v/>
      </c>
      <c r="KC42" s="1" t="str" cm="1">
        <f t="array" aca="1" ref="KC42" ca="1">IF(INDIRECT(VLOOKUP(KC41,General!AC:AE,3,FALSE)&amp;FQ41)&gt;1,KC41,JX42)</f>
        <v>DL</v>
      </c>
      <c r="KD42" s="1" t="str" cm="1">
        <f t="array" aca="1" ref="KD42" ca="1">IF(AND(INDIRECT(VLOOKUP(KD41,General!AC:AE,3,FALSE)&amp;FQ41)&gt;6,KD41&lt;&gt;KC42),KD41,IF(JX42&lt;&gt;KC42,JX42,IF(AND(JX42=JY42,JX42=JZ42),KA42,IF(JX42=JY42,JZ42,JY42))))</f>
        <v>DR</v>
      </c>
      <c r="KE42" s="1" t="str" cm="1">
        <f t="array" aca="1" ref="KE42" ca="1">IF(AND(INDIRECT(VLOOKUP(KE41,General!AC:AE,3,FALSE)&amp;FQ41)&gt;6,KE41&lt;&gt;KC42,KE41&lt;&gt;KD42),KE41,IF(AND(JX42&lt;&gt;KC42,JX42&lt;&gt;KD42),JX42,IF(AND(JY42&lt;&gt;KC42,JY42&lt;&gt;KD42),JY42,IF(AND(JZ42&lt;&gt;KC42,JZ42&lt;&gt;KD42),JZ42,IF(AND(KA42&lt;&gt;KC42,KA42&lt;&gt;KD42),KA42,KB42)))))</f>
        <v>CW</v>
      </c>
      <c r="KF42" s="1" t="str" cm="1">
        <f t="array" aca="1" ref="KF42" ca="1">INDIRECT(KC42&amp;FQ42)</f>
        <v/>
      </c>
      <c r="KG42" s="1" t="str" cm="1">
        <f t="array" aca="1" ref="KG42" ca="1">INDIRECT(KD42&amp;FQ42)</f>
        <v/>
      </c>
      <c r="KH42" s="1" t="str" cm="1">
        <f t="array" aca="1" ref="KH42" ca="1">INDIRECT(KE42&amp;FQ42)</f>
        <v/>
      </c>
      <c r="KI42" s="1" t="str">
        <f ca="1">VLOOKUP(KC42,General!AF:AG,2,FALSE)</f>
        <v xml:space="preserve">L3O </v>
      </c>
      <c r="KJ42" s="1" t="str">
        <f ca="1">VLOOKUP(KD42,General!AF:AG,2,FALSE)</f>
        <v xml:space="preserve">L4O </v>
      </c>
      <c r="KK42" s="1" t="str">
        <f ca="1">VLOOKUP(KE42,General!AF:AG,2,FALSE)</f>
        <v>AWB</v>
      </c>
      <c r="KL42" s="1" t="str">
        <f t="shared" ca="1" si="195"/>
        <v>Y</v>
      </c>
      <c r="KM42" s="1" t="str">
        <f t="shared" ca="1" si="196"/>
        <v>Y</v>
      </c>
      <c r="KN42" s="1" t="str">
        <f t="shared" ca="1" si="197"/>
        <v>Y</v>
      </c>
    </row>
    <row r="43" spans="1:300" ht="15.75" thickBot="1">
      <c r="A43" s="1">
        <v>39</v>
      </c>
      <c r="B43" s="9" t="str">
        <f t="shared" si="20"/>
        <v/>
      </c>
      <c r="C43" s="91" t="str">
        <f t="shared" si="183"/>
        <v/>
      </c>
      <c r="D43" s="86" t="str">
        <f t="shared" si="117"/>
        <v/>
      </c>
      <c r="E43" s="87" t="str">
        <f t="shared" si="117"/>
        <v/>
      </c>
      <c r="F43" s="8" t="str">
        <f t="shared" si="21"/>
        <v/>
      </c>
      <c r="H43" s="94" t="str">
        <f t="shared" si="184"/>
        <v/>
      </c>
      <c r="I43" s="86" t="str">
        <f t="shared" si="118"/>
        <v/>
      </c>
      <c r="J43" s="87" t="str">
        <f t="shared" si="118"/>
        <v/>
      </c>
      <c r="K43" s="8" t="str">
        <f t="shared" si="119"/>
        <v/>
      </c>
      <c r="L43" s="52"/>
      <c r="M43" s="16" t="str">
        <f>IF(Dashboard!AH43="","",Dashboard!AH43)</f>
        <v/>
      </c>
      <c r="O43" s="9" t="str">
        <f t="shared" si="185"/>
        <v/>
      </c>
      <c r="P43" s="86" t="str">
        <f t="shared" si="120"/>
        <v/>
      </c>
      <c r="Q43" s="87" t="str">
        <f t="shared" si="120"/>
        <v/>
      </c>
      <c r="R43" s="4" t="str">
        <f t="shared" si="121"/>
        <v/>
      </c>
      <c r="S43" s="4" t="str">
        <f t="shared" si="122"/>
        <v/>
      </c>
      <c r="T43" s="110" t="str">
        <f t="shared" si="123"/>
        <v/>
      </c>
      <c r="U43" s="4" t="str">
        <f>IF(M43="","",IF(B43="NB",U42,IF(T43="",SUM($T$5:$T43)+S43,SUM($T$5:$T43))))</f>
        <v/>
      </c>
      <c r="V43" s="98" t="str">
        <f t="shared" si="0"/>
        <v/>
      </c>
      <c r="W43" s="72" t="e">
        <f t="shared" ca="1" si="22"/>
        <v>#VALUE!</v>
      </c>
      <c r="X43" s="74" t="str">
        <f t="shared" si="23"/>
        <v/>
      </c>
      <c r="Y43" s="9" t="str">
        <f t="shared" ca="1" si="12"/>
        <v>D</v>
      </c>
      <c r="Z43" s="4" t="str">
        <f t="shared" ca="1" si="13"/>
        <v>D</v>
      </c>
      <c r="AA43" s="4" t="str">
        <f t="shared" ca="1" si="14"/>
        <v>B</v>
      </c>
      <c r="AB43" s="4" t="str">
        <f t="shared" si="186"/>
        <v/>
      </c>
      <c r="AC43" s="4" t="str">
        <f t="shared" si="187"/>
        <v/>
      </c>
      <c r="AD43" s="4" t="str">
        <f t="shared" si="188"/>
        <v/>
      </c>
      <c r="AE43" s="1" t="str">
        <f t="shared" si="124"/>
        <v/>
      </c>
      <c r="AF43" s="1" t="str">
        <f t="shared" si="125"/>
        <v/>
      </c>
      <c r="AG43" s="1" t="str">
        <f t="shared" si="189"/>
        <v/>
      </c>
      <c r="AH43" s="1" t="str">
        <f t="shared" si="126"/>
        <v/>
      </c>
      <c r="AI43" s="1" t="str">
        <f t="shared" si="127"/>
        <v/>
      </c>
      <c r="AJ43" s="1" t="str">
        <f t="shared" si="128"/>
        <v/>
      </c>
      <c r="AK43" s="1">
        <f t="shared" si="129"/>
        <v>0</v>
      </c>
      <c r="AL43" s="1">
        <f t="shared" si="129"/>
        <v>0</v>
      </c>
      <c r="AM43" s="1" t="str">
        <f t="shared" si="5"/>
        <v/>
      </c>
      <c r="AN43" s="1">
        <f t="shared" si="24"/>
        <v>0</v>
      </c>
      <c r="AO43" s="1" t="str">
        <f t="shared" si="190"/>
        <v/>
      </c>
      <c r="AP43" s="1" t="str">
        <f t="shared" si="25"/>
        <v>N</v>
      </c>
      <c r="AQ43" s="1" t="str">
        <f t="shared" si="26"/>
        <v>N</v>
      </c>
      <c r="AR43" s="1" t="str">
        <f t="shared" si="27"/>
        <v>N</v>
      </c>
      <c r="AS43" s="1" t="str">
        <f t="shared" si="28"/>
        <v/>
      </c>
      <c r="AT43" s="15" t="str">
        <f t="shared" ca="1" si="130"/>
        <v/>
      </c>
      <c r="AU43" s="1" t="str">
        <f t="shared" ca="1" si="29"/>
        <v/>
      </c>
      <c r="AV43" s="1" t="str">
        <f t="shared" ca="1" si="30"/>
        <v/>
      </c>
      <c r="AW43" s="1" t="str">
        <f t="shared" si="31"/>
        <v/>
      </c>
      <c r="AX43" s="1" t="str">
        <f t="shared" si="32"/>
        <v/>
      </c>
      <c r="AY43" s="1" t="str">
        <f t="shared" si="33"/>
        <v/>
      </c>
      <c r="AZ43" s="1" t="str">
        <f>IF(Dashboard!AH43="P",IF(AZ42="",1,AZ42+1),"")</f>
        <v/>
      </c>
      <c r="BA43" s="1" t="str">
        <f>IF(Dashboard!AH43="B",IF(BA42="",1,BA42+1),"")</f>
        <v/>
      </c>
      <c r="BB43" s="1" t="str">
        <f t="shared" si="202"/>
        <v>00000</v>
      </c>
      <c r="BC43" s="1" t="str">
        <f t="shared" si="202"/>
        <v>00000</v>
      </c>
      <c r="BD43" s="1" t="str">
        <f t="shared" si="131"/>
        <v>000000</v>
      </c>
      <c r="BE43" s="1" t="str">
        <f t="shared" si="131"/>
        <v>000000</v>
      </c>
      <c r="BF43" s="1" t="str">
        <f t="shared" si="132"/>
        <v>B</v>
      </c>
      <c r="BG43" s="1" t="str">
        <f t="shared" si="35"/>
        <v/>
      </c>
      <c r="BH43" s="1">
        <f t="shared" ca="1" si="133"/>
        <v>0</v>
      </c>
      <c r="BI43" s="1" t="str">
        <f t="shared" si="36"/>
        <v/>
      </c>
      <c r="BJ43" s="1">
        <f t="shared" ca="1" si="134"/>
        <v>0</v>
      </c>
      <c r="BK43" s="1" t="str">
        <f t="shared" si="37"/>
        <v/>
      </c>
      <c r="BL43" s="1">
        <f t="shared" ca="1" si="135"/>
        <v>0</v>
      </c>
      <c r="BM43" s="1" t="str">
        <f t="shared" ca="1" si="136"/>
        <v>0</v>
      </c>
      <c r="BN43" s="1" t="str">
        <f t="shared" ca="1" si="137"/>
        <v>0</v>
      </c>
      <c r="BO43" s="1" t="str">
        <f t="shared" ca="1" si="138"/>
        <v>0</v>
      </c>
      <c r="BR43" s="1">
        <f>General!A41</f>
        <v>0</v>
      </c>
      <c r="BS43" s="1">
        <f>General!B41</f>
        <v>0</v>
      </c>
      <c r="BT43" s="1" t="str">
        <f>General!C41</f>
        <v/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>IF(Dashboard!U43="",1,0.5)</f>
        <v>1</v>
      </c>
      <c r="CB43" s="230" t="str">
        <f t="shared" si="207"/>
        <v/>
      </c>
      <c r="CC43" s="231" t="str">
        <f t="shared" si="208"/>
        <v/>
      </c>
      <c r="CD43" s="229" t="str">
        <f t="shared" si="209"/>
        <v/>
      </c>
      <c r="CE43" s="230" t="str">
        <f t="shared" si="210"/>
        <v/>
      </c>
      <c r="CF43" s="231" t="str">
        <f t="shared" si="211"/>
        <v/>
      </c>
      <c r="CG43" s="229" t="str">
        <f t="shared" si="212"/>
        <v/>
      </c>
      <c r="CH43" s="230" t="str">
        <f t="shared" si="213"/>
        <v/>
      </c>
      <c r="CI43" s="231" t="str">
        <f t="shared" si="214"/>
        <v/>
      </c>
      <c r="CJ43" s="229" t="str">
        <f t="shared" si="215"/>
        <v/>
      </c>
      <c r="CK43" s="230" t="str">
        <f t="shared" si="216"/>
        <v/>
      </c>
      <c r="CL43" s="231" t="str">
        <f t="shared" si="217"/>
        <v/>
      </c>
      <c r="CM43" s="229" t="str">
        <f t="shared" si="218"/>
        <v/>
      </c>
      <c r="CN43" s="230" t="str">
        <f t="shared" ref="CN43:CN74" si="262">IF(M42="","",IF(CN42="P","B","P"))</f>
        <v/>
      </c>
      <c r="CO43" s="231" t="str">
        <f t="shared" si="219"/>
        <v/>
      </c>
      <c r="CP43" s="229" t="str">
        <f t="shared" si="220"/>
        <v/>
      </c>
      <c r="CQ43" s="230" t="str">
        <f t="shared" si="221"/>
        <v/>
      </c>
      <c r="CR43" s="231" t="str">
        <f t="shared" si="222"/>
        <v/>
      </c>
      <c r="CS43" s="229" t="str">
        <f t="shared" si="223"/>
        <v/>
      </c>
      <c r="CT43" s="230" t="str">
        <f t="shared" si="224"/>
        <v/>
      </c>
      <c r="CU43" s="231" t="str">
        <f t="shared" si="225"/>
        <v/>
      </c>
      <c r="CV43" s="229" t="str">
        <f t="shared" si="226"/>
        <v/>
      </c>
      <c r="CW43" s="230" t="str">
        <f t="shared" si="227"/>
        <v/>
      </c>
      <c r="CX43" s="231" t="str">
        <f t="shared" si="228"/>
        <v/>
      </c>
      <c r="CY43" s="232" t="str">
        <f t="shared" si="229"/>
        <v/>
      </c>
      <c r="CZ43" s="230" t="str">
        <f t="shared" si="230"/>
        <v/>
      </c>
      <c r="DA43" s="231" t="str">
        <f t="shared" si="231"/>
        <v/>
      </c>
      <c r="DB43" s="229" t="str">
        <f t="shared" si="232"/>
        <v/>
      </c>
      <c r="DC43" s="230" t="str">
        <f t="shared" si="233"/>
        <v/>
      </c>
      <c r="DD43" s="231" t="str">
        <f t="shared" si="234"/>
        <v/>
      </c>
      <c r="DE43" s="229" t="str">
        <f t="shared" si="235"/>
        <v/>
      </c>
      <c r="DF43" s="230" t="str">
        <f t="shared" si="236"/>
        <v/>
      </c>
      <c r="DG43" s="231" t="str">
        <f t="shared" si="237"/>
        <v/>
      </c>
      <c r="DH43" s="229" t="str">
        <f t="shared" si="238"/>
        <v/>
      </c>
      <c r="DI43" s="230" t="str">
        <f t="shared" si="239"/>
        <v/>
      </c>
      <c r="DJ43" s="231" t="str">
        <f t="shared" si="240"/>
        <v/>
      </c>
      <c r="DK43" s="229" t="str">
        <f t="shared" si="241"/>
        <v/>
      </c>
      <c r="DL43" s="230" t="str">
        <f t="shared" si="242"/>
        <v/>
      </c>
      <c r="DM43" s="231" t="str">
        <f t="shared" si="243"/>
        <v/>
      </c>
      <c r="DN43" s="229" t="str">
        <f t="shared" si="244"/>
        <v/>
      </c>
      <c r="DO43" s="230" t="str">
        <f t="shared" si="245"/>
        <v/>
      </c>
      <c r="DP43" s="231" t="str">
        <f t="shared" si="246"/>
        <v/>
      </c>
      <c r="DQ43" s="229" t="str">
        <f t="shared" si="247"/>
        <v/>
      </c>
      <c r="DR43" s="230" t="str">
        <f t="shared" si="248"/>
        <v/>
      </c>
      <c r="DS43" s="231" t="str">
        <f t="shared" si="249"/>
        <v/>
      </c>
      <c r="DT43" s="229" t="str">
        <f t="shared" si="250"/>
        <v/>
      </c>
      <c r="DU43" s="230" t="str">
        <f t="shared" si="251"/>
        <v/>
      </c>
      <c r="DV43" s="231" t="str">
        <f t="shared" si="252"/>
        <v/>
      </c>
      <c r="DW43" s="229" t="str">
        <f t="shared" si="253"/>
        <v/>
      </c>
      <c r="DX43" s="230" t="str">
        <f t="shared" si="254"/>
        <v/>
      </c>
      <c r="DY43" s="231" t="str">
        <f t="shared" si="255"/>
        <v/>
      </c>
      <c r="DZ43" s="229" t="str">
        <f t="shared" si="256"/>
        <v/>
      </c>
      <c r="EA43" s="230" t="str">
        <f t="shared" si="257"/>
        <v/>
      </c>
      <c r="EB43" s="231" t="str">
        <f t="shared" si="258"/>
        <v/>
      </c>
      <c r="EC43" s="229" t="str">
        <f t="shared" si="259"/>
        <v/>
      </c>
      <c r="ED43" s="252">
        <f t="shared" si="140"/>
        <v>0</v>
      </c>
      <c r="EE43" s="253">
        <f t="shared" si="141"/>
        <v>0</v>
      </c>
      <c r="EF43" s="254" t="str">
        <f t="shared" si="142"/>
        <v/>
      </c>
      <c r="EG43" s="255" t="e">
        <f t="shared" ref="EG43:EU58" si="263">AVERAGE(EY40:EY43)</f>
        <v>#DIV/0!</v>
      </c>
      <c r="EH43" s="255" t="e">
        <f t="shared" si="263"/>
        <v>#DIV/0!</v>
      </c>
      <c r="EI43" s="255" t="e">
        <f t="shared" si="263"/>
        <v>#DIV/0!</v>
      </c>
      <c r="EJ43" s="255" t="e">
        <f t="shared" si="263"/>
        <v>#DIV/0!</v>
      </c>
      <c r="EK43" s="255" t="e">
        <f t="shared" si="263"/>
        <v>#DIV/0!</v>
      </c>
      <c r="EL43" s="255" t="e">
        <f t="shared" si="263"/>
        <v>#DIV/0!</v>
      </c>
      <c r="EM43" s="255" t="e">
        <f t="shared" si="263"/>
        <v>#DIV/0!</v>
      </c>
      <c r="EN43" s="255" t="e">
        <f t="shared" si="263"/>
        <v>#DIV/0!</v>
      </c>
      <c r="EO43" s="255" t="e">
        <f t="shared" si="263"/>
        <v>#DIV/0!</v>
      </c>
      <c r="EP43" s="255" t="e">
        <f t="shared" si="263"/>
        <v>#DIV/0!</v>
      </c>
      <c r="EQ43" s="255" t="e">
        <f t="shared" si="263"/>
        <v>#DIV/0!</v>
      </c>
      <c r="ER43" s="255" t="e">
        <f t="shared" si="263"/>
        <v>#DIV/0!</v>
      </c>
      <c r="ES43" s="255" t="e">
        <f t="shared" si="263"/>
        <v>#DIV/0!</v>
      </c>
      <c r="ET43" s="255" t="e">
        <f t="shared" si="263"/>
        <v>#DIV/0!</v>
      </c>
      <c r="EU43" s="255" t="e">
        <f t="shared" si="263"/>
        <v>#DIV/0!</v>
      </c>
      <c r="EV43" s="255" t="e">
        <f t="shared" si="260"/>
        <v>#DIV/0!</v>
      </c>
      <c r="EW43" s="255" t="e">
        <f t="shared" si="203"/>
        <v>#DIV/0!</v>
      </c>
      <c r="EX43" s="255" t="e">
        <f t="shared" si="201"/>
        <v>#DIV/0!</v>
      </c>
      <c r="EY43" s="256" t="str">
        <f t="shared" si="144"/>
        <v/>
      </c>
      <c r="EZ43" s="257" t="str">
        <f t="shared" si="145"/>
        <v/>
      </c>
      <c r="FA43" s="257" t="str">
        <f t="shared" si="146"/>
        <v/>
      </c>
      <c r="FB43" s="257" t="str">
        <f t="shared" si="147"/>
        <v/>
      </c>
      <c r="FC43" s="257" t="str">
        <f t="shared" si="148"/>
        <v/>
      </c>
      <c r="FD43" s="257" t="str">
        <f t="shared" si="149"/>
        <v/>
      </c>
      <c r="FE43" s="257" t="str">
        <f t="shared" si="150"/>
        <v/>
      </c>
      <c r="FF43" s="257" t="str">
        <f t="shared" si="151"/>
        <v/>
      </c>
      <c r="FG43" s="257" t="str">
        <f t="shared" si="152"/>
        <v/>
      </c>
      <c r="FH43" s="257" t="str">
        <f t="shared" si="153"/>
        <v/>
      </c>
      <c r="FI43" s="257" t="str">
        <f t="shared" si="154"/>
        <v/>
      </c>
      <c r="FJ43" s="257" t="str">
        <f t="shared" si="155"/>
        <v/>
      </c>
      <c r="FK43" s="257" t="str">
        <f t="shared" si="156"/>
        <v/>
      </c>
      <c r="FL43" s="257" t="str">
        <f t="shared" si="157"/>
        <v/>
      </c>
      <c r="FM43" s="257" t="str">
        <f t="shared" si="158"/>
        <v/>
      </c>
      <c r="FN43" s="257" t="str">
        <f t="shared" si="159"/>
        <v/>
      </c>
      <c r="FO43" s="257" t="str">
        <f t="shared" si="160"/>
        <v/>
      </c>
      <c r="FP43" s="258" t="str">
        <f t="shared" si="161"/>
        <v/>
      </c>
      <c r="FQ43" s="228">
        <v>43</v>
      </c>
      <c r="FR43" s="232">
        <f t="shared" si="198"/>
        <v>38</v>
      </c>
      <c r="FS43" s="230" t="str" cm="1">
        <f t="array" ref="FS43">IFERROR(INDEX($EG$4:$EX$4,_xlfn.AGGREGATE(15,6,COLUMN($EG$4:$EX$4)-COLUMN($EF$1)/($EG43:$EX43=LARGE($EG43:$EX43,1)),COLUMNS($EX$4:$EX$4))),"")</f>
        <v/>
      </c>
      <c r="FT43" s="230" t="str" cm="1">
        <f t="array" ref="FT43">IFERROR(INDEX($EG$4:$EX$4,_xlfn.AGGREGATE(15,6,COLUMN($EG$4:$EX$4)-COLUMN($EF$1)/($EG43:$EX43=LARGE($EG43:$EX43,2)),COLUMNS($EX$4:$EY$4))),"")</f>
        <v/>
      </c>
      <c r="FU43" s="230" t="str" cm="1">
        <f t="array" ref="FU43">IFERROR(INDEX($EG$4:$EX$4,_xlfn.AGGREGATE(15,6,COLUMN($EG$4:$EX$4)-COLUMN($EF$1)/($EG43:$EX43=LARGE($EG43:$EX43,3)),COLUMNS($EX$4:$EZ$4))),"")</f>
        <v/>
      </c>
      <c r="FV43" s="230" t="str" cm="1">
        <f t="array" ref="FV43">IFERROR(INDEX($EG$4:$EX$4,_xlfn.AGGREGATE(15,6,COLUMN($EG$4:$EX$4)-COLUMN($EF$1)/($EG43:$EX43=LARGE($EG43:$EX43,4)),COLUMNS($EX$4:$FA$4))),"")</f>
        <v/>
      </c>
      <c r="FW43" s="230" t="str" cm="1">
        <f t="array" ref="FW43">IFERROR(INDEX($EG$4:$EX$4,_xlfn.AGGREGATE(15,6,COLUMN($EG$4:$EX$4)-COLUMN($EF$1)/($EG43:$EX43=LARGE($EG43:$EX43,5)),COLUMNS($EX$4:$FB$4))),"")</f>
        <v/>
      </c>
      <c r="FX43" s="230" t="str" cm="1">
        <f t="array" ref="FX43">IFERROR(INDEX($EG$4:$EX$4,_xlfn.AGGREGATE(15,6,COLUMN($EG$4:$EX$4)-COLUMN($EF$1)/($EG43:$EX43=LARGE($EG43:$EX43,6)),COLUMNS($EX$4:$FC$4))),"")</f>
        <v/>
      </c>
      <c r="FY43" s="228" t="str">
        <f t="shared" si="191"/>
        <v/>
      </c>
      <c r="FZ43" s="231" t="str">
        <f t="shared" ca="1" si="192"/>
        <v>R</v>
      </c>
      <c r="GA43" s="231" t="e" cm="1">
        <f t="array" aca="1" ref="GA43" ca="1">IF(INDIRECT(VLOOKUP(GA42,General!AC:AE,3,FALSE)&amp;FQ42)&gt;0,GA42,FY42)</f>
        <v>#N/A</v>
      </c>
      <c r="GB43" s="232">
        <f t="shared" ca="1" si="193"/>
        <v>4</v>
      </c>
      <c r="GC43" s="230"/>
      <c r="GD43" s="231"/>
      <c r="GE43" s="231"/>
      <c r="GF43" s="231"/>
      <c r="GG43" s="231"/>
      <c r="GH43" s="229"/>
      <c r="GI43" s="259">
        <f ca="1">IF(FS43="",-1,COUNTIF(INDIRECT(GC43&amp;$DN$10):INDIRECT(GC43&amp;FQ43),"Y"))</f>
        <v>-1</v>
      </c>
      <c r="GJ43" s="262">
        <f ca="1">IF(FT43="",-1,COUNTIF(INDIRECT(GD43&amp;$DN$10):INDIRECT(GD43&amp;FQ43),"Y"))</f>
        <v>-1</v>
      </c>
      <c r="GK43" s="262">
        <f ca="1">IF(FU43="",-1,COUNTIF(INDIRECT(GE43&amp;$DN$10):INDIRECT(GE43&amp;FQ43),"Y"))</f>
        <v>-1</v>
      </c>
      <c r="GL43" s="260">
        <f ca="1">IF(FV43="",-1,COUNTIF(INDIRECT(GF43&amp;$DN$10):INDIRECT(GF43&amp;FQ43),"Y"))</f>
        <v>-1</v>
      </c>
      <c r="GM43" s="264">
        <f ca="1">IF(FW43="",-1,COUNTIF(INDIRECT(GG43&amp;$DN$10):INDIRECT(GG43&amp;FQ43),"Y"))</f>
        <v>-1</v>
      </c>
      <c r="GN43" s="264">
        <f ca="1">IF(FX43="",-1,COUNTIF(INDIRECT(GH43&amp;$DN$10):INDIRECT(GH43&amp;FQ43),"Y"))</f>
        <v>-1</v>
      </c>
      <c r="GO43" s="230" t="str" cm="1">
        <f t="array" ref="GO43">IFERROR(INDEX($DP$43:$DU$43,_xlfn.AGGREGATE(15,6,COLUMN($DP$43:$DU$43)-COLUMN($DO$43)/($EF$43:$EK$43=MAX($EF$43:$EK$43)),COLUMNS($DP$43:FS43))),"")</f>
        <v/>
      </c>
      <c r="GP43" s="231" t="str" cm="1">
        <f t="array" ref="GP43">IFERROR(INDEX($DP$43:$DU$43,_xlfn.AGGREGATE(15,6,COLUMN($DP$43:$DU$43)-COLUMN($DO$43)/($EF$43:$EK$43=MAX($EF$43:$EK$43)),COLUMNS($DP$43:FT43))),"")</f>
        <v/>
      </c>
      <c r="GQ43" s="231" t="str" cm="1">
        <f t="array" ref="GQ43">IFERROR(INDEX($DP$43:$DU$43,_xlfn.AGGREGATE(15,6,COLUMN($DP$43:$DU$43)-COLUMN($DO$43)/($EF$43:$EK$43=MAX($EF$43:$EK$43)),COLUMNS($DP$43:FU43))),"")</f>
        <v/>
      </c>
      <c r="GR43" s="231" t="str" cm="1">
        <f t="array" ref="GR43">IFERROR(INDEX($DP$43:$DU$43,_xlfn.AGGREGATE(15,6,COLUMN($DP$43:$DU$43)-COLUMN($DO$43)/($EF$43:$EK$43=MAX($EF$43:$EK$43)),COLUMNS($DP$43:FV43))),"")</f>
        <v/>
      </c>
      <c r="GS43" s="231" t="str" cm="1">
        <f t="array" ref="GS43">IFERROR(INDEX($DP$43:$DU$43,_xlfn.AGGREGATE(15,6,COLUMN($DP$43:$DU$43)-COLUMN($DO$43)/($EF$43:$EK$43=MAX($EF$43:$EK$43)),COLUMNS($DP$43:FW43))),"")</f>
        <v/>
      </c>
      <c r="GT43" s="229" t="str" cm="1">
        <f t="array" ref="GT43">IFERROR(INDEX($DP$43:$DU$43,_xlfn.AGGREGATE(15,6,COLUMN($DP$43:$DU$43)-COLUMN($DO$43)/($EF$43:$EK$43=MAX($EF$43:$EK$43)),COLUMNS($DP$43:FX43))),"")</f>
        <v/>
      </c>
      <c r="GU43" s="234">
        <f t="shared" ca="1" si="164"/>
        <v>6</v>
      </c>
      <c r="GV43" s="232">
        <f t="shared" ca="1" si="194"/>
        <v>4</v>
      </c>
      <c r="GW43" s="263" t="str" cm="1">
        <f t="array" aca="1" ref="GW43" ca="1">INDEX(GO43:GT43,1,GV43)</f>
        <v/>
      </c>
      <c r="GX43" s="230" t="str">
        <f t="shared" ca="1" si="17"/>
        <v>B</v>
      </c>
      <c r="GY43" s="231" t="str">
        <f t="shared" ca="1" si="18"/>
        <v>T</v>
      </c>
      <c r="GZ43" s="231" t="str">
        <f t="shared" si="19"/>
        <v>C</v>
      </c>
      <c r="HA43" s="231" t="str">
        <f t="shared" si="6"/>
        <v/>
      </c>
      <c r="HB43" s="231" t="str">
        <f t="shared" ca="1" si="7"/>
        <v>00</v>
      </c>
      <c r="HC43" s="231" t="str">
        <f t="shared" si="8"/>
        <v>00</v>
      </c>
      <c r="HD43" s="234" t="str">
        <f t="shared" si="92"/>
        <v/>
      </c>
      <c r="HE43" s="234" t="str">
        <f t="shared" si="93"/>
        <v/>
      </c>
      <c r="HF43" s="234" t="str">
        <f t="shared" si="94"/>
        <v/>
      </c>
      <c r="HG43" s="234" t="str">
        <f t="shared" si="95"/>
        <v/>
      </c>
      <c r="HH43" s="234" t="str">
        <f t="shared" si="96"/>
        <v/>
      </c>
      <c r="HI43" s="234" t="str">
        <f t="shared" si="97"/>
        <v/>
      </c>
      <c r="HJ43" s="234">
        <f t="shared" ca="1" si="261"/>
        <v>0</v>
      </c>
      <c r="HK43" s="234">
        <f t="shared" ca="1" si="261"/>
        <v>0</v>
      </c>
      <c r="HL43" s="230" t="str">
        <f t="shared" si="206"/>
        <v/>
      </c>
      <c r="HM43" s="231">
        <f>IF(CC43="",0,IFERROR(VLOOKUP(CC38&amp;CC39&amp;CC40&amp;CC41&amp;CC42&amp;CC43,General!I:J,2,FALSE),0))</f>
        <v>0</v>
      </c>
      <c r="HN43" s="231">
        <f>IF(CF43="",0,IFERROR(VLOOKUP(CF38&amp;CF39&amp;CF40&amp;CF41&amp;CF42&amp;CF43,General!I:J,2,FALSE),0))</f>
        <v>0</v>
      </c>
      <c r="HO43" s="231">
        <f>IF(CI43="",0,IFERROR(VLOOKUP(CI38&amp;CI39&amp;CI40&amp;CI41&amp;CI42&amp;CI43,General!I:J,2,FALSE),0))</f>
        <v>0</v>
      </c>
      <c r="HP43" s="231">
        <f>IF(CL43="",0,IFERROR(VLOOKUP(CL38&amp;CL39&amp;CL40&amp;CL41&amp;CL42&amp;CL43,General!I:J,2,FALSE),0))</f>
        <v>0</v>
      </c>
      <c r="HQ43" s="231">
        <f>IF(CO43="",0,IFERROR(VLOOKUP(CO38&amp;CO39&amp;CO40&amp;CO41&amp;CO42&amp;CO43,General!I:J,2,FALSE),0))</f>
        <v>0</v>
      </c>
      <c r="HR43" s="231">
        <f>IF(CR43="",0,IFERROR(VLOOKUP(CR38&amp;CR39&amp;CR40&amp;CR41&amp;CR42&amp;CR43,General!I:J,2,FALSE),0))</f>
        <v>0</v>
      </c>
      <c r="HS43" s="231">
        <f>IF(CU43="",0,IFERROR(VLOOKUP(CU38&amp;CU39&amp;CU40&amp;CU41&amp;CU42&amp;CU43,General!I:J,2,FALSE),0))</f>
        <v>0</v>
      </c>
      <c r="HT43" s="231">
        <f>IF(CX43="",0,IFERROR(VLOOKUP(CX38&amp;CX39&amp;CX40&amp;CX41&amp;CX42&amp;CX43,General!I:J,2,FALSE),0))</f>
        <v>0</v>
      </c>
      <c r="HU43" s="231">
        <f>IF(DA43="",0,IFERROR(VLOOKUP(DA38&amp;DA39&amp;DA40&amp;DA41&amp;DA42&amp;DA43,General!I:J,2,FALSE),0))</f>
        <v>0</v>
      </c>
      <c r="HV43" s="231">
        <f>IF(DD43="",0,IFERROR(VLOOKUP(DD38&amp;DD39&amp;DD40&amp;DD41&amp;DD42&amp;DD43,General!I:J,2,FALSE),0))</f>
        <v>0</v>
      </c>
      <c r="HW43" s="231">
        <f>IF(DG43="",0,IFERROR(VLOOKUP(DG38&amp;DG39&amp;DG40&amp;DG41&amp;DG42&amp;DG43,General!I:J,2,FALSE),0))</f>
        <v>0</v>
      </c>
      <c r="HX43" s="231">
        <f>IF(DJ43="",0,IFERROR(VLOOKUP(DJ38&amp;DJ39&amp;DJ40&amp;DJ41&amp;DJ42&amp;DJ43,General!I:J,2,FALSE),0))</f>
        <v>0</v>
      </c>
      <c r="HY43" s="231">
        <f>IF(DM43="",0,IFERROR(VLOOKUP(DM38&amp;DM39&amp;DM40&amp;DM41&amp;DM42&amp;DM43,General!I:J,2,FALSE),0))</f>
        <v>0</v>
      </c>
      <c r="HZ43" s="231">
        <f>IF(DP43="",0,IFERROR(VLOOKUP(DP38&amp;DP39&amp;DP40&amp;DP41&amp;DP42&amp;DP43,General!I:J,2,FALSE),0))</f>
        <v>0</v>
      </c>
      <c r="IA43" s="231">
        <f>IF(DS43="",0,IFERROR(VLOOKUP(DS38&amp;DS39&amp;DS40&amp;DS41&amp;DS42&amp;DS43,General!I:J,2,FALSE),0))</f>
        <v>0</v>
      </c>
      <c r="IB43" s="231">
        <f>IF(DV43="",0,IFERROR(VLOOKUP(DV38&amp;DV39&amp;DV40&amp;DV41&amp;DV42&amp;DV43,General!I:J,2,FALSE),0))</f>
        <v>0</v>
      </c>
      <c r="IC43" s="229">
        <f>IF(DY43="",0,IFERROR(VLOOKUP(DY38&amp;DY39&amp;DY40&amp;DY41&amp;DY42&amp;DY43,General!I:J,2,FALSE),0))</f>
        <v>0</v>
      </c>
      <c r="ID43" s="229">
        <f>IF(EB43="",0,IFERROR(VLOOKUP(EB38&amp;EB39&amp;EB40&amp;EB41&amp;EB42&amp;EB43,General!I:J,2,FALSE),0))</f>
        <v>0</v>
      </c>
      <c r="IE43" s="229">
        <v>0</v>
      </c>
      <c r="IF43" s="234" t="str">
        <f t="shared" si="165"/>
        <v/>
      </c>
      <c r="IG43" s="234" t="str">
        <f t="shared" si="99"/>
        <v>N</v>
      </c>
      <c r="IH43" s="234" t="str">
        <f t="shared" ca="1" si="100"/>
        <v>N</v>
      </c>
      <c r="II43" s="234" t="str">
        <f t="shared" si="101"/>
        <v>N</v>
      </c>
      <c r="IJ43" s="234" t="str">
        <f t="shared" si="102"/>
        <v/>
      </c>
      <c r="IK43" s="276" t="str">
        <f t="shared" ca="1" si="103"/>
        <v/>
      </c>
      <c r="IL43" s="234" t="str">
        <f t="shared" ca="1" si="104"/>
        <v/>
      </c>
      <c r="IM43" s="234" t="str">
        <f t="shared" si="105"/>
        <v/>
      </c>
      <c r="IN43" s="234" t="str">
        <f t="shared" si="106"/>
        <v/>
      </c>
      <c r="IO43" s="234" t="str">
        <f t="shared" si="107"/>
        <v/>
      </c>
      <c r="IP43" s="234" t="str">
        <f t="shared" si="108"/>
        <v/>
      </c>
      <c r="IQ43" s="234" t="str">
        <f t="shared" si="10"/>
        <v/>
      </c>
      <c r="IR43" s="234" t="str">
        <f t="shared" si="11"/>
        <v/>
      </c>
      <c r="IS43" s="234" t="str">
        <f t="shared" si="204"/>
        <v>00000</v>
      </c>
      <c r="IT43" s="234" t="str">
        <f t="shared" si="204"/>
        <v>00000</v>
      </c>
      <c r="IU43" s="234" t="str">
        <f t="shared" si="166"/>
        <v>000000</v>
      </c>
      <c r="IV43" s="234" t="str">
        <f t="shared" si="166"/>
        <v>000000</v>
      </c>
      <c r="IW43" s="234" t="str">
        <f t="shared" si="167"/>
        <v>B</v>
      </c>
      <c r="IX43" s="234" t="str">
        <f t="shared" si="168"/>
        <v>B</v>
      </c>
      <c r="IY43" s="234" t="str">
        <f t="shared" si="110"/>
        <v/>
      </c>
      <c r="IZ43" s="234" t="str">
        <f t="shared" ca="1" si="111"/>
        <v/>
      </c>
      <c r="JA43" s="234" t="str">
        <f t="shared" ca="1" si="112"/>
        <v>0</v>
      </c>
      <c r="JB43" s="234" t="str">
        <f t="shared" ca="1" si="113"/>
        <v/>
      </c>
      <c r="JC43" s="234" t="str">
        <f t="shared" si="114"/>
        <v>0</v>
      </c>
      <c r="JD43" s="234" t="str">
        <f t="shared" ca="1" si="115"/>
        <v/>
      </c>
      <c r="JE43" s="234" t="str">
        <f t="shared" ca="1" si="169"/>
        <v/>
      </c>
      <c r="JF43" s="234" t="str">
        <f t="shared" ca="1" si="170"/>
        <v/>
      </c>
      <c r="JG43" s="234" t="str">
        <f t="shared" ca="1" si="171"/>
        <v/>
      </c>
      <c r="JH43" s="234" t="str">
        <f t="shared" si="116"/>
        <v/>
      </c>
      <c r="JI43" s="234"/>
      <c r="JJ43" s="234"/>
      <c r="JK43" s="234"/>
      <c r="JL43" s="234"/>
      <c r="JM43" s="234"/>
      <c r="JN43" s="234">
        <v>2</v>
      </c>
      <c r="JO43" s="218"/>
      <c r="JP43" s="234"/>
      <c r="JQ43" s="234"/>
      <c r="JS43" s="281" t="e">
        <f t="shared" si="199"/>
        <v>#DIV/0!</v>
      </c>
      <c r="JT43" s="1" t="e">
        <f t="shared" si="200"/>
        <v>#DIV/0!</v>
      </c>
      <c r="JU43" s="1" t="e">
        <f t="shared" si="174"/>
        <v>#DIV/0!</v>
      </c>
      <c r="JV43" s="1" t="e">
        <f t="shared" si="175"/>
        <v>#DIV/0!</v>
      </c>
      <c r="JW43" s="1" t="e">
        <f t="shared" si="176"/>
        <v>#DIV/0!</v>
      </c>
      <c r="JX43" s="1" t="str">
        <f t="shared" si="177"/>
        <v/>
      </c>
      <c r="JY43" s="1" t="str">
        <f t="shared" si="178"/>
        <v/>
      </c>
      <c r="JZ43" s="1" t="str">
        <f t="shared" si="179"/>
        <v/>
      </c>
      <c r="KA43" s="1" t="str">
        <f t="shared" si="180"/>
        <v/>
      </c>
      <c r="KB43" s="1" t="str">
        <f t="shared" si="181"/>
        <v/>
      </c>
      <c r="KC43" s="1" t="str" cm="1">
        <f t="array" aca="1" ref="KC43" ca="1">IF(INDIRECT(VLOOKUP(KC42,General!AC:AE,3,FALSE)&amp;FQ42)&gt;1,KC42,JX43)</f>
        <v>DL</v>
      </c>
      <c r="KD43" s="1" t="str" cm="1">
        <f t="array" aca="1" ref="KD43" ca="1">IF(AND(INDIRECT(VLOOKUP(KD42,General!AC:AE,3,FALSE)&amp;FQ42)&gt;6,KD42&lt;&gt;KC43),KD42,IF(JX43&lt;&gt;KC43,JX43,IF(AND(JX43=JY43,JX43=JZ43),KA43,IF(JX43=JY43,JZ43,JY43))))</f>
        <v>DR</v>
      </c>
      <c r="KE43" s="1" t="str" cm="1">
        <f t="array" aca="1" ref="KE43" ca="1">IF(AND(INDIRECT(VLOOKUP(KE42,General!AC:AE,3,FALSE)&amp;FQ42)&gt;6,KE42&lt;&gt;KC43,KE42&lt;&gt;KD43),KE42,IF(AND(JX43&lt;&gt;KC43,JX43&lt;&gt;KD43),JX43,IF(AND(JY43&lt;&gt;KC43,JY43&lt;&gt;KD43),JY43,IF(AND(JZ43&lt;&gt;KC43,JZ43&lt;&gt;KD43),JZ43,IF(AND(KA43&lt;&gt;KC43,KA43&lt;&gt;KD43),KA43,KB43)))))</f>
        <v>CW</v>
      </c>
      <c r="KF43" s="1" t="str" cm="1">
        <f t="array" aca="1" ref="KF43" ca="1">INDIRECT(KC43&amp;FQ43)</f>
        <v/>
      </c>
      <c r="KG43" s="1" t="str" cm="1">
        <f t="array" aca="1" ref="KG43" ca="1">INDIRECT(KD43&amp;FQ43)</f>
        <v/>
      </c>
      <c r="KH43" s="1" t="str" cm="1">
        <f t="array" aca="1" ref="KH43" ca="1">INDIRECT(KE43&amp;FQ43)</f>
        <v/>
      </c>
      <c r="KI43" s="1" t="str">
        <f ca="1">VLOOKUP(KC43,General!AF:AG,2,FALSE)</f>
        <v xml:space="preserve">L3O </v>
      </c>
      <c r="KJ43" s="1" t="str">
        <f ca="1">VLOOKUP(KD43,General!AF:AG,2,FALSE)</f>
        <v xml:space="preserve">L4O </v>
      </c>
      <c r="KK43" s="1" t="str">
        <f ca="1">VLOOKUP(KE43,General!AF:AG,2,FALSE)</f>
        <v>AWB</v>
      </c>
      <c r="KL43" s="1" t="str">
        <f t="shared" ca="1" si="195"/>
        <v>Y</v>
      </c>
      <c r="KM43" s="1" t="str">
        <f t="shared" ca="1" si="196"/>
        <v>Y</v>
      </c>
      <c r="KN43" s="1" t="str">
        <f t="shared" ca="1" si="197"/>
        <v>Y</v>
      </c>
    </row>
    <row r="44" spans="1:300" ht="15.75" thickBot="1">
      <c r="A44" s="1">
        <v>40</v>
      </c>
      <c r="B44" s="75" t="str">
        <f t="shared" si="20"/>
        <v/>
      </c>
      <c r="C44" s="92" t="str">
        <f t="shared" si="183"/>
        <v/>
      </c>
      <c r="D44" s="88" t="str">
        <f t="shared" si="117"/>
        <v/>
      </c>
      <c r="E44" s="89" t="str">
        <f t="shared" si="117"/>
        <v/>
      </c>
      <c r="F44" s="10" t="str">
        <f t="shared" si="21"/>
        <v/>
      </c>
      <c r="H44" s="95" t="str">
        <f t="shared" si="184"/>
        <v/>
      </c>
      <c r="I44" s="88" t="str">
        <f t="shared" si="118"/>
        <v/>
      </c>
      <c r="J44" s="89" t="str">
        <f t="shared" si="118"/>
        <v/>
      </c>
      <c r="K44" s="10" t="str">
        <f t="shared" si="119"/>
        <v/>
      </c>
      <c r="L44" s="52"/>
      <c r="M44" s="16" t="str">
        <f>IF(Dashboard!AH44="","",Dashboard!AH44)</f>
        <v/>
      </c>
      <c r="O44" s="75" t="str">
        <f t="shared" si="185"/>
        <v/>
      </c>
      <c r="P44" s="88" t="str">
        <f t="shared" si="120"/>
        <v/>
      </c>
      <c r="Q44" s="89" t="str">
        <f t="shared" si="120"/>
        <v/>
      </c>
      <c r="R44" s="5" t="str">
        <f t="shared" si="121"/>
        <v/>
      </c>
      <c r="S44" s="5" t="str">
        <f t="shared" si="122"/>
        <v/>
      </c>
      <c r="T44" s="111" t="str">
        <f t="shared" si="123"/>
        <v/>
      </c>
      <c r="U44" s="5" t="str">
        <f>IF(M44="","",IF(B44="NB",U43,IF(T44="",SUM($T$5:$T44)+S44,SUM($T$5:$T44))))</f>
        <v/>
      </c>
      <c r="V44" s="99" t="str">
        <f t="shared" si="0"/>
        <v/>
      </c>
      <c r="W44" s="72" t="e">
        <f t="shared" ca="1" si="22"/>
        <v>#VALUE!</v>
      </c>
      <c r="X44" s="74" t="str">
        <f t="shared" si="23"/>
        <v/>
      </c>
      <c r="Y44" s="9" t="str">
        <f t="shared" ca="1" si="12"/>
        <v>D</v>
      </c>
      <c r="Z44" s="4" t="str">
        <f t="shared" ca="1" si="13"/>
        <v>D</v>
      </c>
      <c r="AA44" s="4" t="str">
        <f t="shared" ca="1" si="14"/>
        <v>B</v>
      </c>
      <c r="AB44" s="4" t="str">
        <f t="shared" si="186"/>
        <v/>
      </c>
      <c r="AC44" s="4" t="str">
        <f t="shared" si="187"/>
        <v/>
      </c>
      <c r="AD44" s="4" t="str">
        <f t="shared" si="188"/>
        <v/>
      </c>
      <c r="AE44" s="1" t="str">
        <f t="shared" si="124"/>
        <v/>
      </c>
      <c r="AF44" s="1" t="str">
        <f t="shared" si="125"/>
        <v/>
      </c>
      <c r="AG44" s="1" t="str">
        <f t="shared" si="189"/>
        <v/>
      </c>
      <c r="AH44" s="1" t="str">
        <f t="shared" si="126"/>
        <v/>
      </c>
      <c r="AI44" s="1" t="str">
        <f t="shared" si="127"/>
        <v/>
      </c>
      <c r="AJ44" s="1" t="str">
        <f t="shared" si="128"/>
        <v/>
      </c>
      <c r="AK44" s="1">
        <f t="shared" si="129"/>
        <v>0</v>
      </c>
      <c r="AL44" s="1">
        <f t="shared" si="129"/>
        <v>0</v>
      </c>
      <c r="AM44" s="1" t="str">
        <f t="shared" si="5"/>
        <v/>
      </c>
      <c r="AN44" s="1">
        <f t="shared" si="24"/>
        <v>0</v>
      </c>
      <c r="AO44" s="1" t="str">
        <f t="shared" si="190"/>
        <v/>
      </c>
      <c r="AP44" s="1" t="str">
        <f t="shared" si="25"/>
        <v>N</v>
      </c>
      <c r="AQ44" s="1" t="str">
        <f t="shared" si="26"/>
        <v>N</v>
      </c>
      <c r="AR44" s="1" t="str">
        <f t="shared" si="27"/>
        <v>N</v>
      </c>
      <c r="AS44" s="1" t="str">
        <f t="shared" si="28"/>
        <v/>
      </c>
      <c r="AT44" s="15" t="str">
        <f t="shared" ca="1" si="130"/>
        <v/>
      </c>
      <c r="AU44" s="1" t="str">
        <f t="shared" ca="1" si="29"/>
        <v/>
      </c>
      <c r="AV44" s="1" t="str">
        <f t="shared" ca="1" si="30"/>
        <v/>
      </c>
      <c r="AW44" s="1" t="str">
        <f t="shared" si="31"/>
        <v/>
      </c>
      <c r="AX44" s="1" t="str">
        <f t="shared" si="32"/>
        <v/>
      </c>
      <c r="AY44" s="1" t="str">
        <f t="shared" si="33"/>
        <v/>
      </c>
      <c r="AZ44" s="1" t="str">
        <f>IF(Dashboard!AH44="P",IF(AZ43="",1,AZ43+1),"")</f>
        <v/>
      </c>
      <c r="BA44" s="1" t="str">
        <f>IF(Dashboard!AH44="B",IF(BA43="",1,BA43+1),"")</f>
        <v/>
      </c>
      <c r="BB44" s="1" t="str">
        <f t="shared" si="202"/>
        <v>00000</v>
      </c>
      <c r="BC44" s="1" t="str">
        <f t="shared" si="202"/>
        <v>00000</v>
      </c>
      <c r="BD44" s="1" t="str">
        <f t="shared" si="131"/>
        <v>000000</v>
      </c>
      <c r="BE44" s="1" t="str">
        <f t="shared" si="131"/>
        <v>000000</v>
      </c>
      <c r="BF44" s="1" t="str">
        <f t="shared" si="132"/>
        <v>B</v>
      </c>
      <c r="BG44" s="1" t="str">
        <f t="shared" si="35"/>
        <v/>
      </c>
      <c r="BH44" s="1">
        <f t="shared" ca="1" si="133"/>
        <v>0</v>
      </c>
      <c r="BI44" s="1" t="str">
        <f t="shared" si="36"/>
        <v/>
      </c>
      <c r="BJ44" s="1">
        <f t="shared" ca="1" si="134"/>
        <v>0</v>
      </c>
      <c r="BK44" s="1" t="str">
        <f t="shared" si="37"/>
        <v/>
      </c>
      <c r="BL44" s="1">
        <f t="shared" ca="1" si="135"/>
        <v>0</v>
      </c>
      <c r="BM44" s="1" t="str">
        <f t="shared" ca="1" si="136"/>
        <v>0</v>
      </c>
      <c r="BN44" s="1" t="str">
        <f t="shared" ca="1" si="137"/>
        <v>0</v>
      </c>
      <c r="BO44" s="1" t="str">
        <f t="shared" ca="1" si="138"/>
        <v>0</v>
      </c>
      <c r="BR44" s="1">
        <f>General!A42</f>
        <v>0</v>
      </c>
      <c r="BS44" s="1">
        <f>General!B42</f>
        <v>0</v>
      </c>
      <c r="BT44" s="1" t="str">
        <f>General!C42</f>
        <v/>
      </c>
      <c r="BU44" s="1">
        <f>General!D42</f>
        <v>0</v>
      </c>
      <c r="BW44" s="1" t="str">
        <f>General!F42</f>
        <v>LWLWW</v>
      </c>
      <c r="BX44" s="1">
        <f>General!G42</f>
        <v>3</v>
      </c>
      <c r="BZ44" s="1">
        <f>IF(Dashboard!U44="",1,0.5)</f>
        <v>1</v>
      </c>
      <c r="CB44" s="245" t="str">
        <f t="shared" si="207"/>
        <v/>
      </c>
      <c r="CC44" s="246" t="str">
        <f t="shared" si="208"/>
        <v/>
      </c>
      <c r="CD44" s="244" t="str">
        <f t="shared" si="209"/>
        <v/>
      </c>
      <c r="CE44" s="245" t="str">
        <f t="shared" si="210"/>
        <v/>
      </c>
      <c r="CF44" s="246" t="str">
        <f t="shared" si="211"/>
        <v/>
      </c>
      <c r="CG44" s="244" t="str">
        <f t="shared" si="212"/>
        <v/>
      </c>
      <c r="CH44" s="245" t="str">
        <f t="shared" si="213"/>
        <v/>
      </c>
      <c r="CI44" s="246" t="str">
        <f t="shared" si="214"/>
        <v/>
      </c>
      <c r="CJ44" s="244" t="str">
        <f t="shared" si="215"/>
        <v/>
      </c>
      <c r="CK44" s="245" t="str">
        <f t="shared" si="216"/>
        <v/>
      </c>
      <c r="CL44" s="246" t="str">
        <f t="shared" si="217"/>
        <v/>
      </c>
      <c r="CM44" s="244" t="str">
        <f t="shared" si="218"/>
        <v/>
      </c>
      <c r="CN44" s="245" t="str">
        <f t="shared" si="262"/>
        <v/>
      </c>
      <c r="CO44" s="246" t="str">
        <f t="shared" si="219"/>
        <v/>
      </c>
      <c r="CP44" s="244" t="str">
        <f t="shared" si="220"/>
        <v/>
      </c>
      <c r="CQ44" s="245" t="str">
        <f t="shared" si="221"/>
        <v/>
      </c>
      <c r="CR44" s="246" t="str">
        <f t="shared" si="222"/>
        <v/>
      </c>
      <c r="CS44" s="244" t="str">
        <f t="shared" si="223"/>
        <v/>
      </c>
      <c r="CT44" s="245" t="str">
        <f t="shared" si="224"/>
        <v/>
      </c>
      <c r="CU44" s="246" t="str">
        <f t="shared" si="225"/>
        <v/>
      </c>
      <c r="CV44" s="244" t="str">
        <f t="shared" si="226"/>
        <v/>
      </c>
      <c r="CW44" s="245" t="str">
        <f t="shared" si="227"/>
        <v/>
      </c>
      <c r="CX44" s="246" t="str">
        <f t="shared" si="228"/>
        <v/>
      </c>
      <c r="CY44" s="247" t="str">
        <f t="shared" si="229"/>
        <v/>
      </c>
      <c r="CZ44" s="245" t="str">
        <f t="shared" si="230"/>
        <v/>
      </c>
      <c r="DA44" s="246" t="str">
        <f t="shared" si="231"/>
        <v/>
      </c>
      <c r="DB44" s="244" t="str">
        <f t="shared" si="232"/>
        <v/>
      </c>
      <c r="DC44" s="245" t="str">
        <f t="shared" si="233"/>
        <v/>
      </c>
      <c r="DD44" s="246" t="str">
        <f t="shared" si="234"/>
        <v/>
      </c>
      <c r="DE44" s="244" t="str">
        <f t="shared" si="235"/>
        <v/>
      </c>
      <c r="DF44" s="245" t="str">
        <f t="shared" si="236"/>
        <v/>
      </c>
      <c r="DG44" s="246" t="str">
        <f t="shared" si="237"/>
        <v/>
      </c>
      <c r="DH44" s="244" t="str">
        <f t="shared" si="238"/>
        <v/>
      </c>
      <c r="DI44" s="245" t="str">
        <f t="shared" si="239"/>
        <v/>
      </c>
      <c r="DJ44" s="246" t="str">
        <f t="shared" si="240"/>
        <v/>
      </c>
      <c r="DK44" s="244" t="str">
        <f t="shared" si="241"/>
        <v/>
      </c>
      <c r="DL44" s="245" t="str">
        <f t="shared" si="242"/>
        <v/>
      </c>
      <c r="DM44" s="246" t="str">
        <f t="shared" si="243"/>
        <v/>
      </c>
      <c r="DN44" s="244" t="str">
        <f t="shared" si="244"/>
        <v/>
      </c>
      <c r="DO44" s="245" t="str">
        <f t="shared" si="245"/>
        <v/>
      </c>
      <c r="DP44" s="246" t="str">
        <f t="shared" si="246"/>
        <v/>
      </c>
      <c r="DQ44" s="244" t="str">
        <f t="shared" si="247"/>
        <v/>
      </c>
      <c r="DR44" s="245" t="str">
        <f t="shared" si="248"/>
        <v/>
      </c>
      <c r="DS44" s="246" t="str">
        <f t="shared" si="249"/>
        <v/>
      </c>
      <c r="DT44" s="244" t="str">
        <f t="shared" si="250"/>
        <v/>
      </c>
      <c r="DU44" s="245" t="str">
        <f t="shared" si="251"/>
        <v/>
      </c>
      <c r="DV44" s="246" t="str">
        <f t="shared" si="252"/>
        <v/>
      </c>
      <c r="DW44" s="244" t="str">
        <f t="shared" si="253"/>
        <v/>
      </c>
      <c r="DX44" s="245" t="str">
        <f t="shared" si="254"/>
        <v/>
      </c>
      <c r="DY44" s="246" t="str">
        <f t="shared" si="255"/>
        <v/>
      </c>
      <c r="DZ44" s="244" t="str">
        <f t="shared" si="256"/>
        <v/>
      </c>
      <c r="EA44" s="245" t="str">
        <f t="shared" si="257"/>
        <v/>
      </c>
      <c r="EB44" s="246" t="str">
        <f t="shared" si="258"/>
        <v/>
      </c>
      <c r="EC44" s="244" t="str">
        <f t="shared" si="259"/>
        <v/>
      </c>
      <c r="ED44" s="252">
        <f t="shared" si="140"/>
        <v>0</v>
      </c>
      <c r="EE44" s="253">
        <f t="shared" si="141"/>
        <v>0</v>
      </c>
      <c r="EF44" s="254" t="str">
        <f t="shared" si="142"/>
        <v/>
      </c>
      <c r="EG44" s="255" t="e">
        <f t="shared" si="263"/>
        <v>#DIV/0!</v>
      </c>
      <c r="EH44" s="255" t="e">
        <f t="shared" si="263"/>
        <v>#DIV/0!</v>
      </c>
      <c r="EI44" s="255" t="e">
        <f t="shared" si="263"/>
        <v>#DIV/0!</v>
      </c>
      <c r="EJ44" s="255" t="e">
        <f t="shared" si="263"/>
        <v>#DIV/0!</v>
      </c>
      <c r="EK44" s="255" t="e">
        <f t="shared" si="263"/>
        <v>#DIV/0!</v>
      </c>
      <c r="EL44" s="255" t="e">
        <f t="shared" si="263"/>
        <v>#DIV/0!</v>
      </c>
      <c r="EM44" s="255" t="e">
        <f t="shared" si="263"/>
        <v>#DIV/0!</v>
      </c>
      <c r="EN44" s="255" t="e">
        <f t="shared" si="263"/>
        <v>#DIV/0!</v>
      </c>
      <c r="EO44" s="255" t="e">
        <f t="shared" si="263"/>
        <v>#DIV/0!</v>
      </c>
      <c r="EP44" s="255" t="e">
        <f t="shared" si="263"/>
        <v>#DIV/0!</v>
      </c>
      <c r="EQ44" s="255" t="e">
        <f t="shared" si="263"/>
        <v>#DIV/0!</v>
      </c>
      <c r="ER44" s="255" t="e">
        <f t="shared" si="263"/>
        <v>#DIV/0!</v>
      </c>
      <c r="ES44" s="255" t="e">
        <f t="shared" si="263"/>
        <v>#DIV/0!</v>
      </c>
      <c r="ET44" s="255" t="e">
        <f t="shared" si="263"/>
        <v>#DIV/0!</v>
      </c>
      <c r="EU44" s="255" t="e">
        <f t="shared" si="263"/>
        <v>#DIV/0!</v>
      </c>
      <c r="EV44" s="255" t="e">
        <f t="shared" si="260"/>
        <v>#DIV/0!</v>
      </c>
      <c r="EW44" s="255" t="e">
        <f t="shared" si="203"/>
        <v>#DIV/0!</v>
      </c>
      <c r="EX44" s="255" t="e">
        <f t="shared" si="201"/>
        <v>#DIV/0!</v>
      </c>
      <c r="EY44" s="256" t="str">
        <f t="shared" si="144"/>
        <v/>
      </c>
      <c r="EZ44" s="257" t="str">
        <f t="shared" si="145"/>
        <v/>
      </c>
      <c r="FA44" s="257" t="str">
        <f t="shared" si="146"/>
        <v/>
      </c>
      <c r="FB44" s="257" t="str">
        <f t="shared" si="147"/>
        <v/>
      </c>
      <c r="FC44" s="257" t="str">
        <f t="shared" si="148"/>
        <v/>
      </c>
      <c r="FD44" s="257" t="str">
        <f t="shared" si="149"/>
        <v/>
      </c>
      <c r="FE44" s="257" t="str">
        <f t="shared" si="150"/>
        <v/>
      </c>
      <c r="FF44" s="257" t="str">
        <f t="shared" si="151"/>
        <v/>
      </c>
      <c r="FG44" s="257" t="str">
        <f t="shared" si="152"/>
        <v/>
      </c>
      <c r="FH44" s="257" t="str">
        <f t="shared" si="153"/>
        <v/>
      </c>
      <c r="FI44" s="257" t="str">
        <f t="shared" si="154"/>
        <v/>
      </c>
      <c r="FJ44" s="257" t="str">
        <f t="shared" si="155"/>
        <v/>
      </c>
      <c r="FK44" s="257" t="str">
        <f t="shared" si="156"/>
        <v/>
      </c>
      <c r="FL44" s="257" t="str">
        <f t="shared" si="157"/>
        <v/>
      </c>
      <c r="FM44" s="257" t="str">
        <f t="shared" si="158"/>
        <v/>
      </c>
      <c r="FN44" s="257" t="str">
        <f t="shared" si="159"/>
        <v/>
      </c>
      <c r="FO44" s="257" t="str">
        <f t="shared" si="160"/>
        <v/>
      </c>
      <c r="FP44" s="258" t="str">
        <f t="shared" si="161"/>
        <v/>
      </c>
      <c r="FQ44" s="228">
        <v>44</v>
      </c>
      <c r="FR44" s="232">
        <f t="shared" si="198"/>
        <v>39</v>
      </c>
      <c r="FS44" s="230" t="str" cm="1">
        <f t="array" ref="FS44">IFERROR(INDEX($EG$4:$EX$4,_xlfn.AGGREGATE(15,6,COLUMN($EG$4:$EX$4)-COLUMN($EF$1)/($EG44:$EX44=LARGE($EG44:$EX44,1)),COLUMNS($EX$4:$EX$4))),"")</f>
        <v/>
      </c>
      <c r="FT44" s="230" t="str" cm="1">
        <f t="array" ref="FT44">IFERROR(INDEX($EG$4:$EX$4,_xlfn.AGGREGATE(15,6,COLUMN($EG$4:$EX$4)-COLUMN($EF$1)/($EG44:$EX44=LARGE($EG44:$EX44,2)),COLUMNS($EX$4:$EY$4))),"")</f>
        <v/>
      </c>
      <c r="FU44" s="230" t="str" cm="1">
        <f t="array" ref="FU44">IFERROR(INDEX($EG$4:$EX$4,_xlfn.AGGREGATE(15,6,COLUMN($EG$4:$EX$4)-COLUMN($EF$1)/($EG44:$EX44=LARGE($EG44:$EX44,3)),COLUMNS($EX$4:$EZ$4))),"")</f>
        <v/>
      </c>
      <c r="FV44" s="230" t="str" cm="1">
        <f t="array" ref="FV44">IFERROR(INDEX($EG$4:$EX$4,_xlfn.AGGREGATE(15,6,COLUMN($EG$4:$EX$4)-COLUMN($EF$1)/($EG44:$EX44=LARGE($EG44:$EX44,4)),COLUMNS($EX$4:$FA$4))),"")</f>
        <v/>
      </c>
      <c r="FW44" s="230" t="str" cm="1">
        <f t="array" ref="FW44">IFERROR(INDEX($EG$4:$EX$4,_xlfn.AGGREGATE(15,6,COLUMN($EG$4:$EX$4)-COLUMN($EF$1)/($EG44:$EX44=LARGE($EG44:$EX44,5)),COLUMNS($EX$4:$FB$4))),"")</f>
        <v/>
      </c>
      <c r="FX44" s="230" t="str" cm="1">
        <f t="array" ref="FX44">IFERROR(INDEX($EG$4:$EX$4,_xlfn.AGGREGATE(15,6,COLUMN($EG$4:$EX$4)-COLUMN($EF$1)/($EG44:$EX44=LARGE($EG44:$EX44,6)),COLUMNS($EX$4:$FC$4))),"")</f>
        <v/>
      </c>
      <c r="FY44" s="228" t="str">
        <f t="shared" si="191"/>
        <v/>
      </c>
      <c r="FZ44" s="231" t="str">
        <f t="shared" ca="1" si="192"/>
        <v>R</v>
      </c>
      <c r="GA44" s="231" t="e" cm="1">
        <f t="array" aca="1" ref="GA44" ca="1">IF(INDIRECT(VLOOKUP(GA43,General!AC:AE,3,FALSE)&amp;FQ43)&gt;0,GA43,FY43)</f>
        <v>#N/A</v>
      </c>
      <c r="GB44" s="232">
        <f t="shared" ca="1" si="193"/>
        <v>5</v>
      </c>
      <c r="GC44" s="230"/>
      <c r="GD44" s="231"/>
      <c r="GE44" s="231"/>
      <c r="GF44" s="231"/>
      <c r="GG44" s="231"/>
      <c r="GH44" s="229"/>
      <c r="GI44" s="259">
        <f ca="1">IF(FS44="",-1,COUNTIF(INDIRECT(GC44&amp;$DN$10):INDIRECT(GC44&amp;FQ44),"Y"))</f>
        <v>-1</v>
      </c>
      <c r="GJ44" s="262">
        <f ca="1">IF(FT44="",-1,COUNTIF(INDIRECT(GD44&amp;$DN$10):INDIRECT(GD44&amp;FQ44),"Y"))</f>
        <v>-1</v>
      </c>
      <c r="GK44" s="262">
        <f ca="1">IF(FU44="",-1,COUNTIF(INDIRECT(GE44&amp;$DN$10):INDIRECT(GE44&amp;FQ44),"Y"))</f>
        <v>-1</v>
      </c>
      <c r="GL44" s="260">
        <f ca="1">IF(FV44="",-1,COUNTIF(INDIRECT(GF44&amp;$DN$10):INDIRECT(GF44&amp;FQ44),"Y"))</f>
        <v>-1</v>
      </c>
      <c r="GM44" s="264">
        <f ca="1">IF(FW44="",-1,COUNTIF(INDIRECT(GG44&amp;$DN$10):INDIRECT(GG44&amp;FQ44),"Y"))</f>
        <v>-1</v>
      </c>
      <c r="GN44" s="264">
        <f ca="1">IF(FX44="",-1,COUNTIF(INDIRECT(GH44&amp;$DN$10):INDIRECT(GH44&amp;FQ44),"Y"))</f>
        <v>-1</v>
      </c>
      <c r="GO44" s="230" t="str" cm="1">
        <f t="array" ref="GO44">IFERROR(INDEX($DP$44:$DU$44,_xlfn.AGGREGATE(15,6,COLUMN($DP$44:$DU$44)-COLUMN($DO$44)/($EF$44:$EK$44=MAX($EF$44:$EK$44)),COLUMNS($DP$44:FS44))),"")</f>
        <v/>
      </c>
      <c r="GP44" s="231" t="str" cm="1">
        <f t="array" ref="GP44">IFERROR(INDEX($DP$44:$DU$44,_xlfn.AGGREGATE(15,6,COLUMN($DP$44:$DU$44)-COLUMN($DO$44)/($EF$44:$EK$44=MAX($EF$44:$EK$44)),COLUMNS($DP$44:FT44))),"")</f>
        <v/>
      </c>
      <c r="GQ44" s="231" t="str" cm="1">
        <f t="array" ref="GQ44">IFERROR(INDEX($DP$44:$DU$44,_xlfn.AGGREGATE(15,6,COLUMN($DP$44:$DU$44)-COLUMN($DO$44)/($EF$44:$EK$44=MAX($EF$44:$EK$44)),COLUMNS($DP$44:FU44))),"")</f>
        <v/>
      </c>
      <c r="GR44" s="231" t="str" cm="1">
        <f t="array" ref="GR44">IFERROR(INDEX($DP$44:$DU$44,_xlfn.AGGREGATE(15,6,COLUMN($DP$44:$DU$44)-COLUMN($DO$44)/($EF$44:$EK$44=MAX($EF$44:$EK$44)),COLUMNS($DP$44:FV44))),"")</f>
        <v/>
      </c>
      <c r="GS44" s="231" t="str" cm="1">
        <f t="array" ref="GS44">IFERROR(INDEX($DP$44:$DU$44,_xlfn.AGGREGATE(15,6,COLUMN($DP$44:$DU$44)-COLUMN($DO$44)/($EF$44:$EK$44=MAX($EF$44:$EK$44)),COLUMNS($DP$44:FW44))),"")</f>
        <v/>
      </c>
      <c r="GT44" s="229" t="str" cm="1">
        <f t="array" ref="GT44">IFERROR(INDEX($DP$44:$DU$44,_xlfn.AGGREGATE(15,6,COLUMN($DP$44:$DU$44)-COLUMN($DO$44)/($EF$44:$EK$44=MAX($EF$44:$EK$44)),COLUMNS($DP$44:FX44))),"")</f>
        <v/>
      </c>
      <c r="GU44" s="234">
        <f t="shared" ca="1" si="164"/>
        <v>6</v>
      </c>
      <c r="GV44" s="232">
        <f t="shared" ca="1" si="194"/>
        <v>5</v>
      </c>
      <c r="GW44" s="263" t="str" cm="1">
        <f t="array" aca="1" ref="GW44" ca="1">INDEX(GO44:GT44,1,GV44)</f>
        <v/>
      </c>
      <c r="GX44" s="230" t="str">
        <f t="shared" ca="1" si="17"/>
        <v>B</v>
      </c>
      <c r="GY44" s="231" t="str">
        <f t="shared" ca="1" si="18"/>
        <v>T</v>
      </c>
      <c r="GZ44" s="231" t="str">
        <f t="shared" si="19"/>
        <v>C</v>
      </c>
      <c r="HA44" s="231" t="str">
        <f t="shared" si="6"/>
        <v/>
      </c>
      <c r="HB44" s="231" t="str">
        <f t="shared" ca="1" si="7"/>
        <v>00</v>
      </c>
      <c r="HC44" s="231" t="str">
        <f t="shared" si="8"/>
        <v>00</v>
      </c>
      <c r="HD44" s="234" t="str">
        <f t="shared" si="92"/>
        <v/>
      </c>
      <c r="HE44" s="234" t="str">
        <f t="shared" si="93"/>
        <v/>
      </c>
      <c r="HF44" s="234" t="str">
        <f t="shared" si="94"/>
        <v/>
      </c>
      <c r="HG44" s="234" t="str">
        <f t="shared" si="95"/>
        <v/>
      </c>
      <c r="HH44" s="234" t="str">
        <f t="shared" si="96"/>
        <v/>
      </c>
      <c r="HI44" s="234" t="str">
        <f t="shared" si="97"/>
        <v/>
      </c>
      <c r="HJ44" s="234">
        <f t="shared" ca="1" si="261"/>
        <v>0</v>
      </c>
      <c r="HK44" s="234">
        <f t="shared" ca="1" si="261"/>
        <v>0</v>
      </c>
      <c r="HL44" s="230" t="str">
        <f t="shared" si="206"/>
        <v/>
      </c>
      <c r="HM44" s="231">
        <f>IF(CC44="",0,IFERROR(VLOOKUP(CC39&amp;CC40&amp;CC41&amp;CC42&amp;CC43&amp;CC44,General!I:J,2,FALSE),0))</f>
        <v>0</v>
      </c>
      <c r="HN44" s="231">
        <f>IF(CF44="",0,IFERROR(VLOOKUP(CF39&amp;CF40&amp;CF41&amp;CF42&amp;CF43&amp;CF44,General!I:J,2,FALSE),0))</f>
        <v>0</v>
      </c>
      <c r="HO44" s="231">
        <f>IF(CI44="",0,IFERROR(VLOOKUP(CI39&amp;CI40&amp;CI41&amp;CI42&amp;CI43&amp;CI44,General!I:J,2,FALSE),0))</f>
        <v>0</v>
      </c>
      <c r="HP44" s="231">
        <f>IF(CL44="",0,IFERROR(VLOOKUP(CL39&amp;CL40&amp;CL41&amp;CL42&amp;CL43&amp;CL44,General!I:J,2,FALSE),0))</f>
        <v>0</v>
      </c>
      <c r="HQ44" s="231">
        <f>IF(CO44="",0,IFERROR(VLOOKUP(CO39&amp;CO40&amp;CO41&amp;CO42&amp;CO43&amp;CO44,General!I:J,2,FALSE),0))</f>
        <v>0</v>
      </c>
      <c r="HR44" s="231">
        <f>IF(CR44="",0,IFERROR(VLOOKUP(CR39&amp;CR40&amp;CR41&amp;CR42&amp;CR43&amp;CR44,General!I:J,2,FALSE),0))</f>
        <v>0</v>
      </c>
      <c r="HS44" s="231">
        <f>IF(CU44="",0,IFERROR(VLOOKUP(CU39&amp;CU40&amp;CU41&amp;CU42&amp;CU43&amp;CU44,General!I:J,2,FALSE),0))</f>
        <v>0</v>
      </c>
      <c r="HT44" s="231">
        <f>IF(CX44="",0,IFERROR(VLOOKUP(CX39&amp;CX40&amp;CX41&amp;CX42&amp;CX43&amp;CX44,General!I:J,2,FALSE),0))</f>
        <v>0</v>
      </c>
      <c r="HU44" s="231">
        <f>IF(DA44="",0,IFERROR(VLOOKUP(DA39&amp;DA40&amp;DA41&amp;DA42&amp;DA43&amp;DA44,General!I:J,2,FALSE),0))</f>
        <v>0</v>
      </c>
      <c r="HV44" s="231">
        <f>IF(DD44="",0,IFERROR(VLOOKUP(DD39&amp;DD40&amp;DD41&amp;DD42&amp;DD43&amp;DD44,General!I:J,2,FALSE),0))</f>
        <v>0</v>
      </c>
      <c r="HW44" s="231">
        <f>IF(DG44="",0,IFERROR(VLOOKUP(DG39&amp;DG40&amp;DG41&amp;DG42&amp;DG43&amp;DG44,General!I:J,2,FALSE),0))</f>
        <v>0</v>
      </c>
      <c r="HX44" s="231">
        <f>IF(DJ44="",0,IFERROR(VLOOKUP(DJ39&amp;DJ40&amp;DJ41&amp;DJ42&amp;DJ43&amp;DJ44,General!I:J,2,FALSE),0))</f>
        <v>0</v>
      </c>
      <c r="HY44" s="231">
        <f>IF(DM44="",0,IFERROR(VLOOKUP(DM39&amp;DM40&amp;DM41&amp;DM42&amp;DM43&amp;DM44,General!I:J,2,FALSE),0))</f>
        <v>0</v>
      </c>
      <c r="HZ44" s="231">
        <f>IF(DP44="",0,IFERROR(VLOOKUP(DP39&amp;DP40&amp;DP41&amp;DP42&amp;DP43&amp;DP44,General!I:J,2,FALSE),0))</f>
        <v>0</v>
      </c>
      <c r="IA44" s="231">
        <f>IF(DS44="",0,IFERROR(VLOOKUP(DS39&amp;DS40&amp;DS41&amp;DS42&amp;DS43&amp;DS44,General!I:J,2,FALSE),0))</f>
        <v>0</v>
      </c>
      <c r="IB44" s="231">
        <f>IF(DV44="",0,IFERROR(VLOOKUP(DV39&amp;DV40&amp;DV41&amp;DV42&amp;DV43&amp;DV44,General!I:J,2,FALSE),0))</f>
        <v>0</v>
      </c>
      <c r="IC44" s="229">
        <f>IF(DY44="",0,IFERROR(VLOOKUP(DY39&amp;DY40&amp;DY41&amp;DY42&amp;DY43&amp;DY44,General!I:J,2,FALSE),0))</f>
        <v>0</v>
      </c>
      <c r="ID44" s="229">
        <f>IF(EB44="",0,IFERROR(VLOOKUP(EB39&amp;EB40&amp;EB41&amp;EB42&amp;EB43&amp;EB44,General!I:J,2,FALSE),0))</f>
        <v>0</v>
      </c>
      <c r="IE44" s="229">
        <v>0</v>
      </c>
      <c r="IF44" s="234" t="str">
        <f t="shared" si="165"/>
        <v/>
      </c>
      <c r="IG44" s="234" t="str">
        <f t="shared" si="99"/>
        <v>N</v>
      </c>
      <c r="IH44" s="234" t="str">
        <f t="shared" ca="1" si="100"/>
        <v>N</v>
      </c>
      <c r="II44" s="234" t="str">
        <f t="shared" si="101"/>
        <v>N</v>
      </c>
      <c r="IJ44" s="234" t="str">
        <f t="shared" si="102"/>
        <v/>
      </c>
      <c r="IK44" s="276" t="str">
        <f t="shared" ca="1" si="103"/>
        <v/>
      </c>
      <c r="IL44" s="234" t="str">
        <f t="shared" ca="1" si="104"/>
        <v/>
      </c>
      <c r="IM44" s="234" t="str">
        <f t="shared" si="105"/>
        <v/>
      </c>
      <c r="IN44" s="234" t="str">
        <f t="shared" si="106"/>
        <v/>
      </c>
      <c r="IO44" s="234" t="str">
        <f t="shared" si="107"/>
        <v/>
      </c>
      <c r="IP44" s="234" t="str">
        <f t="shared" si="108"/>
        <v/>
      </c>
      <c r="IQ44" s="234" t="str">
        <f t="shared" si="10"/>
        <v/>
      </c>
      <c r="IR44" s="234" t="str">
        <f t="shared" si="11"/>
        <v/>
      </c>
      <c r="IS44" s="234" t="str">
        <f t="shared" si="204"/>
        <v>00000</v>
      </c>
      <c r="IT44" s="234" t="str">
        <f t="shared" si="204"/>
        <v>00000</v>
      </c>
      <c r="IU44" s="234" t="str">
        <f t="shared" si="166"/>
        <v>000000</v>
      </c>
      <c r="IV44" s="234" t="str">
        <f t="shared" si="166"/>
        <v>000000</v>
      </c>
      <c r="IW44" s="234" t="str">
        <f t="shared" si="167"/>
        <v>B</v>
      </c>
      <c r="IX44" s="234" t="str">
        <f t="shared" si="168"/>
        <v>B</v>
      </c>
      <c r="IY44" s="234" t="str">
        <f t="shared" si="110"/>
        <v/>
      </c>
      <c r="IZ44" s="234" t="str">
        <f t="shared" ca="1" si="111"/>
        <v/>
      </c>
      <c r="JA44" s="234" t="str">
        <f t="shared" ca="1" si="112"/>
        <v>0</v>
      </c>
      <c r="JB44" s="234" t="str">
        <f t="shared" ca="1" si="113"/>
        <v/>
      </c>
      <c r="JC44" s="234" t="str">
        <f t="shared" si="114"/>
        <v>0</v>
      </c>
      <c r="JD44" s="234" t="str">
        <f t="shared" ca="1" si="115"/>
        <v/>
      </c>
      <c r="JE44" s="234" t="str">
        <f t="shared" ca="1" si="169"/>
        <v/>
      </c>
      <c r="JF44" s="234" t="str">
        <f t="shared" ca="1" si="170"/>
        <v/>
      </c>
      <c r="JG44" s="234" t="str">
        <f t="shared" ca="1" si="171"/>
        <v/>
      </c>
      <c r="JH44" s="234" t="str">
        <f t="shared" si="116"/>
        <v/>
      </c>
      <c r="JI44" s="234"/>
      <c r="JJ44" s="234"/>
      <c r="JK44" s="234"/>
      <c r="JL44" s="234"/>
      <c r="JM44" s="234"/>
      <c r="JN44" s="234">
        <v>1</v>
      </c>
      <c r="JO44" s="218"/>
      <c r="JP44" s="234"/>
      <c r="JQ44" s="234"/>
      <c r="JS44" s="281" t="e">
        <f t="shared" si="199"/>
        <v>#DIV/0!</v>
      </c>
      <c r="JT44" s="1" t="e">
        <f t="shared" si="200"/>
        <v>#DIV/0!</v>
      </c>
      <c r="JU44" s="1" t="e">
        <f t="shared" si="174"/>
        <v>#DIV/0!</v>
      </c>
      <c r="JV44" s="1" t="e">
        <f t="shared" si="175"/>
        <v>#DIV/0!</v>
      </c>
      <c r="JW44" s="1" t="e">
        <f t="shared" si="176"/>
        <v>#DIV/0!</v>
      </c>
      <c r="JX44" s="1" t="str">
        <f t="shared" si="177"/>
        <v/>
      </c>
      <c r="JY44" s="1" t="str">
        <f t="shared" si="178"/>
        <v/>
      </c>
      <c r="JZ44" s="1" t="str">
        <f t="shared" si="179"/>
        <v/>
      </c>
      <c r="KA44" s="1" t="str">
        <f t="shared" si="180"/>
        <v/>
      </c>
      <c r="KB44" s="1" t="str">
        <f t="shared" si="181"/>
        <v/>
      </c>
      <c r="KC44" s="1" t="str" cm="1">
        <f t="array" aca="1" ref="KC44" ca="1">IF(INDIRECT(VLOOKUP(KC43,General!AC:AE,3,FALSE)&amp;FQ43)&gt;1,KC43,JX44)</f>
        <v>DL</v>
      </c>
      <c r="KD44" s="1" t="str" cm="1">
        <f t="array" aca="1" ref="KD44" ca="1">IF(AND(INDIRECT(VLOOKUP(KD43,General!AC:AE,3,FALSE)&amp;FQ43)&gt;6,KD43&lt;&gt;KC44),KD43,IF(JX44&lt;&gt;KC44,JX44,IF(AND(JX44=JY44,JX44=JZ44),KA44,IF(JX44=JY44,JZ44,JY44))))</f>
        <v>DR</v>
      </c>
      <c r="KE44" s="1" t="str" cm="1">
        <f t="array" aca="1" ref="KE44" ca="1">IF(AND(INDIRECT(VLOOKUP(KE43,General!AC:AE,3,FALSE)&amp;FQ43)&gt;6,KE43&lt;&gt;KC44,KE43&lt;&gt;KD44),KE43,IF(AND(JX44&lt;&gt;KC44,JX44&lt;&gt;KD44),JX44,IF(AND(JY44&lt;&gt;KC44,JY44&lt;&gt;KD44),JY44,IF(AND(JZ44&lt;&gt;KC44,JZ44&lt;&gt;KD44),JZ44,IF(AND(KA44&lt;&gt;KC44,KA44&lt;&gt;KD44),KA44,KB44)))))</f>
        <v>CW</v>
      </c>
      <c r="KF44" s="1" t="str" cm="1">
        <f t="array" aca="1" ref="KF44" ca="1">INDIRECT(KC44&amp;FQ44)</f>
        <v/>
      </c>
      <c r="KG44" s="1" t="str" cm="1">
        <f t="array" aca="1" ref="KG44" ca="1">INDIRECT(KD44&amp;FQ44)</f>
        <v/>
      </c>
      <c r="KH44" s="1" t="str" cm="1">
        <f t="array" aca="1" ref="KH44" ca="1">INDIRECT(KE44&amp;FQ44)</f>
        <v/>
      </c>
      <c r="KI44" s="1" t="str">
        <f ca="1">VLOOKUP(KC44,General!AF:AG,2,FALSE)</f>
        <v xml:space="preserve">L3O </v>
      </c>
      <c r="KJ44" s="1" t="str">
        <f ca="1">VLOOKUP(KD44,General!AF:AG,2,FALSE)</f>
        <v xml:space="preserve">L4O </v>
      </c>
      <c r="KK44" s="1" t="str">
        <f ca="1">VLOOKUP(KE44,General!AF:AG,2,FALSE)</f>
        <v>AWB</v>
      </c>
      <c r="KL44" s="1" t="str">
        <f t="shared" ca="1" si="195"/>
        <v>Y</v>
      </c>
      <c r="KM44" s="1" t="str">
        <f t="shared" ca="1" si="196"/>
        <v>Y</v>
      </c>
      <c r="KN44" s="1" t="str">
        <f t="shared" ca="1" si="197"/>
        <v>Y</v>
      </c>
    </row>
    <row r="45" spans="1:300" ht="15.75" thickBot="1">
      <c r="A45" s="1">
        <v>41</v>
      </c>
      <c r="B45" s="12" t="str">
        <f t="shared" si="20"/>
        <v/>
      </c>
      <c r="C45" s="90" t="str">
        <f t="shared" si="183"/>
        <v/>
      </c>
      <c r="D45" s="13" t="str">
        <f t="shared" si="117"/>
        <v/>
      </c>
      <c r="E45" s="43" t="str">
        <f t="shared" si="117"/>
        <v/>
      </c>
      <c r="F45" s="14" t="str">
        <f t="shared" si="21"/>
        <v/>
      </c>
      <c r="H45" s="93" t="str">
        <f t="shared" si="184"/>
        <v/>
      </c>
      <c r="I45" s="13" t="str">
        <f t="shared" si="118"/>
        <v/>
      </c>
      <c r="J45" s="43" t="str">
        <f t="shared" si="118"/>
        <v/>
      </c>
      <c r="K45" s="14" t="str">
        <f t="shared" si="119"/>
        <v/>
      </c>
      <c r="L45" s="52"/>
      <c r="M45" s="16" t="str">
        <f>IF(Dashboard!AH45="","",Dashboard!AH45)</f>
        <v/>
      </c>
      <c r="O45" s="12" t="str">
        <f t="shared" si="185"/>
        <v/>
      </c>
      <c r="P45" s="13" t="str">
        <f t="shared" si="120"/>
        <v/>
      </c>
      <c r="Q45" s="43" t="str">
        <f t="shared" si="120"/>
        <v/>
      </c>
      <c r="R45" s="85" t="str">
        <f t="shared" si="121"/>
        <v/>
      </c>
      <c r="S45" s="85" t="str">
        <f t="shared" si="122"/>
        <v/>
      </c>
      <c r="T45" s="96" t="str">
        <f t="shared" si="123"/>
        <v/>
      </c>
      <c r="U45" s="85" t="str">
        <f>IF(M45="","",IF(B45="NB",U44,IF(T45="",SUM($T$5:$T45)+S45,SUM($T$5:$T45))))</f>
        <v/>
      </c>
      <c r="V45" s="97" t="str">
        <f t="shared" si="0"/>
        <v/>
      </c>
      <c r="W45" s="72" t="e">
        <f t="shared" ca="1" si="22"/>
        <v>#VALUE!</v>
      </c>
      <c r="X45" s="74" t="str">
        <f t="shared" si="23"/>
        <v/>
      </c>
      <c r="Y45" s="9" t="str">
        <f t="shared" ca="1" si="12"/>
        <v>D</v>
      </c>
      <c r="Z45" s="4" t="str">
        <f t="shared" ca="1" si="13"/>
        <v>D</v>
      </c>
      <c r="AA45" s="4" t="str">
        <f t="shared" ca="1" si="14"/>
        <v>B</v>
      </c>
      <c r="AB45" s="4" t="str">
        <f t="shared" si="186"/>
        <v/>
      </c>
      <c r="AC45" s="4" t="str">
        <f t="shared" si="187"/>
        <v/>
      </c>
      <c r="AD45" s="4" t="str">
        <f t="shared" si="188"/>
        <v/>
      </c>
      <c r="AE45" s="1" t="str">
        <f t="shared" si="124"/>
        <v/>
      </c>
      <c r="AF45" s="1" t="str">
        <f t="shared" si="125"/>
        <v/>
      </c>
      <c r="AG45" s="1" t="str">
        <f t="shared" si="189"/>
        <v/>
      </c>
      <c r="AH45" s="1" t="str">
        <f t="shared" si="126"/>
        <v/>
      </c>
      <c r="AI45" s="1" t="str">
        <f t="shared" si="127"/>
        <v/>
      </c>
      <c r="AJ45" s="1" t="str">
        <f t="shared" si="128"/>
        <v/>
      </c>
      <c r="AK45" s="1">
        <f t="shared" si="129"/>
        <v>0</v>
      </c>
      <c r="AL45" s="1">
        <f t="shared" si="129"/>
        <v>0</v>
      </c>
      <c r="AM45" s="1" t="str">
        <f t="shared" si="5"/>
        <v/>
      </c>
      <c r="AN45" s="1">
        <f t="shared" si="24"/>
        <v>0</v>
      </c>
      <c r="AO45" s="1" t="str">
        <f t="shared" si="190"/>
        <v/>
      </c>
      <c r="AP45" s="1" t="str">
        <f t="shared" si="25"/>
        <v>N</v>
      </c>
      <c r="AQ45" s="1" t="str">
        <f t="shared" si="26"/>
        <v>N</v>
      </c>
      <c r="AR45" s="1" t="str">
        <f t="shared" si="27"/>
        <v>N</v>
      </c>
      <c r="AS45" s="1" t="str">
        <f t="shared" si="28"/>
        <v/>
      </c>
      <c r="AT45" s="15" t="str">
        <f t="shared" ca="1" si="130"/>
        <v/>
      </c>
      <c r="AU45" s="1" t="str">
        <f t="shared" ca="1" si="29"/>
        <v/>
      </c>
      <c r="AV45" s="1" t="str">
        <f t="shared" ca="1" si="30"/>
        <v/>
      </c>
      <c r="AW45" s="1" t="str">
        <f t="shared" si="31"/>
        <v/>
      </c>
      <c r="AX45" s="1" t="str">
        <f t="shared" si="32"/>
        <v/>
      </c>
      <c r="AY45" s="1" t="str">
        <f t="shared" si="33"/>
        <v/>
      </c>
      <c r="AZ45" s="1" t="str">
        <f>IF(Dashboard!AH45="P",IF(AZ44="",1,AZ44+1),"")</f>
        <v/>
      </c>
      <c r="BA45" s="1" t="str">
        <f>IF(Dashboard!AH45="B",IF(BA44="",1,BA44+1),"")</f>
        <v/>
      </c>
      <c r="BB45" s="1" t="str">
        <f t="shared" si="202"/>
        <v>00000</v>
      </c>
      <c r="BC45" s="1" t="str">
        <f t="shared" si="202"/>
        <v>00000</v>
      </c>
      <c r="BD45" s="1" t="str">
        <f t="shared" si="131"/>
        <v>000000</v>
      </c>
      <c r="BE45" s="1" t="str">
        <f t="shared" si="131"/>
        <v>000000</v>
      </c>
      <c r="BF45" s="1" t="str">
        <f t="shared" si="132"/>
        <v>B</v>
      </c>
      <c r="BG45" s="1" t="str">
        <f t="shared" si="35"/>
        <v/>
      </c>
      <c r="BH45" s="1">
        <f t="shared" ca="1" si="133"/>
        <v>0</v>
      </c>
      <c r="BI45" s="1" t="str">
        <f t="shared" si="36"/>
        <v/>
      </c>
      <c r="BJ45" s="1">
        <f t="shared" ca="1" si="134"/>
        <v>0</v>
      </c>
      <c r="BK45" s="1" t="str">
        <f t="shared" si="37"/>
        <v/>
      </c>
      <c r="BL45" s="1">
        <f t="shared" ca="1" si="135"/>
        <v>0</v>
      </c>
      <c r="BM45" s="1" t="str">
        <f t="shared" ca="1" si="136"/>
        <v>0</v>
      </c>
      <c r="BN45" s="1" t="str">
        <f t="shared" ca="1" si="137"/>
        <v>0</v>
      </c>
      <c r="BO45" s="1" t="str">
        <f t="shared" ca="1" si="138"/>
        <v>0</v>
      </c>
      <c r="BR45" s="1">
        <f>General!A43</f>
        <v>0</v>
      </c>
      <c r="BS45" s="1">
        <f>General!B43</f>
        <v>0</v>
      </c>
      <c r="BT45" s="1" t="str">
        <f>General!C43</f>
        <v/>
      </c>
      <c r="BU45" s="1">
        <f>General!D43</f>
        <v>0</v>
      </c>
      <c r="BW45" s="1" t="str">
        <f>General!F43</f>
        <v>LWWLL</v>
      </c>
      <c r="BX45" s="1">
        <f>General!G43</f>
        <v>-3</v>
      </c>
      <c r="BZ45" s="1">
        <f>IF(Dashboard!U45="",1,0.5)</f>
        <v>1</v>
      </c>
      <c r="CB45" s="218" t="str">
        <f t="shared" si="207"/>
        <v/>
      </c>
      <c r="CC45" s="219" t="str">
        <f t="shared" si="208"/>
        <v/>
      </c>
      <c r="CD45" s="217" t="str">
        <f t="shared" si="209"/>
        <v/>
      </c>
      <c r="CE45" s="218" t="str">
        <f t="shared" si="210"/>
        <v/>
      </c>
      <c r="CF45" s="219" t="str">
        <f t="shared" si="211"/>
        <v/>
      </c>
      <c r="CG45" s="217" t="str">
        <f t="shared" si="212"/>
        <v/>
      </c>
      <c r="CH45" s="218" t="str">
        <f t="shared" si="213"/>
        <v/>
      </c>
      <c r="CI45" s="219" t="str">
        <f t="shared" si="214"/>
        <v/>
      </c>
      <c r="CJ45" s="217" t="str">
        <f t="shared" si="215"/>
        <v/>
      </c>
      <c r="CK45" s="218" t="str">
        <f t="shared" si="216"/>
        <v/>
      </c>
      <c r="CL45" s="219" t="str">
        <f t="shared" si="217"/>
        <v/>
      </c>
      <c r="CM45" s="217" t="str">
        <f t="shared" si="218"/>
        <v/>
      </c>
      <c r="CN45" s="218" t="str">
        <f t="shared" si="262"/>
        <v/>
      </c>
      <c r="CO45" s="219" t="str">
        <f t="shared" si="219"/>
        <v/>
      </c>
      <c r="CP45" s="217" t="str">
        <f t="shared" si="220"/>
        <v/>
      </c>
      <c r="CQ45" s="218" t="str">
        <f t="shared" si="221"/>
        <v/>
      </c>
      <c r="CR45" s="219" t="str">
        <f t="shared" si="222"/>
        <v/>
      </c>
      <c r="CS45" s="217" t="str">
        <f t="shared" si="223"/>
        <v/>
      </c>
      <c r="CT45" s="218" t="str">
        <f t="shared" si="224"/>
        <v/>
      </c>
      <c r="CU45" s="219" t="str">
        <f t="shared" si="225"/>
        <v/>
      </c>
      <c r="CV45" s="217" t="str">
        <f t="shared" si="226"/>
        <v/>
      </c>
      <c r="CW45" s="218" t="str">
        <f t="shared" si="227"/>
        <v/>
      </c>
      <c r="CX45" s="219" t="str">
        <f t="shared" si="228"/>
        <v/>
      </c>
      <c r="CY45" s="220" t="str">
        <f t="shared" si="229"/>
        <v/>
      </c>
      <c r="CZ45" s="218" t="str">
        <f t="shared" si="230"/>
        <v/>
      </c>
      <c r="DA45" s="219" t="str">
        <f t="shared" si="231"/>
        <v/>
      </c>
      <c r="DB45" s="217" t="str">
        <f t="shared" si="232"/>
        <v/>
      </c>
      <c r="DC45" s="218" t="str">
        <f t="shared" si="233"/>
        <v/>
      </c>
      <c r="DD45" s="219" t="str">
        <f t="shared" si="234"/>
        <v/>
      </c>
      <c r="DE45" s="217" t="str">
        <f t="shared" si="235"/>
        <v/>
      </c>
      <c r="DF45" s="218" t="str">
        <f t="shared" si="236"/>
        <v/>
      </c>
      <c r="DG45" s="219" t="str">
        <f t="shared" si="237"/>
        <v/>
      </c>
      <c r="DH45" s="217" t="str">
        <f t="shared" si="238"/>
        <v/>
      </c>
      <c r="DI45" s="218" t="str">
        <f t="shared" si="239"/>
        <v/>
      </c>
      <c r="DJ45" s="219" t="str">
        <f t="shared" si="240"/>
        <v/>
      </c>
      <c r="DK45" s="217" t="str">
        <f t="shared" si="241"/>
        <v/>
      </c>
      <c r="DL45" s="218" t="str">
        <f t="shared" si="242"/>
        <v/>
      </c>
      <c r="DM45" s="219" t="str">
        <f t="shared" si="243"/>
        <v/>
      </c>
      <c r="DN45" s="217" t="str">
        <f t="shared" si="244"/>
        <v/>
      </c>
      <c r="DO45" s="218" t="str">
        <f t="shared" si="245"/>
        <v/>
      </c>
      <c r="DP45" s="219" t="str">
        <f t="shared" si="246"/>
        <v/>
      </c>
      <c r="DQ45" s="217" t="str">
        <f t="shared" si="247"/>
        <v/>
      </c>
      <c r="DR45" s="218" t="str">
        <f t="shared" si="248"/>
        <v/>
      </c>
      <c r="DS45" s="219" t="str">
        <f t="shared" si="249"/>
        <v/>
      </c>
      <c r="DT45" s="217" t="str">
        <f t="shared" si="250"/>
        <v/>
      </c>
      <c r="DU45" s="218" t="str">
        <f t="shared" si="251"/>
        <v/>
      </c>
      <c r="DV45" s="219" t="str">
        <f t="shared" si="252"/>
        <v/>
      </c>
      <c r="DW45" s="217" t="str">
        <f t="shared" si="253"/>
        <v/>
      </c>
      <c r="DX45" s="218" t="str">
        <f t="shared" si="254"/>
        <v/>
      </c>
      <c r="DY45" s="219" t="str">
        <f t="shared" si="255"/>
        <v/>
      </c>
      <c r="DZ45" s="217" t="str">
        <f t="shared" si="256"/>
        <v/>
      </c>
      <c r="EA45" s="218" t="str">
        <f t="shared" si="257"/>
        <v/>
      </c>
      <c r="EB45" s="219" t="str">
        <f t="shared" si="258"/>
        <v/>
      </c>
      <c r="EC45" s="217" t="str">
        <f t="shared" si="259"/>
        <v/>
      </c>
      <c r="ED45" s="252">
        <f t="shared" si="140"/>
        <v>0</v>
      </c>
      <c r="EE45" s="253">
        <f t="shared" si="141"/>
        <v>0</v>
      </c>
      <c r="EF45" s="254" t="str">
        <f t="shared" si="142"/>
        <v/>
      </c>
      <c r="EG45" s="255" t="e">
        <f t="shared" si="263"/>
        <v>#DIV/0!</v>
      </c>
      <c r="EH45" s="255" t="e">
        <f t="shared" si="263"/>
        <v>#DIV/0!</v>
      </c>
      <c r="EI45" s="255" t="e">
        <f t="shared" si="263"/>
        <v>#DIV/0!</v>
      </c>
      <c r="EJ45" s="255" t="e">
        <f t="shared" si="263"/>
        <v>#DIV/0!</v>
      </c>
      <c r="EK45" s="255" t="e">
        <f t="shared" si="263"/>
        <v>#DIV/0!</v>
      </c>
      <c r="EL45" s="255" t="e">
        <f t="shared" si="263"/>
        <v>#DIV/0!</v>
      </c>
      <c r="EM45" s="255" t="e">
        <f t="shared" si="263"/>
        <v>#DIV/0!</v>
      </c>
      <c r="EN45" s="255" t="e">
        <f t="shared" si="263"/>
        <v>#DIV/0!</v>
      </c>
      <c r="EO45" s="255" t="e">
        <f t="shared" si="263"/>
        <v>#DIV/0!</v>
      </c>
      <c r="EP45" s="255" t="e">
        <f t="shared" si="263"/>
        <v>#DIV/0!</v>
      </c>
      <c r="EQ45" s="255" t="e">
        <f t="shared" si="263"/>
        <v>#DIV/0!</v>
      </c>
      <c r="ER45" s="255" t="e">
        <f t="shared" si="263"/>
        <v>#DIV/0!</v>
      </c>
      <c r="ES45" s="255" t="e">
        <f t="shared" si="263"/>
        <v>#DIV/0!</v>
      </c>
      <c r="ET45" s="255" t="e">
        <f t="shared" si="263"/>
        <v>#DIV/0!</v>
      </c>
      <c r="EU45" s="255" t="e">
        <f t="shared" si="263"/>
        <v>#DIV/0!</v>
      </c>
      <c r="EV45" s="255" t="e">
        <f t="shared" si="260"/>
        <v>#DIV/0!</v>
      </c>
      <c r="EW45" s="255" t="e">
        <f t="shared" si="203"/>
        <v>#DIV/0!</v>
      </c>
      <c r="EX45" s="255" t="e">
        <f t="shared" si="201"/>
        <v>#DIV/0!</v>
      </c>
      <c r="EY45" s="256" t="str">
        <f t="shared" si="144"/>
        <v/>
      </c>
      <c r="EZ45" s="257" t="str">
        <f t="shared" si="145"/>
        <v/>
      </c>
      <c r="FA45" s="257" t="str">
        <f t="shared" si="146"/>
        <v/>
      </c>
      <c r="FB45" s="257" t="str">
        <f t="shared" si="147"/>
        <v/>
      </c>
      <c r="FC45" s="257" t="str">
        <f t="shared" si="148"/>
        <v/>
      </c>
      <c r="FD45" s="257" t="str">
        <f t="shared" si="149"/>
        <v/>
      </c>
      <c r="FE45" s="257" t="str">
        <f t="shared" si="150"/>
        <v/>
      </c>
      <c r="FF45" s="257" t="str">
        <f t="shared" si="151"/>
        <v/>
      </c>
      <c r="FG45" s="257" t="str">
        <f t="shared" si="152"/>
        <v/>
      </c>
      <c r="FH45" s="257" t="str">
        <f t="shared" si="153"/>
        <v/>
      </c>
      <c r="FI45" s="257" t="str">
        <f t="shared" si="154"/>
        <v/>
      </c>
      <c r="FJ45" s="257" t="str">
        <f t="shared" si="155"/>
        <v/>
      </c>
      <c r="FK45" s="257" t="str">
        <f t="shared" si="156"/>
        <v/>
      </c>
      <c r="FL45" s="257" t="str">
        <f t="shared" si="157"/>
        <v/>
      </c>
      <c r="FM45" s="257" t="str">
        <f t="shared" si="158"/>
        <v/>
      </c>
      <c r="FN45" s="257" t="str">
        <f t="shared" si="159"/>
        <v/>
      </c>
      <c r="FO45" s="257" t="str">
        <f t="shared" si="160"/>
        <v/>
      </c>
      <c r="FP45" s="258" t="str">
        <f t="shared" si="161"/>
        <v/>
      </c>
      <c r="FQ45" s="228">
        <v>45</v>
      </c>
      <c r="FR45" s="232">
        <f t="shared" si="198"/>
        <v>40</v>
      </c>
      <c r="FS45" s="230" t="str" cm="1">
        <f t="array" ref="FS45">IFERROR(INDEX($EG$4:$EX$4,_xlfn.AGGREGATE(15,6,COLUMN($EG$4:$EX$4)-COLUMN($EF$1)/($EG45:$EX45=LARGE($EG45:$EX45,1)),COLUMNS($EX$4:$EX$4))),"")</f>
        <v/>
      </c>
      <c r="FT45" s="230" t="str" cm="1">
        <f t="array" ref="FT45">IFERROR(INDEX($EG$4:$EX$4,_xlfn.AGGREGATE(15,6,COLUMN($EG$4:$EX$4)-COLUMN($EF$1)/($EG45:$EX45=LARGE($EG45:$EX45,2)),COLUMNS($EX$4:$EY$4))),"")</f>
        <v/>
      </c>
      <c r="FU45" s="230" t="str" cm="1">
        <f t="array" ref="FU45">IFERROR(INDEX($EG$4:$EX$4,_xlfn.AGGREGATE(15,6,COLUMN($EG$4:$EX$4)-COLUMN($EF$1)/($EG45:$EX45=LARGE($EG45:$EX45,3)),COLUMNS($EX$4:$EZ$4))),"")</f>
        <v/>
      </c>
      <c r="FV45" s="230" t="str" cm="1">
        <f t="array" ref="FV45">IFERROR(INDEX($EG$4:$EX$4,_xlfn.AGGREGATE(15,6,COLUMN($EG$4:$EX$4)-COLUMN($EF$1)/($EG45:$EX45=LARGE($EG45:$EX45,4)),COLUMNS($EX$4:$FA$4))),"")</f>
        <v/>
      </c>
      <c r="FW45" s="230" t="str" cm="1">
        <f t="array" ref="FW45">IFERROR(INDEX($EG$4:$EX$4,_xlfn.AGGREGATE(15,6,COLUMN($EG$4:$EX$4)-COLUMN($EF$1)/($EG45:$EX45=LARGE($EG45:$EX45,5)),COLUMNS($EX$4:$FB$4))),"")</f>
        <v/>
      </c>
      <c r="FX45" s="230" t="str" cm="1">
        <f t="array" ref="FX45">IFERROR(INDEX($EG$4:$EX$4,_xlfn.AGGREGATE(15,6,COLUMN($EG$4:$EX$4)-COLUMN($EF$1)/($EG45:$EX45=LARGE($EG45:$EX45,6)),COLUMNS($EX$4:$FC$4))),"")</f>
        <v/>
      </c>
      <c r="FY45" s="228" t="str">
        <f t="shared" si="191"/>
        <v/>
      </c>
      <c r="FZ45" s="231" t="str">
        <f t="shared" ca="1" si="192"/>
        <v>R</v>
      </c>
      <c r="GA45" s="231" t="e" cm="1">
        <f t="array" aca="1" ref="GA45" ca="1">IF(INDIRECT(VLOOKUP(GA44,General!AC:AE,3,FALSE)&amp;FQ44)&gt;0,GA44,FY44)</f>
        <v>#N/A</v>
      </c>
      <c r="GB45" s="232">
        <f t="shared" ca="1" si="193"/>
        <v>6</v>
      </c>
      <c r="GC45" s="230"/>
      <c r="GD45" s="231"/>
      <c r="GE45" s="231"/>
      <c r="GF45" s="231"/>
      <c r="GG45" s="231"/>
      <c r="GH45" s="229"/>
      <c r="GI45" s="259">
        <f ca="1">IF(FS45="",-1,COUNTIF(INDIRECT(GC45&amp;$DN$10):INDIRECT(GC45&amp;FQ45),"Y"))</f>
        <v>-1</v>
      </c>
      <c r="GJ45" s="262">
        <f ca="1">IF(FT45="",-1,COUNTIF(INDIRECT(GD45&amp;$DN$10):INDIRECT(GD45&amp;FQ45),"Y"))</f>
        <v>-1</v>
      </c>
      <c r="GK45" s="262">
        <f ca="1">IF(FU45="",-1,COUNTIF(INDIRECT(GE45&amp;$DN$10):INDIRECT(GE45&amp;FQ45),"Y"))</f>
        <v>-1</v>
      </c>
      <c r="GL45" s="260">
        <f ca="1">IF(FV45="",-1,COUNTIF(INDIRECT(GF45&amp;$DN$10):INDIRECT(GF45&amp;FQ45),"Y"))</f>
        <v>-1</v>
      </c>
      <c r="GM45" s="264">
        <f ca="1">IF(FW45="",-1,COUNTIF(INDIRECT(GG45&amp;$DN$10):INDIRECT(GG45&amp;FQ45),"Y"))</f>
        <v>-1</v>
      </c>
      <c r="GN45" s="264">
        <f ca="1">IF(FX45="",-1,COUNTIF(INDIRECT(GH45&amp;$DN$10):INDIRECT(GH45&amp;FQ45),"Y"))</f>
        <v>-1</v>
      </c>
      <c r="GO45" s="230" t="str" cm="1">
        <f t="array" ref="GO45">IFERROR(INDEX($DP$45:$DU$45,_xlfn.AGGREGATE(15,6,COLUMN($DP$45:$DU$45)-COLUMN($DO$45)/($EF$45:$EK$45=MAX($EF$45:$EK$45)),COLUMNS($DP$45:FS45))),"")</f>
        <v/>
      </c>
      <c r="GP45" s="231" t="str" cm="1">
        <f t="array" ref="GP45">IFERROR(INDEX($DP$45:$DU$45,_xlfn.AGGREGATE(15,6,COLUMN($DP$45:$DU$45)-COLUMN($DO$45)/($EF$45:$EK$45=MAX($EF$45:$EK$45)),COLUMNS($DP$45:FT45))),"")</f>
        <v/>
      </c>
      <c r="GQ45" s="231" t="str" cm="1">
        <f t="array" ref="GQ45">IFERROR(INDEX($DP$45:$DU$45,_xlfn.AGGREGATE(15,6,COLUMN($DP$45:$DU$45)-COLUMN($DO$45)/($EF$45:$EK$45=MAX($EF$45:$EK$45)),COLUMNS($DP$45:FU45))),"")</f>
        <v/>
      </c>
      <c r="GR45" s="231" t="str" cm="1">
        <f t="array" ref="GR45">IFERROR(INDEX($DP$45:$DU$45,_xlfn.AGGREGATE(15,6,COLUMN($DP$45:$DU$45)-COLUMN($DO$45)/($EF$45:$EK$45=MAX($EF$45:$EK$45)),COLUMNS($DP$45:FV45))),"")</f>
        <v/>
      </c>
      <c r="GS45" s="231" t="str" cm="1">
        <f t="array" ref="GS45">IFERROR(INDEX($DP$45:$DU$45,_xlfn.AGGREGATE(15,6,COLUMN($DP$45:$DU$45)-COLUMN($DO$45)/($EF$45:$EK$45=MAX($EF$45:$EK$45)),COLUMNS($DP$45:FW45))),"")</f>
        <v/>
      </c>
      <c r="GT45" s="229" t="str" cm="1">
        <f t="array" ref="GT45">IFERROR(INDEX($DP$45:$DU$45,_xlfn.AGGREGATE(15,6,COLUMN($DP$45:$DU$45)-COLUMN($DO$45)/($EF$45:$EK$45=MAX($EF$45:$EK$45)),COLUMNS($DP$45:FX45))),"")</f>
        <v/>
      </c>
      <c r="GU45" s="234">
        <f t="shared" ca="1" si="164"/>
        <v>6</v>
      </c>
      <c r="GV45" s="232">
        <f t="shared" ca="1" si="194"/>
        <v>6</v>
      </c>
      <c r="GW45" s="263" t="str" cm="1">
        <f t="array" aca="1" ref="GW45" ca="1">INDEX(GO45:GT45,1,GV45)</f>
        <v/>
      </c>
      <c r="GX45" s="230" t="str">
        <f t="shared" ca="1" si="17"/>
        <v>B</v>
      </c>
      <c r="GY45" s="231" t="str">
        <f t="shared" ca="1" si="18"/>
        <v>T</v>
      </c>
      <c r="GZ45" s="231" t="str">
        <f t="shared" si="19"/>
        <v>C</v>
      </c>
      <c r="HA45" s="231" t="str">
        <f t="shared" si="6"/>
        <v/>
      </c>
      <c r="HB45" s="231" t="str">
        <f t="shared" ca="1" si="7"/>
        <v>00</v>
      </c>
      <c r="HC45" s="231" t="str">
        <f t="shared" si="8"/>
        <v>00</v>
      </c>
      <c r="HD45" s="234" t="str">
        <f t="shared" si="92"/>
        <v/>
      </c>
      <c r="HE45" s="234" t="str">
        <f t="shared" si="93"/>
        <v/>
      </c>
      <c r="HF45" s="234" t="str">
        <f t="shared" si="94"/>
        <v/>
      </c>
      <c r="HG45" s="234" t="str">
        <f t="shared" si="95"/>
        <v/>
      </c>
      <c r="HH45" s="234" t="str">
        <f t="shared" si="96"/>
        <v/>
      </c>
      <c r="HI45" s="234" t="str">
        <f t="shared" si="97"/>
        <v/>
      </c>
      <c r="HJ45" s="234">
        <f t="shared" ca="1" si="261"/>
        <v>0</v>
      </c>
      <c r="HK45" s="234">
        <f t="shared" ca="1" si="261"/>
        <v>0</v>
      </c>
      <c r="HL45" s="230" t="str">
        <f t="shared" si="206"/>
        <v/>
      </c>
      <c r="HM45" s="231">
        <f>IF(CC45="",0,IFERROR(VLOOKUP(CC40&amp;CC41&amp;CC42&amp;CC43&amp;CC44&amp;CC45,General!I:J,2,FALSE),0))</f>
        <v>0</v>
      </c>
      <c r="HN45" s="231">
        <f>IF(CF45="",0,IFERROR(VLOOKUP(CF40&amp;CF41&amp;CF42&amp;CF43&amp;CF44&amp;CF45,General!I:J,2,FALSE),0))</f>
        <v>0</v>
      </c>
      <c r="HO45" s="231">
        <f>IF(CI45="",0,IFERROR(VLOOKUP(CI40&amp;CI41&amp;CI42&amp;CI43&amp;CI44&amp;CI45,General!I:J,2,FALSE),0))</f>
        <v>0</v>
      </c>
      <c r="HP45" s="231">
        <f>IF(CL45="",0,IFERROR(VLOOKUP(CL40&amp;CL41&amp;CL42&amp;CL43&amp;CL44&amp;CL45,General!I:J,2,FALSE),0))</f>
        <v>0</v>
      </c>
      <c r="HQ45" s="231">
        <f>IF(CO45="",0,IFERROR(VLOOKUP(CO40&amp;CO41&amp;CO42&amp;CO43&amp;CO44&amp;CO45,General!I:J,2,FALSE),0))</f>
        <v>0</v>
      </c>
      <c r="HR45" s="231">
        <f>IF(CR45="",0,IFERROR(VLOOKUP(CR40&amp;CR41&amp;CR42&amp;CR43&amp;CR44&amp;CR45,General!I:J,2,FALSE),0))</f>
        <v>0</v>
      </c>
      <c r="HS45" s="231">
        <f>IF(CU45="",0,IFERROR(VLOOKUP(CU40&amp;CU41&amp;CU42&amp;CU43&amp;CU44&amp;CU45,General!I:J,2,FALSE),0))</f>
        <v>0</v>
      </c>
      <c r="HT45" s="231">
        <f>IF(CX45="",0,IFERROR(VLOOKUP(CX40&amp;CX41&amp;CX42&amp;CX43&amp;CX44&amp;CX45,General!I:J,2,FALSE),0))</f>
        <v>0</v>
      </c>
      <c r="HU45" s="231">
        <f>IF(DA45="",0,IFERROR(VLOOKUP(DA40&amp;DA41&amp;DA42&amp;DA43&amp;DA44&amp;DA45,General!I:J,2,FALSE),0))</f>
        <v>0</v>
      </c>
      <c r="HV45" s="231">
        <f>IF(DD45="",0,IFERROR(VLOOKUP(DD40&amp;DD41&amp;DD42&amp;DD43&amp;DD44&amp;DD45,General!I:J,2,FALSE),0))</f>
        <v>0</v>
      </c>
      <c r="HW45" s="231">
        <f>IF(DG45="",0,IFERROR(VLOOKUP(DG40&amp;DG41&amp;DG42&amp;DG43&amp;DG44&amp;DG45,General!I:J,2,FALSE),0))</f>
        <v>0</v>
      </c>
      <c r="HX45" s="231">
        <f>IF(DJ45="",0,IFERROR(VLOOKUP(DJ40&amp;DJ41&amp;DJ42&amp;DJ43&amp;DJ44&amp;DJ45,General!I:J,2,FALSE),0))</f>
        <v>0</v>
      </c>
      <c r="HY45" s="231">
        <f>IF(DM45="",0,IFERROR(VLOOKUP(DM40&amp;DM41&amp;DM42&amp;DM43&amp;DM44&amp;DM45,General!I:J,2,FALSE),0))</f>
        <v>0</v>
      </c>
      <c r="HZ45" s="231">
        <f>IF(DP45="",0,IFERROR(VLOOKUP(DP40&amp;DP41&amp;DP42&amp;DP43&amp;DP44&amp;DP45,General!I:J,2,FALSE),0))</f>
        <v>0</v>
      </c>
      <c r="IA45" s="231">
        <f>IF(DS45="",0,IFERROR(VLOOKUP(DS40&amp;DS41&amp;DS42&amp;DS43&amp;DS44&amp;DS45,General!I:J,2,FALSE),0))</f>
        <v>0</v>
      </c>
      <c r="IB45" s="231">
        <f>IF(DV45="",0,IFERROR(VLOOKUP(DV40&amp;DV41&amp;DV42&amp;DV43&amp;DV44&amp;DV45,General!I:J,2,FALSE),0))</f>
        <v>0</v>
      </c>
      <c r="IC45" s="229">
        <f>IF(DY45="",0,IFERROR(VLOOKUP(DY40&amp;DY41&amp;DY42&amp;DY43&amp;DY44&amp;DY45,General!I:J,2,FALSE),0))</f>
        <v>0</v>
      </c>
      <c r="ID45" s="229">
        <f>IF(EB45="",0,IFERROR(VLOOKUP(EB40&amp;EB41&amp;EB42&amp;EB43&amp;EB44&amp;EB45,General!I:J,2,FALSE),0))</f>
        <v>0</v>
      </c>
      <c r="IE45" s="229">
        <v>0</v>
      </c>
      <c r="IF45" s="234" t="str">
        <f t="shared" si="165"/>
        <v/>
      </c>
      <c r="IG45" s="234" t="str">
        <f t="shared" si="99"/>
        <v>N</v>
      </c>
      <c r="IH45" s="234" t="str">
        <f t="shared" ca="1" si="100"/>
        <v>N</v>
      </c>
      <c r="II45" s="234" t="str">
        <f t="shared" si="101"/>
        <v>N</v>
      </c>
      <c r="IJ45" s="234" t="str">
        <f t="shared" si="102"/>
        <v/>
      </c>
      <c r="IK45" s="276" t="str">
        <f t="shared" ca="1" si="103"/>
        <v/>
      </c>
      <c r="IL45" s="234" t="str">
        <f t="shared" ca="1" si="104"/>
        <v/>
      </c>
      <c r="IM45" s="234" t="str">
        <f t="shared" si="105"/>
        <v/>
      </c>
      <c r="IN45" s="234" t="str">
        <f t="shared" si="106"/>
        <v/>
      </c>
      <c r="IO45" s="234" t="str">
        <f t="shared" si="107"/>
        <v/>
      </c>
      <c r="IP45" s="234" t="str">
        <f t="shared" si="108"/>
        <v/>
      </c>
      <c r="IQ45" s="234" t="str">
        <f t="shared" si="10"/>
        <v/>
      </c>
      <c r="IR45" s="234" t="str">
        <f t="shared" si="11"/>
        <v/>
      </c>
      <c r="IS45" s="234" t="str">
        <f t="shared" si="204"/>
        <v>00000</v>
      </c>
      <c r="IT45" s="234" t="str">
        <f t="shared" si="204"/>
        <v>00000</v>
      </c>
      <c r="IU45" s="234" t="str">
        <f t="shared" si="166"/>
        <v>000000</v>
      </c>
      <c r="IV45" s="234" t="str">
        <f t="shared" si="166"/>
        <v>000000</v>
      </c>
      <c r="IW45" s="234" t="str">
        <f t="shared" si="167"/>
        <v>B</v>
      </c>
      <c r="IX45" s="234" t="str">
        <f t="shared" si="168"/>
        <v>B</v>
      </c>
      <c r="IY45" s="234" t="str">
        <f t="shared" si="110"/>
        <v/>
      </c>
      <c r="IZ45" s="234" t="str">
        <f t="shared" ca="1" si="111"/>
        <v/>
      </c>
      <c r="JA45" s="234" t="str">
        <f t="shared" ca="1" si="112"/>
        <v>0</v>
      </c>
      <c r="JB45" s="234" t="str">
        <f t="shared" ca="1" si="113"/>
        <v/>
      </c>
      <c r="JC45" s="234" t="str">
        <f t="shared" si="114"/>
        <v>0</v>
      </c>
      <c r="JD45" s="234" t="str">
        <f t="shared" ca="1" si="115"/>
        <v/>
      </c>
      <c r="JE45" s="234" t="str">
        <f t="shared" ca="1" si="169"/>
        <v/>
      </c>
      <c r="JF45" s="234" t="str">
        <f t="shared" ca="1" si="170"/>
        <v/>
      </c>
      <c r="JG45" s="234" t="str">
        <f t="shared" ca="1" si="171"/>
        <v/>
      </c>
      <c r="JH45" s="234" t="str">
        <f t="shared" si="116"/>
        <v/>
      </c>
      <c r="JI45" s="234"/>
      <c r="JJ45" s="234"/>
      <c r="JK45" s="234"/>
      <c r="JL45" s="234"/>
      <c r="JM45" s="234"/>
      <c r="JN45" s="234">
        <v>2</v>
      </c>
      <c r="JO45" s="218"/>
      <c r="JP45" s="234"/>
      <c r="JQ45" s="234"/>
      <c r="JS45" s="281" t="e">
        <f t="shared" si="199"/>
        <v>#DIV/0!</v>
      </c>
      <c r="JT45" s="1" t="e">
        <f t="shared" si="200"/>
        <v>#DIV/0!</v>
      </c>
      <c r="JU45" s="1" t="e">
        <f t="shared" si="174"/>
        <v>#DIV/0!</v>
      </c>
      <c r="JV45" s="1" t="e">
        <f t="shared" si="175"/>
        <v>#DIV/0!</v>
      </c>
      <c r="JW45" s="1" t="e">
        <f t="shared" si="176"/>
        <v>#DIV/0!</v>
      </c>
      <c r="JX45" s="1" t="str">
        <f t="shared" si="177"/>
        <v/>
      </c>
      <c r="JY45" s="1" t="str">
        <f t="shared" si="178"/>
        <v/>
      </c>
      <c r="JZ45" s="1" t="str">
        <f t="shared" si="179"/>
        <v/>
      </c>
      <c r="KA45" s="1" t="str">
        <f t="shared" si="180"/>
        <v/>
      </c>
      <c r="KB45" s="1" t="str">
        <f t="shared" si="181"/>
        <v/>
      </c>
      <c r="KC45" s="1" t="str" cm="1">
        <f t="array" aca="1" ref="KC45" ca="1">IF(INDIRECT(VLOOKUP(KC44,General!AC:AE,3,FALSE)&amp;FQ44)&gt;1,KC44,JX45)</f>
        <v>DL</v>
      </c>
      <c r="KD45" s="1" t="str" cm="1">
        <f t="array" aca="1" ref="KD45" ca="1">IF(AND(INDIRECT(VLOOKUP(KD44,General!AC:AE,3,FALSE)&amp;FQ44)&gt;6,KD44&lt;&gt;KC45),KD44,IF(JX45&lt;&gt;KC45,JX45,IF(AND(JX45=JY45,JX45=JZ45),KA45,IF(JX45=JY45,JZ45,JY45))))</f>
        <v>DR</v>
      </c>
      <c r="KE45" s="1" t="str" cm="1">
        <f t="array" aca="1" ref="KE45" ca="1">IF(AND(INDIRECT(VLOOKUP(KE44,General!AC:AE,3,FALSE)&amp;FQ44)&gt;6,KE44&lt;&gt;KC45,KE44&lt;&gt;KD45),KE44,IF(AND(JX45&lt;&gt;KC45,JX45&lt;&gt;KD45),JX45,IF(AND(JY45&lt;&gt;KC45,JY45&lt;&gt;KD45),JY45,IF(AND(JZ45&lt;&gt;KC45,JZ45&lt;&gt;KD45),JZ45,IF(AND(KA45&lt;&gt;KC45,KA45&lt;&gt;KD45),KA45,KB45)))))</f>
        <v>CW</v>
      </c>
      <c r="KF45" s="1" t="str" cm="1">
        <f t="array" aca="1" ref="KF45" ca="1">INDIRECT(KC45&amp;FQ45)</f>
        <v/>
      </c>
      <c r="KG45" s="1" t="str" cm="1">
        <f t="array" aca="1" ref="KG45" ca="1">INDIRECT(KD45&amp;FQ45)</f>
        <v/>
      </c>
      <c r="KH45" s="1" t="str" cm="1">
        <f t="array" aca="1" ref="KH45" ca="1">INDIRECT(KE45&amp;FQ45)</f>
        <v/>
      </c>
      <c r="KI45" s="1" t="str">
        <f ca="1">VLOOKUP(KC45,General!AF:AG,2,FALSE)</f>
        <v xml:space="preserve">L3O </v>
      </c>
      <c r="KJ45" s="1" t="str">
        <f ca="1">VLOOKUP(KD45,General!AF:AG,2,FALSE)</f>
        <v xml:space="preserve">L4O </v>
      </c>
      <c r="KK45" s="1" t="str">
        <f ca="1">VLOOKUP(KE45,General!AF:AG,2,FALSE)</f>
        <v>AWB</v>
      </c>
      <c r="KL45" s="1" t="str">
        <f t="shared" ca="1" si="195"/>
        <v>Y</v>
      </c>
      <c r="KM45" s="1" t="str">
        <f t="shared" ca="1" si="196"/>
        <v>Y</v>
      </c>
      <c r="KN45" s="1" t="str">
        <f t="shared" ca="1" si="197"/>
        <v>Y</v>
      </c>
    </row>
    <row r="46" spans="1:300" ht="15.75" thickBot="1">
      <c r="A46" s="1">
        <v>42</v>
      </c>
      <c r="B46" s="9" t="str">
        <f t="shared" si="20"/>
        <v/>
      </c>
      <c r="C46" s="91" t="str">
        <f t="shared" si="183"/>
        <v/>
      </c>
      <c r="D46" s="86" t="str">
        <f t="shared" si="117"/>
        <v/>
      </c>
      <c r="E46" s="87" t="str">
        <f t="shared" si="117"/>
        <v/>
      </c>
      <c r="F46" s="8" t="str">
        <f t="shared" si="21"/>
        <v/>
      </c>
      <c r="H46" s="94" t="str">
        <f t="shared" si="184"/>
        <v/>
      </c>
      <c r="I46" s="86" t="str">
        <f t="shared" si="118"/>
        <v/>
      </c>
      <c r="J46" s="87" t="str">
        <f t="shared" si="118"/>
        <v/>
      </c>
      <c r="K46" s="8" t="str">
        <f t="shared" si="119"/>
        <v/>
      </c>
      <c r="L46" s="52"/>
      <c r="M46" s="16" t="str">
        <f>IF(Dashboard!AH46="","",Dashboard!AH46)</f>
        <v/>
      </c>
      <c r="O46" s="9" t="str">
        <f t="shared" si="185"/>
        <v/>
      </c>
      <c r="P46" s="86" t="str">
        <f t="shared" si="120"/>
        <v/>
      </c>
      <c r="Q46" s="87" t="str">
        <f t="shared" si="120"/>
        <v/>
      </c>
      <c r="R46" s="4" t="str">
        <f t="shared" si="121"/>
        <v/>
      </c>
      <c r="S46" s="4" t="str">
        <f t="shared" si="122"/>
        <v/>
      </c>
      <c r="T46" s="110" t="str">
        <f t="shared" si="123"/>
        <v/>
      </c>
      <c r="U46" s="4" t="str">
        <f>IF(M46="","",IF(B46="NB",U45,IF(T46="",SUM($T$5:$T46)+S46,SUM($T$5:$T46))))</f>
        <v/>
      </c>
      <c r="V46" s="98" t="str">
        <f t="shared" si="0"/>
        <v/>
      </c>
      <c r="W46" s="72" t="e">
        <f t="shared" ca="1" si="22"/>
        <v>#VALUE!</v>
      </c>
      <c r="X46" s="74" t="str">
        <f t="shared" si="23"/>
        <v/>
      </c>
      <c r="Y46" s="9" t="str">
        <f t="shared" ca="1" si="12"/>
        <v>D</v>
      </c>
      <c r="Z46" s="4" t="str">
        <f t="shared" ca="1" si="13"/>
        <v>D</v>
      </c>
      <c r="AA46" s="4" t="str">
        <f t="shared" ca="1" si="14"/>
        <v>B</v>
      </c>
      <c r="AB46" s="4" t="str">
        <f t="shared" si="186"/>
        <v/>
      </c>
      <c r="AC46" s="4" t="str">
        <f t="shared" si="187"/>
        <v/>
      </c>
      <c r="AD46" s="4" t="str">
        <f t="shared" si="188"/>
        <v/>
      </c>
      <c r="AE46" s="1" t="str">
        <f t="shared" si="124"/>
        <v/>
      </c>
      <c r="AF46" s="1" t="str">
        <f t="shared" si="125"/>
        <v/>
      </c>
      <c r="AG46" s="1" t="str">
        <f t="shared" si="189"/>
        <v/>
      </c>
      <c r="AH46" s="1" t="str">
        <f t="shared" si="126"/>
        <v/>
      </c>
      <c r="AI46" s="1" t="str">
        <f t="shared" si="127"/>
        <v/>
      </c>
      <c r="AJ46" s="1" t="str">
        <f t="shared" si="128"/>
        <v/>
      </c>
      <c r="AK46" s="1">
        <f t="shared" si="129"/>
        <v>0</v>
      </c>
      <c r="AL46" s="1">
        <f t="shared" si="129"/>
        <v>0</v>
      </c>
      <c r="AM46" s="1" t="str">
        <f t="shared" si="5"/>
        <v/>
      </c>
      <c r="AN46" s="1">
        <f t="shared" si="24"/>
        <v>0</v>
      </c>
      <c r="AO46" s="1" t="str">
        <f t="shared" si="190"/>
        <v/>
      </c>
      <c r="AP46" s="1" t="str">
        <f t="shared" si="25"/>
        <v>N</v>
      </c>
      <c r="AQ46" s="1" t="str">
        <f t="shared" si="26"/>
        <v>N</v>
      </c>
      <c r="AR46" s="1" t="str">
        <f t="shared" si="27"/>
        <v>N</v>
      </c>
      <c r="AS46" s="1" t="str">
        <f t="shared" si="28"/>
        <v/>
      </c>
      <c r="AT46" s="15" t="str">
        <f t="shared" ca="1" si="130"/>
        <v/>
      </c>
      <c r="AU46" s="1" t="str">
        <f t="shared" ca="1" si="29"/>
        <v/>
      </c>
      <c r="AV46" s="1" t="str">
        <f t="shared" ca="1" si="30"/>
        <v/>
      </c>
      <c r="AW46" s="1" t="str">
        <f t="shared" si="31"/>
        <v/>
      </c>
      <c r="AX46" s="1" t="str">
        <f t="shared" si="32"/>
        <v/>
      </c>
      <c r="AY46" s="1" t="str">
        <f t="shared" si="33"/>
        <v/>
      </c>
      <c r="AZ46" s="1" t="str">
        <f>IF(Dashboard!AH46="P",IF(AZ45="",1,AZ45+1),"")</f>
        <v/>
      </c>
      <c r="BA46" s="1" t="str">
        <f>IF(Dashboard!AH46="B",IF(BA45="",1,BA45+1),"")</f>
        <v/>
      </c>
      <c r="BB46" s="1" t="str">
        <f t="shared" ref="BB46:BC61" si="264">IF(AZ41="",0,AZ41)&amp;IF(AZ42="",0,AZ42)&amp;IF(AZ43="",0,AZ43)&amp;IF(AZ44="",0,AZ44)&amp;IF(AZ45="",0,AZ45)</f>
        <v>00000</v>
      </c>
      <c r="BC46" s="1" t="str">
        <f t="shared" si="264"/>
        <v>00000</v>
      </c>
      <c r="BD46" s="1" t="str">
        <f t="shared" ref="BD46:BE61" si="265">IF(AZ40="",0,AZ40)&amp;IF(AZ41="",0,AZ41)&amp;IF(AZ42="",0,AZ42)&amp;IF(AZ43="",0,AZ43)&amp;IF(AZ44="",0,AZ44)&amp;IF(AZ45="",0,AZ45)</f>
        <v>000000</v>
      </c>
      <c r="BE46" s="1" t="str">
        <f t="shared" si="265"/>
        <v>000000</v>
      </c>
      <c r="BF46" s="1" t="str">
        <f t="shared" si="132"/>
        <v>B</v>
      </c>
      <c r="BG46" s="1" t="str">
        <f t="shared" si="35"/>
        <v/>
      </c>
      <c r="BH46" s="1">
        <f t="shared" ca="1" si="133"/>
        <v>0</v>
      </c>
      <c r="BI46" s="1" t="str">
        <f t="shared" si="36"/>
        <v/>
      </c>
      <c r="BJ46" s="1">
        <f t="shared" ca="1" si="134"/>
        <v>0</v>
      </c>
      <c r="BK46" s="1" t="str">
        <f t="shared" si="37"/>
        <v/>
      </c>
      <c r="BL46" s="1">
        <f t="shared" ca="1" si="135"/>
        <v>0</v>
      </c>
      <c r="BM46" s="1" t="str">
        <f t="shared" ca="1" si="136"/>
        <v>0</v>
      </c>
      <c r="BN46" s="1" t="str">
        <f t="shared" ca="1" si="137"/>
        <v>0</v>
      </c>
      <c r="BO46" s="1" t="str">
        <f t="shared" ca="1" si="138"/>
        <v>0</v>
      </c>
      <c r="BR46" s="1">
        <f>General!A44</f>
        <v>0</v>
      </c>
      <c r="BS46" s="1">
        <f>General!B44</f>
        <v>0</v>
      </c>
      <c r="BT46" s="1" t="str">
        <f>General!C44</f>
        <v/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>IF(Dashboard!U46="",1,0.5)</f>
        <v>1</v>
      </c>
      <c r="CB46" s="230" t="str">
        <f t="shared" si="207"/>
        <v/>
      </c>
      <c r="CC46" s="231" t="str">
        <f t="shared" si="208"/>
        <v/>
      </c>
      <c r="CD46" s="229" t="str">
        <f t="shared" si="209"/>
        <v/>
      </c>
      <c r="CE46" s="230" t="str">
        <f t="shared" si="210"/>
        <v/>
      </c>
      <c r="CF46" s="231" t="str">
        <f t="shared" si="211"/>
        <v/>
      </c>
      <c r="CG46" s="229" t="str">
        <f t="shared" si="212"/>
        <v/>
      </c>
      <c r="CH46" s="230" t="str">
        <f t="shared" si="213"/>
        <v/>
      </c>
      <c r="CI46" s="231" t="str">
        <f t="shared" si="214"/>
        <v/>
      </c>
      <c r="CJ46" s="229" t="str">
        <f t="shared" si="215"/>
        <v/>
      </c>
      <c r="CK46" s="230" t="str">
        <f t="shared" si="216"/>
        <v/>
      </c>
      <c r="CL46" s="231" t="str">
        <f t="shared" si="217"/>
        <v/>
      </c>
      <c r="CM46" s="229" t="str">
        <f t="shared" si="218"/>
        <v/>
      </c>
      <c r="CN46" s="230" t="str">
        <f t="shared" si="262"/>
        <v/>
      </c>
      <c r="CO46" s="231" t="str">
        <f t="shared" si="219"/>
        <v/>
      </c>
      <c r="CP46" s="229" t="str">
        <f t="shared" si="220"/>
        <v/>
      </c>
      <c r="CQ46" s="230" t="str">
        <f t="shared" si="221"/>
        <v/>
      </c>
      <c r="CR46" s="231" t="str">
        <f t="shared" si="222"/>
        <v/>
      </c>
      <c r="CS46" s="229" t="str">
        <f t="shared" si="223"/>
        <v/>
      </c>
      <c r="CT46" s="230" t="str">
        <f t="shared" si="224"/>
        <v/>
      </c>
      <c r="CU46" s="231" t="str">
        <f t="shared" si="225"/>
        <v/>
      </c>
      <c r="CV46" s="229" t="str">
        <f t="shared" si="226"/>
        <v/>
      </c>
      <c r="CW46" s="230" t="str">
        <f t="shared" si="227"/>
        <v/>
      </c>
      <c r="CX46" s="231" t="str">
        <f t="shared" si="228"/>
        <v/>
      </c>
      <c r="CY46" s="232" t="str">
        <f t="shared" si="229"/>
        <v/>
      </c>
      <c r="CZ46" s="230" t="str">
        <f t="shared" si="230"/>
        <v/>
      </c>
      <c r="DA46" s="231" t="str">
        <f t="shared" si="231"/>
        <v/>
      </c>
      <c r="DB46" s="229" t="str">
        <f t="shared" si="232"/>
        <v/>
      </c>
      <c r="DC46" s="230" t="str">
        <f t="shared" si="233"/>
        <v/>
      </c>
      <c r="DD46" s="231" t="str">
        <f t="shared" si="234"/>
        <v/>
      </c>
      <c r="DE46" s="229" t="str">
        <f t="shared" si="235"/>
        <v/>
      </c>
      <c r="DF46" s="230" t="str">
        <f t="shared" si="236"/>
        <v/>
      </c>
      <c r="DG46" s="231" t="str">
        <f t="shared" si="237"/>
        <v/>
      </c>
      <c r="DH46" s="229" t="str">
        <f t="shared" si="238"/>
        <v/>
      </c>
      <c r="DI46" s="230" t="str">
        <f t="shared" si="239"/>
        <v/>
      </c>
      <c r="DJ46" s="231" t="str">
        <f t="shared" si="240"/>
        <v/>
      </c>
      <c r="DK46" s="229" t="str">
        <f t="shared" si="241"/>
        <v/>
      </c>
      <c r="DL46" s="230" t="str">
        <f t="shared" si="242"/>
        <v/>
      </c>
      <c r="DM46" s="231" t="str">
        <f t="shared" si="243"/>
        <v/>
      </c>
      <c r="DN46" s="229" t="str">
        <f t="shared" si="244"/>
        <v/>
      </c>
      <c r="DO46" s="230" t="str">
        <f t="shared" si="245"/>
        <v/>
      </c>
      <c r="DP46" s="231" t="str">
        <f t="shared" si="246"/>
        <v/>
      </c>
      <c r="DQ46" s="229" t="str">
        <f t="shared" si="247"/>
        <v/>
      </c>
      <c r="DR46" s="230" t="str">
        <f t="shared" si="248"/>
        <v/>
      </c>
      <c r="DS46" s="231" t="str">
        <f t="shared" si="249"/>
        <v/>
      </c>
      <c r="DT46" s="229" t="str">
        <f t="shared" si="250"/>
        <v/>
      </c>
      <c r="DU46" s="230" t="str">
        <f t="shared" si="251"/>
        <v/>
      </c>
      <c r="DV46" s="231" t="str">
        <f t="shared" si="252"/>
        <v/>
      </c>
      <c r="DW46" s="229" t="str">
        <f t="shared" si="253"/>
        <v/>
      </c>
      <c r="DX46" s="230" t="str">
        <f t="shared" si="254"/>
        <v/>
      </c>
      <c r="DY46" s="231" t="str">
        <f t="shared" si="255"/>
        <v/>
      </c>
      <c r="DZ46" s="229" t="str">
        <f t="shared" si="256"/>
        <v/>
      </c>
      <c r="EA46" s="230" t="str">
        <f t="shared" si="257"/>
        <v/>
      </c>
      <c r="EB46" s="231" t="str">
        <f t="shared" si="258"/>
        <v/>
      </c>
      <c r="EC46" s="229" t="str">
        <f t="shared" si="259"/>
        <v/>
      </c>
      <c r="ED46" s="252">
        <f t="shared" si="140"/>
        <v>0</v>
      </c>
      <c r="EE46" s="253">
        <f t="shared" si="141"/>
        <v>0</v>
      </c>
      <c r="EF46" s="254" t="str">
        <f t="shared" si="142"/>
        <v/>
      </c>
      <c r="EG46" s="255" t="e">
        <f t="shared" si="263"/>
        <v>#DIV/0!</v>
      </c>
      <c r="EH46" s="255" t="e">
        <f t="shared" si="263"/>
        <v>#DIV/0!</v>
      </c>
      <c r="EI46" s="255" t="e">
        <f t="shared" si="263"/>
        <v>#DIV/0!</v>
      </c>
      <c r="EJ46" s="255" t="e">
        <f t="shared" si="263"/>
        <v>#DIV/0!</v>
      </c>
      <c r="EK46" s="255" t="e">
        <f t="shared" si="263"/>
        <v>#DIV/0!</v>
      </c>
      <c r="EL46" s="255" t="e">
        <f t="shared" si="263"/>
        <v>#DIV/0!</v>
      </c>
      <c r="EM46" s="255" t="e">
        <f t="shared" si="263"/>
        <v>#DIV/0!</v>
      </c>
      <c r="EN46" s="255" t="e">
        <f t="shared" si="263"/>
        <v>#DIV/0!</v>
      </c>
      <c r="EO46" s="255" t="e">
        <f t="shared" si="263"/>
        <v>#DIV/0!</v>
      </c>
      <c r="EP46" s="255" t="e">
        <f t="shared" si="263"/>
        <v>#DIV/0!</v>
      </c>
      <c r="EQ46" s="255" t="e">
        <f t="shared" si="263"/>
        <v>#DIV/0!</v>
      </c>
      <c r="ER46" s="255" t="e">
        <f t="shared" si="263"/>
        <v>#DIV/0!</v>
      </c>
      <c r="ES46" s="255" t="e">
        <f t="shared" si="263"/>
        <v>#DIV/0!</v>
      </c>
      <c r="ET46" s="255" t="e">
        <f t="shared" si="263"/>
        <v>#DIV/0!</v>
      </c>
      <c r="EU46" s="255" t="e">
        <f t="shared" si="263"/>
        <v>#DIV/0!</v>
      </c>
      <c r="EV46" s="255" t="e">
        <f t="shared" si="260"/>
        <v>#DIV/0!</v>
      </c>
      <c r="EW46" s="255" t="e">
        <f t="shared" si="203"/>
        <v>#DIV/0!</v>
      </c>
      <c r="EX46" s="255" t="e">
        <f t="shared" si="201"/>
        <v>#DIV/0!</v>
      </c>
      <c r="EY46" s="256" t="str">
        <f t="shared" si="144"/>
        <v/>
      </c>
      <c r="EZ46" s="257" t="str">
        <f t="shared" si="145"/>
        <v/>
      </c>
      <c r="FA46" s="257" t="str">
        <f t="shared" si="146"/>
        <v/>
      </c>
      <c r="FB46" s="257" t="str">
        <f t="shared" si="147"/>
        <v/>
      </c>
      <c r="FC46" s="257" t="str">
        <f t="shared" si="148"/>
        <v/>
      </c>
      <c r="FD46" s="257" t="str">
        <f t="shared" si="149"/>
        <v/>
      </c>
      <c r="FE46" s="257" t="str">
        <f t="shared" si="150"/>
        <v/>
      </c>
      <c r="FF46" s="257" t="str">
        <f t="shared" si="151"/>
        <v/>
      </c>
      <c r="FG46" s="257" t="str">
        <f t="shared" si="152"/>
        <v/>
      </c>
      <c r="FH46" s="257" t="str">
        <f t="shared" si="153"/>
        <v/>
      </c>
      <c r="FI46" s="257" t="str">
        <f t="shared" si="154"/>
        <v/>
      </c>
      <c r="FJ46" s="257" t="str">
        <f t="shared" si="155"/>
        <v/>
      </c>
      <c r="FK46" s="257" t="str">
        <f t="shared" si="156"/>
        <v/>
      </c>
      <c r="FL46" s="257" t="str">
        <f t="shared" si="157"/>
        <v/>
      </c>
      <c r="FM46" s="257" t="str">
        <f t="shared" si="158"/>
        <v/>
      </c>
      <c r="FN46" s="257" t="str">
        <f t="shared" si="159"/>
        <v/>
      </c>
      <c r="FO46" s="257" t="str">
        <f t="shared" si="160"/>
        <v/>
      </c>
      <c r="FP46" s="258" t="str">
        <f t="shared" si="161"/>
        <v/>
      </c>
      <c r="FQ46" s="228">
        <v>46</v>
      </c>
      <c r="FR46" s="232">
        <f t="shared" si="198"/>
        <v>41</v>
      </c>
      <c r="FS46" s="230" t="str" cm="1">
        <f t="array" ref="FS46">IFERROR(INDEX($EG$4:$EX$4,_xlfn.AGGREGATE(15,6,COLUMN($EG$4:$EX$4)-COLUMN($EF$1)/($EG46:$EX46=LARGE($EG46:$EX46,1)),COLUMNS($EX$4:$EX$4))),"")</f>
        <v/>
      </c>
      <c r="FT46" s="230" t="str" cm="1">
        <f t="array" ref="FT46">IFERROR(INDEX($EG$4:$EX$4,_xlfn.AGGREGATE(15,6,COLUMN($EG$4:$EX$4)-COLUMN($EF$1)/($EG46:$EX46=LARGE($EG46:$EX46,2)),COLUMNS($EX$4:$EY$4))),"")</f>
        <v/>
      </c>
      <c r="FU46" s="230" t="str" cm="1">
        <f t="array" ref="FU46">IFERROR(INDEX($EG$4:$EX$4,_xlfn.AGGREGATE(15,6,COLUMN($EG$4:$EX$4)-COLUMN($EF$1)/($EG46:$EX46=LARGE($EG46:$EX46,3)),COLUMNS($EX$4:$EZ$4))),"")</f>
        <v/>
      </c>
      <c r="FV46" s="230" t="str" cm="1">
        <f t="array" ref="FV46">IFERROR(INDEX($EG$4:$EX$4,_xlfn.AGGREGATE(15,6,COLUMN($EG$4:$EX$4)-COLUMN($EF$1)/($EG46:$EX46=LARGE($EG46:$EX46,4)),COLUMNS($EX$4:$FA$4))),"")</f>
        <v/>
      </c>
      <c r="FW46" s="230" t="str" cm="1">
        <f t="array" ref="FW46">IFERROR(INDEX($EG$4:$EX$4,_xlfn.AGGREGATE(15,6,COLUMN($EG$4:$EX$4)-COLUMN($EF$1)/($EG46:$EX46=LARGE($EG46:$EX46,5)),COLUMNS($EX$4:$FB$4))),"")</f>
        <v/>
      </c>
      <c r="FX46" s="230" t="str" cm="1">
        <f t="array" ref="FX46">IFERROR(INDEX($EG$4:$EX$4,_xlfn.AGGREGATE(15,6,COLUMN($EG$4:$EX$4)-COLUMN($EF$1)/($EG46:$EX46=LARGE($EG46:$EX46,6)),COLUMNS($EX$4:$FC$4))),"")</f>
        <v/>
      </c>
      <c r="FY46" s="228" t="str">
        <f t="shared" si="191"/>
        <v/>
      </c>
      <c r="FZ46" s="231" t="str">
        <f t="shared" ca="1" si="192"/>
        <v>R</v>
      </c>
      <c r="GA46" s="231" t="e" cm="1">
        <f t="array" aca="1" ref="GA46" ca="1">IF(INDIRECT(VLOOKUP(GA45,General!AC:AE,3,FALSE)&amp;FQ45)&gt;0,GA45,FY45)</f>
        <v>#N/A</v>
      </c>
      <c r="GB46" s="232">
        <f t="shared" ca="1" si="193"/>
        <v>1</v>
      </c>
      <c r="GC46" s="230"/>
      <c r="GD46" s="231"/>
      <c r="GE46" s="231"/>
      <c r="GF46" s="231"/>
      <c r="GG46" s="231"/>
      <c r="GH46" s="229"/>
      <c r="GI46" s="259">
        <f ca="1">IF(FS46="",-1,COUNTIF(INDIRECT(GC46&amp;$DN$10):INDIRECT(GC46&amp;FQ46),"Y"))</f>
        <v>-1</v>
      </c>
      <c r="GJ46" s="262">
        <f ca="1">IF(FT46="",-1,COUNTIF(INDIRECT(GD46&amp;$DN$10):INDIRECT(GD46&amp;FQ46),"Y"))</f>
        <v>-1</v>
      </c>
      <c r="GK46" s="262">
        <f ca="1">IF(FU46="",-1,COUNTIF(INDIRECT(GE46&amp;$DN$10):INDIRECT(GE46&amp;FQ46),"Y"))</f>
        <v>-1</v>
      </c>
      <c r="GL46" s="260">
        <f ca="1">IF(FV46="",-1,COUNTIF(INDIRECT(GF46&amp;$DN$10):INDIRECT(GF46&amp;FQ46),"Y"))</f>
        <v>-1</v>
      </c>
      <c r="GM46" s="264">
        <f ca="1">IF(FW46="",-1,COUNTIF(INDIRECT(GG46&amp;$DN$10):INDIRECT(GG46&amp;FQ46),"Y"))</f>
        <v>-1</v>
      </c>
      <c r="GN46" s="264">
        <f ca="1">IF(FX46="",-1,COUNTIF(INDIRECT(GH46&amp;$DN$10):INDIRECT(GH46&amp;FQ46),"Y"))</f>
        <v>-1</v>
      </c>
      <c r="GO46" s="230" t="str" cm="1">
        <f t="array" ref="GO46">IFERROR(INDEX($DP$46:$DU$46,_xlfn.AGGREGATE(15,6,COLUMN($DP$46:$DU$46)-COLUMN($DO$46)/($EF$46:$EK$46=MAX($EF$46:$EK$46)),COLUMNS($DP$46:FS46))),"")</f>
        <v/>
      </c>
      <c r="GP46" s="231" t="str" cm="1">
        <f t="array" ref="GP46">IFERROR(INDEX($DP$46:$DU$46,_xlfn.AGGREGATE(15,6,COLUMN($DP$46:$DU$46)-COLUMN($DO$46)/($EF$46:$EK$46=MAX($EF$46:$EK$46)),COLUMNS($DP$46:FT46))),"")</f>
        <v/>
      </c>
      <c r="GQ46" s="231" t="str" cm="1">
        <f t="array" ref="GQ46">IFERROR(INDEX($DP$46:$DU$46,_xlfn.AGGREGATE(15,6,COLUMN($DP$46:$DU$46)-COLUMN($DO$46)/($EF$46:$EK$46=MAX($EF$46:$EK$46)),COLUMNS($DP$46:FU46))),"")</f>
        <v/>
      </c>
      <c r="GR46" s="231" t="str" cm="1">
        <f t="array" ref="GR46">IFERROR(INDEX($DP$46:$DU$46,_xlfn.AGGREGATE(15,6,COLUMN($DP$46:$DU$46)-COLUMN($DO$46)/($EF$46:$EK$46=MAX($EF$46:$EK$46)),COLUMNS($DP$46:FV46))),"")</f>
        <v/>
      </c>
      <c r="GS46" s="231" t="str" cm="1">
        <f t="array" ref="GS46">IFERROR(INDEX($DP$46:$DU$46,_xlfn.AGGREGATE(15,6,COLUMN($DP$46:$DU$46)-COLUMN($DO$46)/($EF$46:$EK$46=MAX($EF$46:$EK$46)),COLUMNS($DP$46:FW46))),"")</f>
        <v/>
      </c>
      <c r="GT46" s="229" t="str" cm="1">
        <f t="array" ref="GT46">IFERROR(INDEX($DP$46:$DU$46,_xlfn.AGGREGATE(15,6,COLUMN($DP$46:$DU$46)-COLUMN($DO$46)/($EF$46:$EK$46=MAX($EF$46:$EK$46)),COLUMNS($DP$46:FX46))),"")</f>
        <v/>
      </c>
      <c r="GU46" s="234">
        <f t="shared" ca="1" si="164"/>
        <v>6</v>
      </c>
      <c r="GV46" s="232">
        <f t="shared" ca="1" si="194"/>
        <v>1</v>
      </c>
      <c r="GW46" s="263" t="str" cm="1">
        <f t="array" aca="1" ref="GW46" ca="1">INDEX(GO46:GT46,1,GV46)</f>
        <v/>
      </c>
      <c r="GX46" s="230" t="str">
        <f t="shared" ca="1" si="17"/>
        <v>B</v>
      </c>
      <c r="GY46" s="231" t="str">
        <f t="shared" ca="1" si="18"/>
        <v>T</v>
      </c>
      <c r="GZ46" s="231" t="str">
        <f t="shared" si="19"/>
        <v>C</v>
      </c>
      <c r="HA46" s="231" t="str">
        <f t="shared" si="6"/>
        <v/>
      </c>
      <c r="HB46" s="231" t="str">
        <f t="shared" ca="1" si="7"/>
        <v>00</v>
      </c>
      <c r="HC46" s="231" t="str">
        <f t="shared" si="8"/>
        <v>00</v>
      </c>
      <c r="HD46" s="234" t="str">
        <f t="shared" si="92"/>
        <v/>
      </c>
      <c r="HE46" s="234" t="str">
        <f t="shared" si="93"/>
        <v/>
      </c>
      <c r="HF46" s="234" t="str">
        <f t="shared" si="94"/>
        <v/>
      </c>
      <c r="HG46" s="234" t="str">
        <f t="shared" si="95"/>
        <v/>
      </c>
      <c r="HH46" s="234" t="str">
        <f t="shared" si="96"/>
        <v/>
      </c>
      <c r="HI46" s="234" t="str">
        <f t="shared" si="97"/>
        <v/>
      </c>
      <c r="HJ46" s="234">
        <f t="shared" ca="1" si="261"/>
        <v>0</v>
      </c>
      <c r="HK46" s="234">
        <f t="shared" ca="1" si="261"/>
        <v>0</v>
      </c>
      <c r="HL46" s="230" t="str">
        <f t="shared" si="206"/>
        <v/>
      </c>
      <c r="HM46" s="231">
        <f>IF(CC46="",0,IFERROR(VLOOKUP(CC41&amp;CC42&amp;CC43&amp;CC44&amp;CC45&amp;CC46,General!I:J,2,FALSE),0))</f>
        <v>0</v>
      </c>
      <c r="HN46" s="231">
        <f>IF(CF46="",0,IFERROR(VLOOKUP(CF41&amp;CF42&amp;CF43&amp;CF44&amp;CF45&amp;CF46,General!I:J,2,FALSE),0))</f>
        <v>0</v>
      </c>
      <c r="HO46" s="231">
        <f>IF(CI46="",0,IFERROR(VLOOKUP(CI41&amp;CI42&amp;CI43&amp;CI44&amp;CI45&amp;CI46,General!I:J,2,FALSE),0))</f>
        <v>0</v>
      </c>
      <c r="HP46" s="231">
        <f>IF(CL46="",0,IFERROR(VLOOKUP(CL41&amp;CL42&amp;CL43&amp;CL44&amp;CL45&amp;CL46,General!I:J,2,FALSE),0))</f>
        <v>0</v>
      </c>
      <c r="HQ46" s="231">
        <f>IF(CO46="",0,IFERROR(VLOOKUP(CO41&amp;CO42&amp;CO43&amp;CO44&amp;CO45&amp;CO46,General!I:J,2,FALSE),0))</f>
        <v>0</v>
      </c>
      <c r="HR46" s="231">
        <f>IF(CR46="",0,IFERROR(VLOOKUP(CR41&amp;CR42&amp;CR43&amp;CR44&amp;CR45&amp;CR46,General!I:J,2,FALSE),0))</f>
        <v>0</v>
      </c>
      <c r="HS46" s="231">
        <f>IF(CU46="",0,IFERROR(VLOOKUP(CU41&amp;CU42&amp;CU43&amp;CU44&amp;CU45&amp;CU46,General!I:J,2,FALSE),0))</f>
        <v>0</v>
      </c>
      <c r="HT46" s="231">
        <f>IF(CX46="",0,IFERROR(VLOOKUP(CX41&amp;CX42&amp;CX43&amp;CX44&amp;CX45&amp;CX46,General!I:J,2,FALSE),0))</f>
        <v>0</v>
      </c>
      <c r="HU46" s="231">
        <f>IF(DA46="",0,IFERROR(VLOOKUP(DA41&amp;DA42&amp;DA43&amp;DA44&amp;DA45&amp;DA46,General!I:J,2,FALSE),0))</f>
        <v>0</v>
      </c>
      <c r="HV46" s="231">
        <f>IF(DD46="",0,IFERROR(VLOOKUP(DD41&amp;DD42&amp;DD43&amp;DD44&amp;DD45&amp;DD46,General!I:J,2,FALSE),0))</f>
        <v>0</v>
      </c>
      <c r="HW46" s="231">
        <f>IF(DG46="",0,IFERROR(VLOOKUP(DG41&amp;DG42&amp;DG43&amp;DG44&amp;DG45&amp;DG46,General!I:J,2,FALSE),0))</f>
        <v>0</v>
      </c>
      <c r="HX46" s="231">
        <f>IF(DJ46="",0,IFERROR(VLOOKUP(DJ41&amp;DJ42&amp;DJ43&amp;DJ44&amp;DJ45&amp;DJ46,General!I:J,2,FALSE),0))</f>
        <v>0</v>
      </c>
      <c r="HY46" s="231">
        <f>IF(DM46="",0,IFERROR(VLOOKUP(DM41&amp;DM42&amp;DM43&amp;DM44&amp;DM45&amp;DM46,General!I:J,2,FALSE),0))</f>
        <v>0</v>
      </c>
      <c r="HZ46" s="231">
        <f>IF(DP46="",0,IFERROR(VLOOKUP(DP41&amp;DP42&amp;DP43&amp;DP44&amp;DP45&amp;DP46,General!I:J,2,FALSE),0))</f>
        <v>0</v>
      </c>
      <c r="IA46" s="231">
        <f>IF(DS46="",0,IFERROR(VLOOKUP(DS41&amp;DS42&amp;DS43&amp;DS44&amp;DS45&amp;DS46,General!I:J,2,FALSE),0))</f>
        <v>0</v>
      </c>
      <c r="IB46" s="231">
        <f>IF(DV46="",0,IFERROR(VLOOKUP(DV41&amp;DV42&amp;DV43&amp;DV44&amp;DV45&amp;DV46,General!I:J,2,FALSE),0))</f>
        <v>0</v>
      </c>
      <c r="IC46" s="229">
        <f>IF(DY46="",0,IFERROR(VLOOKUP(DY41&amp;DY42&amp;DY43&amp;DY44&amp;DY45&amp;DY46,General!I:J,2,FALSE),0))</f>
        <v>0</v>
      </c>
      <c r="ID46" s="229">
        <f>IF(EB46="",0,IFERROR(VLOOKUP(EB41&amp;EB42&amp;EB43&amp;EB44&amp;EB45&amp;EB46,General!I:J,2,FALSE),0))</f>
        <v>0</v>
      </c>
      <c r="IE46" s="229">
        <v>0</v>
      </c>
      <c r="IF46" s="234" t="str">
        <f t="shared" si="165"/>
        <v/>
      </c>
      <c r="IG46" s="234" t="str">
        <f t="shared" si="99"/>
        <v>N</v>
      </c>
      <c r="IH46" s="234" t="str">
        <f t="shared" ca="1" si="100"/>
        <v>N</v>
      </c>
      <c r="II46" s="234" t="str">
        <f t="shared" si="101"/>
        <v>N</v>
      </c>
      <c r="IJ46" s="234" t="str">
        <f t="shared" si="102"/>
        <v/>
      </c>
      <c r="IK46" s="276" t="str">
        <f t="shared" ca="1" si="103"/>
        <v/>
      </c>
      <c r="IL46" s="234" t="str">
        <f t="shared" ca="1" si="104"/>
        <v/>
      </c>
      <c r="IM46" s="234" t="str">
        <f t="shared" si="105"/>
        <v/>
      </c>
      <c r="IN46" s="234" t="str">
        <f t="shared" si="106"/>
        <v/>
      </c>
      <c r="IO46" s="234" t="str">
        <f t="shared" si="107"/>
        <v/>
      </c>
      <c r="IP46" s="234" t="str">
        <f t="shared" si="108"/>
        <v/>
      </c>
      <c r="IQ46" s="234" t="str">
        <f t="shared" si="10"/>
        <v/>
      </c>
      <c r="IR46" s="234" t="str">
        <f t="shared" si="11"/>
        <v/>
      </c>
      <c r="IS46" s="234" t="str">
        <f>IF(IQ41="",0,IQ41)&amp;IF(IQ42="",0,IQ42)&amp;IF(IQ43="",0,IQ43)&amp;IF(IQ44="",0,IQ44)&amp;IF(IQ45="",0,IQ45)</f>
        <v>00000</v>
      </c>
      <c r="IT46" s="234" t="str">
        <f>IF(IR41="",0,IR41)&amp;IF(IR42="",0,IR42)&amp;IF(IR43="",0,IR43)&amp;IF(IR44="",0,IR44)&amp;IF(IR45="",0,IR45)</f>
        <v>00000</v>
      </c>
      <c r="IU46" s="234" t="str">
        <f>IF(IQ40="",0,IQ40)&amp;IF(IQ41="",0,IQ41)&amp;IF(IQ42="",0,IQ42)&amp;IF(IQ43="",0,IQ43)&amp;IF(IQ44="",0,IQ44)&amp;IF(IQ45="",0,IQ45)</f>
        <v>000000</v>
      </c>
      <c r="IV46" s="234" t="str">
        <f>IF(IR40="",0,IR40)&amp;IF(IR41="",0,IR41)&amp;IF(IR42="",0,IR42)&amp;IF(IR43="",0,IR43)&amp;IF(IR44="",0,IR44)&amp;IF(IR45="",0,IR45)</f>
        <v>000000</v>
      </c>
      <c r="IW46" s="234" t="str">
        <f>IF(COUNTBLANK(IQ41:IQ45)&gt;2,"B","P")</f>
        <v>B</v>
      </c>
      <c r="IX46" s="234" t="str">
        <f t="shared" si="168"/>
        <v>B</v>
      </c>
      <c r="IY46" s="234" t="str">
        <f t="shared" si="110"/>
        <v/>
      </c>
      <c r="IZ46" s="234" t="str">
        <f t="shared" ca="1" si="111"/>
        <v/>
      </c>
      <c r="JA46" s="234" t="str">
        <f t="shared" ca="1" si="112"/>
        <v>0</v>
      </c>
      <c r="JB46" s="234" t="str">
        <f t="shared" ca="1" si="113"/>
        <v/>
      </c>
      <c r="JC46" s="234" t="str">
        <f t="shared" si="114"/>
        <v>0</v>
      </c>
      <c r="JD46" s="234" t="str">
        <f t="shared" ca="1" si="115"/>
        <v/>
      </c>
      <c r="JE46" s="234" t="str">
        <f t="shared" ca="1" si="169"/>
        <v/>
      </c>
      <c r="JF46" s="234" t="str">
        <f t="shared" ca="1" si="170"/>
        <v/>
      </c>
      <c r="JG46" s="234" t="str">
        <f t="shared" ca="1" si="171"/>
        <v/>
      </c>
      <c r="JH46" s="234" t="str">
        <f t="shared" si="116"/>
        <v/>
      </c>
      <c r="JI46" s="234"/>
      <c r="JJ46" s="234"/>
      <c r="JK46" s="234"/>
      <c r="JL46" s="234"/>
      <c r="JM46" s="234"/>
      <c r="JN46" s="234">
        <v>2</v>
      </c>
      <c r="JO46" s="218"/>
      <c r="JP46" s="234"/>
      <c r="JQ46" s="234"/>
      <c r="JS46" s="281" t="e">
        <f t="shared" si="199"/>
        <v>#DIV/0!</v>
      </c>
      <c r="JT46" s="1" t="e">
        <f t="shared" si="200"/>
        <v>#DIV/0!</v>
      </c>
      <c r="JU46" s="1" t="e">
        <f t="shared" si="174"/>
        <v>#DIV/0!</v>
      </c>
      <c r="JV46" s="1" t="e">
        <f t="shared" si="175"/>
        <v>#DIV/0!</v>
      </c>
      <c r="JW46" s="1" t="e">
        <f t="shared" si="176"/>
        <v>#DIV/0!</v>
      </c>
      <c r="JX46" s="1" t="str">
        <f t="shared" si="177"/>
        <v/>
      </c>
      <c r="JY46" s="1" t="str">
        <f t="shared" si="178"/>
        <v/>
      </c>
      <c r="JZ46" s="1" t="str">
        <f t="shared" si="179"/>
        <v/>
      </c>
      <c r="KA46" s="1" t="str">
        <f t="shared" si="180"/>
        <v/>
      </c>
      <c r="KB46" s="1" t="str">
        <f t="shared" si="181"/>
        <v/>
      </c>
      <c r="KC46" s="1" t="str" cm="1">
        <f t="array" aca="1" ref="KC46" ca="1">IF(INDIRECT(VLOOKUP(KC45,General!AC:AE,3,FALSE)&amp;FQ45)&gt;1,KC45,JX46)</f>
        <v>DL</v>
      </c>
      <c r="KD46" s="1" t="str" cm="1">
        <f t="array" aca="1" ref="KD46" ca="1">IF(AND(INDIRECT(VLOOKUP(KD45,General!AC:AE,3,FALSE)&amp;FQ45)&gt;6,KD45&lt;&gt;KC46),KD45,IF(JX46&lt;&gt;KC46,JX46,IF(AND(JX46=JY46,JX46=JZ46),KA46,IF(JX46=JY46,JZ46,JY46))))</f>
        <v>DR</v>
      </c>
      <c r="KE46" s="1" t="str" cm="1">
        <f t="array" aca="1" ref="KE46" ca="1">IF(AND(INDIRECT(VLOOKUP(KE45,General!AC:AE,3,FALSE)&amp;FQ45)&gt;6,KE45&lt;&gt;KC46,KE45&lt;&gt;KD46),KE45,IF(AND(JX46&lt;&gt;KC46,JX46&lt;&gt;KD46),JX46,IF(AND(JY46&lt;&gt;KC46,JY46&lt;&gt;KD46),JY46,IF(AND(JZ46&lt;&gt;KC46,JZ46&lt;&gt;KD46),JZ46,IF(AND(KA46&lt;&gt;KC46,KA46&lt;&gt;KD46),KA46,KB46)))))</f>
        <v>CW</v>
      </c>
      <c r="KF46" s="1" t="str" cm="1">
        <f t="array" aca="1" ref="KF46" ca="1">INDIRECT(KC46&amp;FQ46)</f>
        <v/>
      </c>
      <c r="KG46" s="1" t="str" cm="1">
        <f t="array" aca="1" ref="KG46" ca="1">INDIRECT(KD46&amp;FQ46)</f>
        <v/>
      </c>
      <c r="KH46" s="1" t="str" cm="1">
        <f t="array" aca="1" ref="KH46" ca="1">INDIRECT(KE46&amp;FQ46)</f>
        <v/>
      </c>
      <c r="KI46" s="1" t="str">
        <f ca="1">VLOOKUP(KC46,General!AF:AG,2,FALSE)</f>
        <v xml:space="preserve">L3O </v>
      </c>
      <c r="KJ46" s="1" t="str">
        <f ca="1">VLOOKUP(KD46,General!AF:AG,2,FALSE)</f>
        <v xml:space="preserve">L4O </v>
      </c>
      <c r="KK46" s="1" t="str">
        <f ca="1">VLOOKUP(KE46,General!AF:AG,2,FALSE)</f>
        <v>AWB</v>
      </c>
      <c r="KL46" s="1" t="str">
        <f t="shared" ca="1" si="195"/>
        <v>Y</v>
      </c>
      <c r="KM46" s="1" t="str">
        <f t="shared" ca="1" si="196"/>
        <v>Y</v>
      </c>
      <c r="KN46" s="1" t="str">
        <f t="shared" ca="1" si="197"/>
        <v>Y</v>
      </c>
    </row>
    <row r="47" spans="1:300" ht="15.75" thickBot="1">
      <c r="A47" s="1">
        <v>43</v>
      </c>
      <c r="B47" s="9" t="str">
        <f t="shared" si="20"/>
        <v/>
      </c>
      <c r="C47" s="91" t="str">
        <f t="shared" si="183"/>
        <v/>
      </c>
      <c r="D47" s="86" t="str">
        <f t="shared" si="117"/>
        <v/>
      </c>
      <c r="E47" s="87" t="str">
        <f t="shared" si="117"/>
        <v/>
      </c>
      <c r="F47" s="8" t="str">
        <f t="shared" si="21"/>
        <v/>
      </c>
      <c r="H47" s="94" t="str">
        <f t="shared" si="184"/>
        <v/>
      </c>
      <c r="I47" s="86" t="str">
        <f t="shared" si="118"/>
        <v/>
      </c>
      <c r="J47" s="87" t="str">
        <f t="shared" si="118"/>
        <v/>
      </c>
      <c r="K47" s="8" t="str">
        <f t="shared" si="119"/>
        <v/>
      </c>
      <c r="L47" s="52"/>
      <c r="M47" s="16" t="str">
        <f>IF(Dashboard!AH47="","",Dashboard!AH47)</f>
        <v/>
      </c>
      <c r="O47" s="9" t="str">
        <f t="shared" si="185"/>
        <v/>
      </c>
      <c r="P47" s="86" t="str">
        <f t="shared" si="120"/>
        <v/>
      </c>
      <c r="Q47" s="87" t="str">
        <f t="shared" si="120"/>
        <v/>
      </c>
      <c r="R47" s="4" t="str">
        <f t="shared" si="121"/>
        <v/>
      </c>
      <c r="S47" s="4" t="str">
        <f t="shared" si="122"/>
        <v/>
      </c>
      <c r="T47" s="110" t="str">
        <f t="shared" si="123"/>
        <v/>
      </c>
      <c r="U47" s="4" t="str">
        <f>IF(M47="","",IF(B47="NB",U46,IF(T47="",SUM($T$5:$T47)+S47,SUM($T$5:$T47))))</f>
        <v/>
      </c>
      <c r="V47" s="98" t="str">
        <f t="shared" si="0"/>
        <v/>
      </c>
      <c r="W47" s="72" t="e">
        <f t="shared" ca="1" si="22"/>
        <v>#VALUE!</v>
      </c>
      <c r="X47" s="74" t="str">
        <f t="shared" si="23"/>
        <v/>
      </c>
      <c r="Y47" s="9" t="str">
        <f t="shared" ca="1" si="12"/>
        <v>D</v>
      </c>
      <c r="Z47" s="4" t="str">
        <f t="shared" ca="1" si="13"/>
        <v>D</v>
      </c>
      <c r="AA47" s="4" t="str">
        <f t="shared" ca="1" si="14"/>
        <v>B</v>
      </c>
      <c r="AB47" s="4" t="str">
        <f t="shared" si="186"/>
        <v/>
      </c>
      <c r="AC47" s="4" t="str">
        <f t="shared" si="187"/>
        <v/>
      </c>
      <c r="AD47" s="4" t="str">
        <f t="shared" si="188"/>
        <v/>
      </c>
      <c r="AE47" s="1" t="str">
        <f t="shared" si="124"/>
        <v/>
      </c>
      <c r="AF47" s="1" t="str">
        <f t="shared" si="125"/>
        <v/>
      </c>
      <c r="AG47" s="1" t="str">
        <f t="shared" si="189"/>
        <v/>
      </c>
      <c r="AH47" s="1" t="str">
        <f t="shared" si="126"/>
        <v/>
      </c>
      <c r="AI47" s="1" t="str">
        <f t="shared" si="127"/>
        <v/>
      </c>
      <c r="AJ47" s="1" t="str">
        <f t="shared" si="128"/>
        <v/>
      </c>
      <c r="AK47" s="1">
        <f t="shared" si="129"/>
        <v>0</v>
      </c>
      <c r="AL47" s="1">
        <f t="shared" si="129"/>
        <v>0</v>
      </c>
      <c r="AM47" s="1" t="str">
        <f t="shared" si="5"/>
        <v/>
      </c>
      <c r="AN47" s="1">
        <f t="shared" si="24"/>
        <v>0</v>
      </c>
      <c r="AO47" s="1" t="str">
        <f t="shared" si="190"/>
        <v/>
      </c>
      <c r="AP47" s="1" t="str">
        <f t="shared" si="25"/>
        <v>N</v>
      </c>
      <c r="AQ47" s="1" t="str">
        <f t="shared" si="26"/>
        <v>N</v>
      </c>
      <c r="AR47" s="1" t="str">
        <f t="shared" si="27"/>
        <v>N</v>
      </c>
      <c r="AS47" s="1" t="str">
        <f t="shared" si="28"/>
        <v/>
      </c>
      <c r="AT47" s="15" t="str">
        <f t="shared" ca="1" si="130"/>
        <v/>
      </c>
      <c r="AU47" s="1" t="str">
        <f t="shared" ca="1" si="29"/>
        <v/>
      </c>
      <c r="AV47" s="1" t="str">
        <f t="shared" ca="1" si="30"/>
        <v/>
      </c>
      <c r="AW47" s="1" t="str">
        <f t="shared" si="31"/>
        <v/>
      </c>
      <c r="AX47" s="1" t="str">
        <f t="shared" si="32"/>
        <v/>
      </c>
      <c r="AY47" s="1" t="str">
        <f t="shared" si="33"/>
        <v/>
      </c>
      <c r="AZ47" s="1" t="str">
        <f>IF(Dashboard!AH47="P",IF(AZ46="",1,AZ46+1),"")</f>
        <v/>
      </c>
      <c r="BA47" s="1" t="str">
        <f>IF(Dashboard!AH47="B",IF(BA46="",1,BA46+1),"")</f>
        <v/>
      </c>
      <c r="BB47" s="1" t="str">
        <f t="shared" si="264"/>
        <v>00000</v>
      </c>
      <c r="BC47" s="1" t="str">
        <f t="shared" si="264"/>
        <v>00000</v>
      </c>
      <c r="BD47" s="1" t="str">
        <f t="shared" si="265"/>
        <v>000000</v>
      </c>
      <c r="BE47" s="1" t="str">
        <f t="shared" si="265"/>
        <v>000000</v>
      </c>
      <c r="BF47" s="1" t="str">
        <f t="shared" si="132"/>
        <v>B</v>
      </c>
      <c r="BG47" s="1" t="str">
        <f t="shared" si="35"/>
        <v/>
      </c>
      <c r="BH47" s="1">
        <f t="shared" ca="1" si="133"/>
        <v>0</v>
      </c>
      <c r="BI47" s="1" t="str">
        <f t="shared" si="36"/>
        <v/>
      </c>
      <c r="BJ47" s="1">
        <f t="shared" ca="1" si="134"/>
        <v>0</v>
      </c>
      <c r="BK47" s="1" t="str">
        <f t="shared" si="37"/>
        <v/>
      </c>
      <c r="BL47" s="1">
        <f t="shared" ca="1" si="135"/>
        <v>0</v>
      </c>
      <c r="BM47" s="1" t="str">
        <f t="shared" ca="1" si="136"/>
        <v>0</v>
      </c>
      <c r="BN47" s="1" t="str">
        <f t="shared" ca="1" si="137"/>
        <v>0</v>
      </c>
      <c r="BO47" s="1" t="str">
        <f t="shared" ca="1" si="138"/>
        <v>0</v>
      </c>
      <c r="BR47" s="1">
        <f>General!A45</f>
        <v>0</v>
      </c>
      <c r="BS47" s="1">
        <f>General!B45</f>
        <v>0</v>
      </c>
      <c r="BT47" s="1" t="str">
        <f>General!C45</f>
        <v/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>IF(Dashboard!U47="",1,0.5)</f>
        <v>1</v>
      </c>
      <c r="CB47" s="230" t="str">
        <f t="shared" si="207"/>
        <v/>
      </c>
      <c r="CC47" s="231" t="str">
        <f t="shared" si="208"/>
        <v/>
      </c>
      <c r="CD47" s="229" t="str">
        <f t="shared" si="209"/>
        <v/>
      </c>
      <c r="CE47" s="230" t="str">
        <f t="shared" si="210"/>
        <v/>
      </c>
      <c r="CF47" s="231" t="str">
        <f t="shared" si="211"/>
        <v/>
      </c>
      <c r="CG47" s="229" t="str">
        <f t="shared" si="212"/>
        <v/>
      </c>
      <c r="CH47" s="230" t="str">
        <f t="shared" si="213"/>
        <v/>
      </c>
      <c r="CI47" s="231" t="str">
        <f t="shared" si="214"/>
        <v/>
      </c>
      <c r="CJ47" s="229" t="str">
        <f t="shared" si="215"/>
        <v/>
      </c>
      <c r="CK47" s="230" t="str">
        <f t="shared" si="216"/>
        <v/>
      </c>
      <c r="CL47" s="231" t="str">
        <f t="shared" si="217"/>
        <v/>
      </c>
      <c r="CM47" s="229" t="str">
        <f t="shared" si="218"/>
        <v/>
      </c>
      <c r="CN47" s="230" t="str">
        <f t="shared" si="262"/>
        <v/>
      </c>
      <c r="CO47" s="231" t="str">
        <f t="shared" si="219"/>
        <v/>
      </c>
      <c r="CP47" s="229" t="str">
        <f t="shared" si="220"/>
        <v/>
      </c>
      <c r="CQ47" s="230" t="str">
        <f t="shared" si="221"/>
        <v/>
      </c>
      <c r="CR47" s="231" t="str">
        <f t="shared" si="222"/>
        <v/>
      </c>
      <c r="CS47" s="229" t="str">
        <f t="shared" si="223"/>
        <v/>
      </c>
      <c r="CT47" s="230" t="str">
        <f t="shared" si="224"/>
        <v/>
      </c>
      <c r="CU47" s="231" t="str">
        <f t="shared" si="225"/>
        <v/>
      </c>
      <c r="CV47" s="229" t="str">
        <f t="shared" si="226"/>
        <v/>
      </c>
      <c r="CW47" s="230" t="str">
        <f t="shared" si="227"/>
        <v/>
      </c>
      <c r="CX47" s="231" t="str">
        <f t="shared" si="228"/>
        <v/>
      </c>
      <c r="CY47" s="232" t="str">
        <f t="shared" si="229"/>
        <v/>
      </c>
      <c r="CZ47" s="230" t="str">
        <f t="shared" si="230"/>
        <v/>
      </c>
      <c r="DA47" s="231" t="str">
        <f t="shared" si="231"/>
        <v/>
      </c>
      <c r="DB47" s="229" t="str">
        <f t="shared" si="232"/>
        <v/>
      </c>
      <c r="DC47" s="230" t="str">
        <f t="shared" si="233"/>
        <v/>
      </c>
      <c r="DD47" s="231" t="str">
        <f t="shared" si="234"/>
        <v/>
      </c>
      <c r="DE47" s="229" t="str">
        <f t="shared" si="235"/>
        <v/>
      </c>
      <c r="DF47" s="230" t="str">
        <f t="shared" si="236"/>
        <v/>
      </c>
      <c r="DG47" s="231" t="str">
        <f t="shared" si="237"/>
        <v/>
      </c>
      <c r="DH47" s="229" t="str">
        <f t="shared" si="238"/>
        <v/>
      </c>
      <c r="DI47" s="230" t="str">
        <f t="shared" si="239"/>
        <v/>
      </c>
      <c r="DJ47" s="231" t="str">
        <f t="shared" si="240"/>
        <v/>
      </c>
      <c r="DK47" s="229" t="str">
        <f t="shared" si="241"/>
        <v/>
      </c>
      <c r="DL47" s="230" t="str">
        <f t="shared" si="242"/>
        <v/>
      </c>
      <c r="DM47" s="231" t="str">
        <f t="shared" si="243"/>
        <v/>
      </c>
      <c r="DN47" s="229" t="str">
        <f t="shared" si="244"/>
        <v/>
      </c>
      <c r="DO47" s="230" t="str">
        <f t="shared" si="245"/>
        <v/>
      </c>
      <c r="DP47" s="231" t="str">
        <f t="shared" si="246"/>
        <v/>
      </c>
      <c r="DQ47" s="229" t="str">
        <f t="shared" si="247"/>
        <v/>
      </c>
      <c r="DR47" s="230" t="str">
        <f t="shared" si="248"/>
        <v/>
      </c>
      <c r="DS47" s="231" t="str">
        <f t="shared" si="249"/>
        <v/>
      </c>
      <c r="DT47" s="229" t="str">
        <f t="shared" si="250"/>
        <v/>
      </c>
      <c r="DU47" s="230" t="str">
        <f t="shared" si="251"/>
        <v/>
      </c>
      <c r="DV47" s="231" t="str">
        <f t="shared" si="252"/>
        <v/>
      </c>
      <c r="DW47" s="229" t="str">
        <f t="shared" si="253"/>
        <v/>
      </c>
      <c r="DX47" s="230" t="str">
        <f t="shared" si="254"/>
        <v/>
      </c>
      <c r="DY47" s="231" t="str">
        <f t="shared" si="255"/>
        <v/>
      </c>
      <c r="DZ47" s="229" t="str">
        <f t="shared" si="256"/>
        <v/>
      </c>
      <c r="EA47" s="230" t="str">
        <f t="shared" si="257"/>
        <v/>
      </c>
      <c r="EB47" s="231" t="str">
        <f t="shared" si="258"/>
        <v/>
      </c>
      <c r="EC47" s="229" t="str">
        <f t="shared" si="259"/>
        <v/>
      </c>
      <c r="ED47" s="252">
        <f t="shared" si="140"/>
        <v>0</v>
      </c>
      <c r="EE47" s="253">
        <f t="shared" si="141"/>
        <v>0</v>
      </c>
      <c r="EF47" s="254" t="str">
        <f t="shared" si="142"/>
        <v/>
      </c>
      <c r="EG47" s="255" t="e">
        <f t="shared" si="263"/>
        <v>#DIV/0!</v>
      </c>
      <c r="EH47" s="255" t="e">
        <f t="shared" si="263"/>
        <v>#DIV/0!</v>
      </c>
      <c r="EI47" s="255" t="e">
        <f t="shared" si="263"/>
        <v>#DIV/0!</v>
      </c>
      <c r="EJ47" s="255" t="e">
        <f t="shared" si="263"/>
        <v>#DIV/0!</v>
      </c>
      <c r="EK47" s="255" t="e">
        <f t="shared" si="263"/>
        <v>#DIV/0!</v>
      </c>
      <c r="EL47" s="255" t="e">
        <f t="shared" si="263"/>
        <v>#DIV/0!</v>
      </c>
      <c r="EM47" s="255" t="e">
        <f t="shared" si="263"/>
        <v>#DIV/0!</v>
      </c>
      <c r="EN47" s="255" t="e">
        <f t="shared" si="263"/>
        <v>#DIV/0!</v>
      </c>
      <c r="EO47" s="255" t="e">
        <f t="shared" si="263"/>
        <v>#DIV/0!</v>
      </c>
      <c r="EP47" s="255" t="e">
        <f t="shared" si="263"/>
        <v>#DIV/0!</v>
      </c>
      <c r="EQ47" s="255" t="e">
        <f t="shared" si="263"/>
        <v>#DIV/0!</v>
      </c>
      <c r="ER47" s="255" t="e">
        <f t="shared" si="263"/>
        <v>#DIV/0!</v>
      </c>
      <c r="ES47" s="255" t="e">
        <f t="shared" si="263"/>
        <v>#DIV/0!</v>
      </c>
      <c r="ET47" s="255" t="e">
        <f t="shared" si="263"/>
        <v>#DIV/0!</v>
      </c>
      <c r="EU47" s="255" t="e">
        <f t="shared" si="263"/>
        <v>#DIV/0!</v>
      </c>
      <c r="EV47" s="255" t="e">
        <f t="shared" si="260"/>
        <v>#DIV/0!</v>
      </c>
      <c r="EW47" s="255" t="e">
        <f t="shared" si="203"/>
        <v>#DIV/0!</v>
      </c>
      <c r="EX47" s="255" t="e">
        <f t="shared" si="201"/>
        <v>#DIV/0!</v>
      </c>
      <c r="EY47" s="256" t="str">
        <f t="shared" si="144"/>
        <v/>
      </c>
      <c r="EZ47" s="257" t="str">
        <f t="shared" si="145"/>
        <v/>
      </c>
      <c r="FA47" s="257" t="str">
        <f t="shared" si="146"/>
        <v/>
      </c>
      <c r="FB47" s="257" t="str">
        <f t="shared" si="147"/>
        <v/>
      </c>
      <c r="FC47" s="257" t="str">
        <f t="shared" si="148"/>
        <v/>
      </c>
      <c r="FD47" s="257" t="str">
        <f t="shared" si="149"/>
        <v/>
      </c>
      <c r="FE47" s="257" t="str">
        <f t="shared" si="150"/>
        <v/>
      </c>
      <c r="FF47" s="257" t="str">
        <f t="shared" si="151"/>
        <v/>
      </c>
      <c r="FG47" s="257" t="str">
        <f t="shared" si="152"/>
        <v/>
      </c>
      <c r="FH47" s="257" t="str">
        <f t="shared" si="153"/>
        <v/>
      </c>
      <c r="FI47" s="257" t="str">
        <f t="shared" si="154"/>
        <v/>
      </c>
      <c r="FJ47" s="257" t="str">
        <f t="shared" si="155"/>
        <v/>
      </c>
      <c r="FK47" s="257" t="str">
        <f t="shared" si="156"/>
        <v/>
      </c>
      <c r="FL47" s="257" t="str">
        <f t="shared" si="157"/>
        <v/>
      </c>
      <c r="FM47" s="257" t="str">
        <f t="shared" si="158"/>
        <v/>
      </c>
      <c r="FN47" s="257" t="str">
        <f t="shared" si="159"/>
        <v/>
      </c>
      <c r="FO47" s="257" t="str">
        <f t="shared" si="160"/>
        <v/>
      </c>
      <c r="FP47" s="258" t="str">
        <f t="shared" si="161"/>
        <v/>
      </c>
      <c r="FQ47" s="228">
        <v>47</v>
      </c>
      <c r="FR47" s="232">
        <f t="shared" si="198"/>
        <v>42</v>
      </c>
      <c r="FS47" s="230" t="str" cm="1">
        <f t="array" ref="FS47">IFERROR(INDEX($EG$4:$EX$4,_xlfn.AGGREGATE(15,6,COLUMN($EG$4:$EX$4)-COLUMN($EF$1)/($EG47:$EX47=LARGE($EG47:$EX47,1)),COLUMNS($EX$4:$EX$4))),"")</f>
        <v/>
      </c>
      <c r="FT47" s="230" t="str" cm="1">
        <f t="array" ref="FT47">IFERROR(INDEX($EG$4:$EX$4,_xlfn.AGGREGATE(15,6,COLUMN($EG$4:$EX$4)-COLUMN($EF$1)/($EG47:$EX47=LARGE($EG47:$EX47,2)),COLUMNS($EX$4:$EY$4))),"")</f>
        <v/>
      </c>
      <c r="FU47" s="230" t="str" cm="1">
        <f t="array" ref="FU47">IFERROR(INDEX($EG$4:$EX$4,_xlfn.AGGREGATE(15,6,COLUMN($EG$4:$EX$4)-COLUMN($EF$1)/($EG47:$EX47=LARGE($EG47:$EX47,3)),COLUMNS($EX$4:$EZ$4))),"")</f>
        <v/>
      </c>
      <c r="FV47" s="230" t="str" cm="1">
        <f t="array" ref="FV47">IFERROR(INDEX($EG$4:$EX$4,_xlfn.AGGREGATE(15,6,COLUMN($EG$4:$EX$4)-COLUMN($EF$1)/($EG47:$EX47=LARGE($EG47:$EX47,4)),COLUMNS($EX$4:$FA$4))),"")</f>
        <v/>
      </c>
      <c r="FW47" s="230" t="str" cm="1">
        <f t="array" ref="FW47">IFERROR(INDEX($EG$4:$EX$4,_xlfn.AGGREGATE(15,6,COLUMN($EG$4:$EX$4)-COLUMN($EF$1)/($EG47:$EX47=LARGE($EG47:$EX47,5)),COLUMNS($EX$4:$FB$4))),"")</f>
        <v/>
      </c>
      <c r="FX47" s="230" t="str" cm="1">
        <f t="array" ref="FX47">IFERROR(INDEX($EG$4:$EX$4,_xlfn.AGGREGATE(15,6,COLUMN($EG$4:$EX$4)-COLUMN($EF$1)/($EG47:$EX47=LARGE($EG47:$EX47,6)),COLUMNS($EX$4:$FC$4))),"")</f>
        <v/>
      </c>
      <c r="FY47" s="228" t="str">
        <f t="shared" si="191"/>
        <v/>
      </c>
      <c r="FZ47" s="231" t="str">
        <f t="shared" ca="1" si="192"/>
        <v>R</v>
      </c>
      <c r="GA47" s="231" t="e" cm="1">
        <f t="array" aca="1" ref="GA47" ca="1">IF(INDIRECT(VLOOKUP(GA46,General!AC:AE,3,FALSE)&amp;FQ46)&gt;0,GA46,FY46)</f>
        <v>#N/A</v>
      </c>
      <c r="GB47" s="232">
        <f t="shared" ca="1" si="193"/>
        <v>2</v>
      </c>
      <c r="GC47" s="230"/>
      <c r="GD47" s="231"/>
      <c r="GE47" s="231"/>
      <c r="GF47" s="231"/>
      <c r="GG47" s="231"/>
      <c r="GH47" s="229"/>
      <c r="GI47" s="259">
        <f ca="1">IF(FS47="",-1,COUNTIF(INDIRECT(GC47&amp;$DN$10):INDIRECT(GC47&amp;FQ47),"Y"))</f>
        <v>-1</v>
      </c>
      <c r="GJ47" s="262">
        <f ca="1">IF(FT47="",-1,COUNTIF(INDIRECT(GD47&amp;$DN$10):INDIRECT(GD47&amp;FQ47),"Y"))</f>
        <v>-1</v>
      </c>
      <c r="GK47" s="262">
        <f ca="1">IF(FU47="",-1,COUNTIF(INDIRECT(GE47&amp;$DN$10):INDIRECT(GE47&amp;FQ47),"Y"))</f>
        <v>-1</v>
      </c>
      <c r="GL47" s="260">
        <f ca="1">IF(FV47="",-1,COUNTIF(INDIRECT(GF47&amp;$DN$10):INDIRECT(GF47&amp;FQ47),"Y"))</f>
        <v>-1</v>
      </c>
      <c r="GM47" s="264">
        <f ca="1">IF(FW47="",-1,COUNTIF(INDIRECT(GG47&amp;$DN$10):INDIRECT(GG47&amp;FQ47),"Y"))</f>
        <v>-1</v>
      </c>
      <c r="GN47" s="264">
        <f ca="1">IF(FX47="",-1,COUNTIF(INDIRECT(GH47&amp;$DN$10):INDIRECT(GH47&amp;FQ47),"Y"))</f>
        <v>-1</v>
      </c>
      <c r="GO47" s="230" t="str" cm="1">
        <f t="array" ref="GO47">IFERROR(INDEX($DP$47:$DU$47,_xlfn.AGGREGATE(15,6,COLUMN($DP$47:$DU$47)-COLUMN($DO$47)/($EF$47:$EK$47=MAX($EF$47:$EK$47)),COLUMNS($DP$47:FS47))),"")</f>
        <v/>
      </c>
      <c r="GP47" s="231" t="str" cm="1">
        <f t="array" ref="GP47">IFERROR(INDEX($DP$47:$DU$47,_xlfn.AGGREGATE(15,6,COLUMN($DP$47:$DU$47)-COLUMN($DO$47)/($EF$47:$EK$47=MAX($EF$47:$EK$47)),COLUMNS($DP$47:FT47))),"")</f>
        <v/>
      </c>
      <c r="GQ47" s="231" t="str" cm="1">
        <f t="array" ref="GQ47">IFERROR(INDEX($DP$47:$DU$47,_xlfn.AGGREGATE(15,6,COLUMN($DP$47:$DU$47)-COLUMN($DO$47)/($EF$47:$EK$47=MAX($EF$47:$EK$47)),COLUMNS($DP$47:FU47))),"")</f>
        <v/>
      </c>
      <c r="GR47" s="231" t="str" cm="1">
        <f t="array" ref="GR47">IFERROR(INDEX($DP$47:$DU$47,_xlfn.AGGREGATE(15,6,COLUMN($DP$47:$DU$47)-COLUMN($DO$47)/($EF$47:$EK$47=MAX($EF$47:$EK$47)),COLUMNS($DP$47:FV47))),"")</f>
        <v/>
      </c>
      <c r="GS47" s="231" t="str" cm="1">
        <f t="array" ref="GS47">IFERROR(INDEX($DP$47:$DU$47,_xlfn.AGGREGATE(15,6,COLUMN($DP$47:$DU$47)-COLUMN($DO$47)/($EF$47:$EK$47=MAX($EF$47:$EK$47)),COLUMNS($DP$47:FW47))),"")</f>
        <v/>
      </c>
      <c r="GT47" s="229" t="str" cm="1">
        <f t="array" ref="GT47">IFERROR(INDEX($DP$47:$DU$47,_xlfn.AGGREGATE(15,6,COLUMN($DP$47:$DU$47)-COLUMN($DO$47)/($EF$47:$EK$47=MAX($EF$47:$EK$47)),COLUMNS($DP$47:FX47))),"")</f>
        <v/>
      </c>
      <c r="GU47" s="234">
        <f t="shared" ca="1" si="164"/>
        <v>6</v>
      </c>
      <c r="GV47" s="232">
        <f t="shared" ca="1" si="194"/>
        <v>2</v>
      </c>
      <c r="GW47" s="263" t="str" cm="1">
        <f t="array" aca="1" ref="GW47" ca="1">INDEX(GO47:GT47,1,GV47)</f>
        <v/>
      </c>
      <c r="GX47" s="230" t="str">
        <f t="shared" ca="1" si="17"/>
        <v>B</v>
      </c>
      <c r="GY47" s="231" t="str">
        <f t="shared" ca="1" si="18"/>
        <v>T</v>
      </c>
      <c r="GZ47" s="231" t="str">
        <f t="shared" si="19"/>
        <v>C</v>
      </c>
      <c r="HA47" s="231" t="str">
        <f t="shared" si="6"/>
        <v/>
      </c>
      <c r="HB47" s="231" t="str">
        <f t="shared" ca="1" si="7"/>
        <v>00</v>
      </c>
      <c r="HC47" s="231" t="str">
        <f t="shared" si="8"/>
        <v>00</v>
      </c>
      <c r="HD47" s="234" t="str">
        <f t="shared" si="92"/>
        <v/>
      </c>
      <c r="HE47" s="234" t="str">
        <f t="shared" si="93"/>
        <v/>
      </c>
      <c r="HF47" s="234" t="str">
        <f t="shared" si="94"/>
        <v/>
      </c>
      <c r="HG47" s="234" t="str">
        <f t="shared" si="95"/>
        <v/>
      </c>
      <c r="HH47" s="234" t="str">
        <f t="shared" si="96"/>
        <v/>
      </c>
      <c r="HI47" s="234" t="str">
        <f t="shared" si="97"/>
        <v/>
      </c>
      <c r="HJ47" s="234">
        <f t="shared" ca="1" si="261"/>
        <v>0</v>
      </c>
      <c r="HK47" s="234">
        <f t="shared" ca="1" si="261"/>
        <v>0</v>
      </c>
      <c r="HL47" s="230" t="str">
        <f t="shared" si="206"/>
        <v/>
      </c>
      <c r="HM47" s="231">
        <f>IF(CC47="",0,IFERROR(VLOOKUP(CC42&amp;CC43&amp;CC44&amp;CC45&amp;CC46&amp;CC47,General!I:J,2,FALSE),0))</f>
        <v>0</v>
      </c>
      <c r="HN47" s="231">
        <f>IF(CF47="",0,IFERROR(VLOOKUP(CF42&amp;CF43&amp;CF44&amp;CF45&amp;CF46&amp;CF47,General!I:J,2,FALSE),0))</f>
        <v>0</v>
      </c>
      <c r="HO47" s="231">
        <f>IF(CI47="",0,IFERROR(VLOOKUP(CI42&amp;CI43&amp;CI44&amp;CI45&amp;CI46&amp;CI47,General!I:J,2,FALSE),0))</f>
        <v>0</v>
      </c>
      <c r="HP47" s="231">
        <f>IF(CL47="",0,IFERROR(VLOOKUP(CL42&amp;CL43&amp;CL44&amp;CL45&amp;CL46&amp;CL47,General!I:J,2,FALSE),0))</f>
        <v>0</v>
      </c>
      <c r="HQ47" s="231">
        <f>IF(CO47="",0,IFERROR(VLOOKUP(CO42&amp;CO43&amp;CO44&amp;CO45&amp;CO46&amp;CO47,General!I:J,2,FALSE),0))</f>
        <v>0</v>
      </c>
      <c r="HR47" s="231">
        <f>IF(CR47="",0,IFERROR(VLOOKUP(CR42&amp;CR43&amp;CR44&amp;CR45&amp;CR46&amp;CR47,General!I:J,2,FALSE),0))</f>
        <v>0</v>
      </c>
      <c r="HS47" s="231">
        <f>IF(CU47="",0,IFERROR(VLOOKUP(CU42&amp;CU43&amp;CU44&amp;CU45&amp;CU46&amp;CU47,General!I:J,2,FALSE),0))</f>
        <v>0</v>
      </c>
      <c r="HT47" s="231">
        <f>IF(CX47="",0,IFERROR(VLOOKUP(CX42&amp;CX43&amp;CX44&amp;CX45&amp;CX46&amp;CX47,General!I:J,2,FALSE),0))</f>
        <v>0</v>
      </c>
      <c r="HU47" s="231">
        <f>IF(DA47="",0,IFERROR(VLOOKUP(DA42&amp;DA43&amp;DA44&amp;DA45&amp;DA46&amp;DA47,General!I:J,2,FALSE),0))</f>
        <v>0</v>
      </c>
      <c r="HV47" s="231">
        <f>IF(DD47="",0,IFERROR(VLOOKUP(DD42&amp;DD43&amp;DD44&amp;DD45&amp;DD46&amp;DD47,General!I:J,2,FALSE),0))</f>
        <v>0</v>
      </c>
      <c r="HW47" s="231">
        <f>IF(DG47="",0,IFERROR(VLOOKUP(DG42&amp;DG43&amp;DG44&amp;DG45&amp;DG46&amp;DG47,General!I:J,2,FALSE),0))</f>
        <v>0</v>
      </c>
      <c r="HX47" s="231">
        <f>IF(DJ47="",0,IFERROR(VLOOKUP(DJ42&amp;DJ43&amp;DJ44&amp;DJ45&amp;DJ46&amp;DJ47,General!I:J,2,FALSE),0))</f>
        <v>0</v>
      </c>
      <c r="HY47" s="231">
        <f>IF(DM47="",0,IFERROR(VLOOKUP(DM42&amp;DM43&amp;DM44&amp;DM45&amp;DM46&amp;DM47,General!I:J,2,FALSE),0))</f>
        <v>0</v>
      </c>
      <c r="HZ47" s="231">
        <f>IF(DP47="",0,IFERROR(VLOOKUP(DP42&amp;DP43&amp;DP44&amp;DP45&amp;DP46&amp;DP47,General!I:J,2,FALSE),0))</f>
        <v>0</v>
      </c>
      <c r="IA47" s="231">
        <f>IF(DS47="",0,IFERROR(VLOOKUP(DS42&amp;DS43&amp;DS44&amp;DS45&amp;DS46&amp;DS47,General!I:J,2,FALSE),0))</f>
        <v>0</v>
      </c>
      <c r="IB47" s="231">
        <f>IF(DV47="",0,IFERROR(VLOOKUP(DV42&amp;DV43&amp;DV44&amp;DV45&amp;DV46&amp;DV47,General!I:J,2,FALSE),0))</f>
        <v>0</v>
      </c>
      <c r="IC47" s="229">
        <f>IF(DY47="",0,IFERROR(VLOOKUP(DY42&amp;DY43&amp;DY44&amp;DY45&amp;DY46&amp;DY47,General!I:J,2,FALSE),0))</f>
        <v>0</v>
      </c>
      <c r="ID47" s="229">
        <f>IF(EB47="",0,IFERROR(VLOOKUP(EB42&amp;EB43&amp;EB44&amp;EB45&amp;EB46&amp;EB47,General!I:J,2,FALSE),0))</f>
        <v>0</v>
      </c>
      <c r="IE47" s="229">
        <v>0</v>
      </c>
      <c r="IF47" s="234" t="str">
        <f t="shared" si="165"/>
        <v/>
      </c>
      <c r="IG47" s="234" t="str">
        <f t="shared" si="99"/>
        <v>N</v>
      </c>
      <c r="IH47" s="234" t="str">
        <f t="shared" ca="1" si="100"/>
        <v>N</v>
      </c>
      <c r="II47" s="234" t="str">
        <f t="shared" si="101"/>
        <v>N</v>
      </c>
      <c r="IJ47" s="234" t="str">
        <f t="shared" si="102"/>
        <v/>
      </c>
      <c r="IK47" s="276" t="str">
        <f t="shared" ca="1" si="103"/>
        <v/>
      </c>
      <c r="IL47" s="234" t="str">
        <f t="shared" ca="1" si="104"/>
        <v/>
      </c>
      <c r="IM47" s="234" t="str">
        <f t="shared" si="105"/>
        <v/>
      </c>
      <c r="IN47" s="234" t="str">
        <f t="shared" si="106"/>
        <v/>
      </c>
      <c r="IO47" s="234" t="str">
        <f t="shared" si="107"/>
        <v/>
      </c>
      <c r="IP47" s="234" t="str">
        <f t="shared" si="108"/>
        <v/>
      </c>
      <c r="IQ47" s="234" t="str">
        <f t="shared" si="10"/>
        <v/>
      </c>
      <c r="IR47" s="234" t="str">
        <f t="shared" si="11"/>
        <v/>
      </c>
      <c r="IS47" s="234" t="str">
        <f t="shared" ref="IS47:IT109" si="266">IF(IQ42="",0,IQ42)&amp;IF(IQ43="",0,IQ43)&amp;IF(IQ44="",0,IQ44)&amp;IF(IQ45="",0,IQ45)&amp;IF(IQ46="",0,IQ46)</f>
        <v>00000</v>
      </c>
      <c r="IT47" s="234" t="str">
        <f t="shared" si="266"/>
        <v>00000</v>
      </c>
      <c r="IU47" s="234" t="str">
        <f t="shared" ref="IU47:IV109" si="267">IF(IQ41="",0,IQ41)&amp;IF(IQ42="",0,IQ42)&amp;IF(IQ43="",0,IQ43)&amp;IF(IQ44="",0,IQ44)&amp;IF(IQ45="",0,IQ45)&amp;IF(IQ46="",0,IQ46)</f>
        <v>000000</v>
      </c>
      <c r="IV47" s="234" t="str">
        <f t="shared" si="267"/>
        <v>000000</v>
      </c>
      <c r="IW47" s="234" t="str">
        <f t="shared" ref="IW47:IW109" si="268">IF(COUNTBLANK(IQ42:IQ46)&gt;2,"B","P")</f>
        <v>B</v>
      </c>
      <c r="IX47" s="234" t="str">
        <f t="shared" si="168"/>
        <v>B</v>
      </c>
      <c r="IY47" s="234" t="str">
        <f t="shared" si="110"/>
        <v/>
      </c>
      <c r="IZ47" s="234" t="str">
        <f t="shared" ca="1" si="111"/>
        <v/>
      </c>
      <c r="JA47" s="234" t="str">
        <f t="shared" ca="1" si="112"/>
        <v>0</v>
      </c>
      <c r="JB47" s="234" t="str">
        <f t="shared" ca="1" si="113"/>
        <v/>
      </c>
      <c r="JC47" s="234" t="str">
        <f t="shared" si="114"/>
        <v>0</v>
      </c>
      <c r="JD47" s="234" t="str">
        <f t="shared" ca="1" si="115"/>
        <v/>
      </c>
      <c r="JE47" s="234" t="str">
        <f t="shared" ca="1" si="169"/>
        <v/>
      </c>
      <c r="JF47" s="234" t="str">
        <f t="shared" ca="1" si="170"/>
        <v/>
      </c>
      <c r="JG47" s="234" t="str">
        <f t="shared" ca="1" si="171"/>
        <v/>
      </c>
      <c r="JH47" s="234" t="str">
        <f t="shared" si="116"/>
        <v/>
      </c>
      <c r="JI47" s="234"/>
      <c r="JJ47" s="234"/>
      <c r="JK47" s="234"/>
      <c r="JL47" s="234"/>
      <c r="JM47" s="234"/>
      <c r="JN47" s="234">
        <v>2</v>
      </c>
      <c r="JO47" s="218"/>
      <c r="JP47" s="234"/>
      <c r="JQ47" s="234"/>
      <c r="JS47" s="281" t="e">
        <f t="shared" si="199"/>
        <v>#DIV/0!</v>
      </c>
      <c r="JT47" s="1" t="e">
        <f t="shared" si="200"/>
        <v>#DIV/0!</v>
      </c>
      <c r="JU47" s="1" t="e">
        <f t="shared" si="174"/>
        <v>#DIV/0!</v>
      </c>
      <c r="JV47" s="1" t="e">
        <f t="shared" si="175"/>
        <v>#DIV/0!</v>
      </c>
      <c r="JW47" s="1" t="e">
        <f t="shared" si="176"/>
        <v>#DIV/0!</v>
      </c>
      <c r="JX47" s="1" t="str">
        <f t="shared" si="177"/>
        <v/>
      </c>
      <c r="JY47" s="1" t="str">
        <f t="shared" si="178"/>
        <v/>
      </c>
      <c r="JZ47" s="1" t="str">
        <f t="shared" si="179"/>
        <v/>
      </c>
      <c r="KA47" s="1" t="str">
        <f t="shared" si="180"/>
        <v/>
      </c>
      <c r="KB47" s="1" t="str">
        <f t="shared" si="181"/>
        <v/>
      </c>
      <c r="KC47" s="1" t="str" cm="1">
        <f t="array" aca="1" ref="KC47" ca="1">IF(INDIRECT(VLOOKUP(KC46,General!AC:AE,3,FALSE)&amp;FQ46)&gt;1,KC46,JX47)</f>
        <v>DL</v>
      </c>
      <c r="KD47" s="1" t="str" cm="1">
        <f t="array" aca="1" ref="KD47" ca="1">IF(AND(INDIRECT(VLOOKUP(KD46,General!AC:AE,3,FALSE)&amp;FQ46)&gt;6,KD46&lt;&gt;KC47),KD46,IF(JX47&lt;&gt;KC47,JX47,IF(AND(JX47=JY47,JX47=JZ47),KA47,IF(JX47=JY47,JZ47,JY47))))</f>
        <v>DR</v>
      </c>
      <c r="KE47" s="1" t="str" cm="1">
        <f t="array" aca="1" ref="KE47" ca="1">IF(AND(INDIRECT(VLOOKUP(KE46,General!AC:AE,3,FALSE)&amp;FQ46)&gt;6,KE46&lt;&gt;KC47,KE46&lt;&gt;KD47),KE46,IF(AND(JX47&lt;&gt;KC47,JX47&lt;&gt;KD47),JX47,IF(AND(JY47&lt;&gt;KC47,JY47&lt;&gt;KD47),JY47,IF(AND(JZ47&lt;&gt;KC47,JZ47&lt;&gt;KD47),JZ47,IF(AND(KA47&lt;&gt;KC47,KA47&lt;&gt;KD47),KA47,KB47)))))</f>
        <v>CW</v>
      </c>
      <c r="KF47" s="1" t="str" cm="1">
        <f t="array" aca="1" ref="KF47" ca="1">INDIRECT(KC47&amp;FQ47)</f>
        <v/>
      </c>
      <c r="KG47" s="1" t="str" cm="1">
        <f t="array" aca="1" ref="KG47" ca="1">INDIRECT(KD47&amp;FQ47)</f>
        <v/>
      </c>
      <c r="KH47" s="1" t="str" cm="1">
        <f t="array" aca="1" ref="KH47" ca="1">INDIRECT(KE47&amp;FQ47)</f>
        <v/>
      </c>
      <c r="KI47" s="1" t="str">
        <f ca="1">VLOOKUP(KC47,General!AF:AG,2,FALSE)</f>
        <v xml:space="preserve">L3O </v>
      </c>
      <c r="KJ47" s="1" t="str">
        <f ca="1">VLOOKUP(KD47,General!AF:AG,2,FALSE)</f>
        <v xml:space="preserve">L4O </v>
      </c>
      <c r="KK47" s="1" t="str">
        <f ca="1">VLOOKUP(KE47,General!AF:AG,2,FALSE)</f>
        <v>AWB</v>
      </c>
      <c r="KL47" s="1" t="str">
        <f t="shared" ca="1" si="195"/>
        <v>Y</v>
      </c>
      <c r="KM47" s="1" t="str">
        <f t="shared" ca="1" si="196"/>
        <v>Y</v>
      </c>
      <c r="KN47" s="1" t="str">
        <f t="shared" ca="1" si="197"/>
        <v>Y</v>
      </c>
    </row>
    <row r="48" spans="1:300" ht="15.75" thickBot="1">
      <c r="A48" s="1">
        <v>44</v>
      </c>
      <c r="B48" s="9" t="str">
        <f t="shared" si="20"/>
        <v/>
      </c>
      <c r="C48" s="91" t="str">
        <f t="shared" si="183"/>
        <v/>
      </c>
      <c r="D48" s="86" t="str">
        <f t="shared" si="117"/>
        <v/>
      </c>
      <c r="E48" s="87" t="str">
        <f t="shared" si="117"/>
        <v/>
      </c>
      <c r="F48" s="8" t="str">
        <f t="shared" si="21"/>
        <v/>
      </c>
      <c r="H48" s="94" t="str">
        <f t="shared" si="184"/>
        <v/>
      </c>
      <c r="I48" s="86" t="str">
        <f t="shared" si="118"/>
        <v/>
      </c>
      <c r="J48" s="87" t="str">
        <f t="shared" si="118"/>
        <v/>
      </c>
      <c r="K48" s="8" t="str">
        <f t="shared" si="119"/>
        <v/>
      </c>
      <c r="L48" s="52"/>
      <c r="M48" s="16" t="str">
        <f>IF(Dashboard!AH48="","",Dashboard!AH48)</f>
        <v/>
      </c>
      <c r="O48" s="9" t="str">
        <f t="shared" si="185"/>
        <v/>
      </c>
      <c r="P48" s="86" t="str">
        <f t="shared" si="120"/>
        <v/>
      </c>
      <c r="Q48" s="87" t="str">
        <f t="shared" si="120"/>
        <v/>
      </c>
      <c r="R48" s="4" t="str">
        <f t="shared" si="121"/>
        <v/>
      </c>
      <c r="S48" s="4" t="str">
        <f t="shared" si="122"/>
        <v/>
      </c>
      <c r="T48" s="110" t="str">
        <f t="shared" si="123"/>
        <v/>
      </c>
      <c r="U48" s="4" t="str">
        <f>IF(M48="","",IF(B48="NB",U47,IF(T48="",SUM($T$5:$T48)+S48,SUM($T$5:$T48))))</f>
        <v/>
      </c>
      <c r="V48" s="98" t="str">
        <f t="shared" si="0"/>
        <v/>
      </c>
      <c r="W48" s="72" t="e">
        <f t="shared" ca="1" si="22"/>
        <v>#VALUE!</v>
      </c>
      <c r="X48" s="74" t="str">
        <f t="shared" si="23"/>
        <v/>
      </c>
      <c r="Y48" s="9" t="str">
        <f t="shared" ca="1" si="12"/>
        <v>D</v>
      </c>
      <c r="Z48" s="4" t="str">
        <f t="shared" ca="1" si="13"/>
        <v>D</v>
      </c>
      <c r="AA48" s="4" t="str">
        <f t="shared" ca="1" si="14"/>
        <v>B</v>
      </c>
      <c r="AB48" s="4" t="str">
        <f t="shared" si="186"/>
        <v/>
      </c>
      <c r="AC48" s="4" t="str">
        <f t="shared" si="187"/>
        <v/>
      </c>
      <c r="AD48" s="4" t="str">
        <f t="shared" si="188"/>
        <v/>
      </c>
      <c r="AE48" s="1" t="str">
        <f t="shared" si="124"/>
        <v/>
      </c>
      <c r="AF48" s="1" t="str">
        <f t="shared" si="125"/>
        <v/>
      </c>
      <c r="AG48" s="1" t="str">
        <f t="shared" si="189"/>
        <v/>
      </c>
      <c r="AH48" s="1" t="str">
        <f t="shared" si="126"/>
        <v/>
      </c>
      <c r="AI48" s="1" t="str">
        <f t="shared" si="127"/>
        <v/>
      </c>
      <c r="AJ48" s="1" t="str">
        <f t="shared" si="128"/>
        <v/>
      </c>
      <c r="AK48" s="1">
        <f t="shared" si="129"/>
        <v>0</v>
      </c>
      <c r="AL48" s="1">
        <f t="shared" si="129"/>
        <v>0</v>
      </c>
      <c r="AM48" s="1" t="str">
        <f t="shared" si="5"/>
        <v/>
      </c>
      <c r="AN48" s="1">
        <f t="shared" si="24"/>
        <v>0</v>
      </c>
      <c r="AO48" s="1" t="str">
        <f t="shared" si="190"/>
        <v/>
      </c>
      <c r="AP48" s="1" t="str">
        <f t="shared" si="25"/>
        <v>N</v>
      </c>
      <c r="AQ48" s="1" t="str">
        <f t="shared" si="26"/>
        <v>N</v>
      </c>
      <c r="AR48" s="1" t="str">
        <f t="shared" si="27"/>
        <v>N</v>
      </c>
      <c r="AS48" s="1" t="str">
        <f t="shared" si="28"/>
        <v/>
      </c>
      <c r="AT48" s="15" t="str">
        <f t="shared" ca="1" si="130"/>
        <v/>
      </c>
      <c r="AU48" s="1" t="str">
        <f t="shared" ca="1" si="29"/>
        <v/>
      </c>
      <c r="AV48" s="1" t="str">
        <f t="shared" ca="1" si="30"/>
        <v/>
      </c>
      <c r="AW48" s="1" t="str">
        <f t="shared" si="31"/>
        <v/>
      </c>
      <c r="AX48" s="1" t="str">
        <f t="shared" si="32"/>
        <v/>
      </c>
      <c r="AY48" s="1" t="str">
        <f t="shared" si="33"/>
        <v/>
      </c>
      <c r="AZ48" s="1" t="str">
        <f>IF(Dashboard!AH48="P",IF(AZ47="",1,AZ47+1),"")</f>
        <v/>
      </c>
      <c r="BA48" s="1" t="str">
        <f>IF(Dashboard!AH48="B",IF(BA47="",1,BA47+1),"")</f>
        <v/>
      </c>
      <c r="BB48" s="1" t="str">
        <f t="shared" si="264"/>
        <v>00000</v>
      </c>
      <c r="BC48" s="1" t="str">
        <f t="shared" si="264"/>
        <v>00000</v>
      </c>
      <c r="BD48" s="1" t="str">
        <f t="shared" si="265"/>
        <v>000000</v>
      </c>
      <c r="BE48" s="1" t="str">
        <f t="shared" si="265"/>
        <v>000000</v>
      </c>
      <c r="BF48" s="1" t="str">
        <f t="shared" si="132"/>
        <v>B</v>
      </c>
      <c r="BG48" s="1" t="str">
        <f t="shared" si="35"/>
        <v/>
      </c>
      <c r="BH48" s="1">
        <f t="shared" ca="1" si="133"/>
        <v>0</v>
      </c>
      <c r="BI48" s="1" t="str">
        <f t="shared" si="36"/>
        <v/>
      </c>
      <c r="BJ48" s="1">
        <f t="shared" ca="1" si="134"/>
        <v>0</v>
      </c>
      <c r="BK48" s="1" t="str">
        <f t="shared" si="37"/>
        <v/>
      </c>
      <c r="BL48" s="1">
        <f t="shared" ca="1" si="135"/>
        <v>0</v>
      </c>
      <c r="BM48" s="1" t="str">
        <f t="shared" ca="1" si="136"/>
        <v>0</v>
      </c>
      <c r="BN48" s="1" t="str">
        <f t="shared" ca="1" si="137"/>
        <v>0</v>
      </c>
      <c r="BO48" s="1" t="str">
        <f t="shared" ca="1" si="138"/>
        <v>0</v>
      </c>
      <c r="BR48" s="1">
        <f>General!A46</f>
        <v>0</v>
      </c>
      <c r="BS48" s="1">
        <f>General!B46</f>
        <v>0</v>
      </c>
      <c r="BT48" s="1" t="str">
        <f>General!C46</f>
        <v/>
      </c>
      <c r="BU48" s="1">
        <f>General!D46</f>
        <v>0</v>
      </c>
      <c r="BW48" s="1" t="str">
        <f>General!F46</f>
        <v>LWWWW</v>
      </c>
      <c r="BX48" s="1">
        <f>General!G46</f>
        <v>6</v>
      </c>
      <c r="BZ48" s="1">
        <f>IF(Dashboard!U48="",1,0.5)</f>
        <v>1</v>
      </c>
      <c r="CB48" s="230" t="str">
        <f t="shared" si="207"/>
        <v/>
      </c>
      <c r="CC48" s="231" t="str">
        <f t="shared" si="208"/>
        <v/>
      </c>
      <c r="CD48" s="229" t="str">
        <f t="shared" si="209"/>
        <v/>
      </c>
      <c r="CE48" s="230" t="str">
        <f t="shared" si="210"/>
        <v/>
      </c>
      <c r="CF48" s="231" t="str">
        <f t="shared" si="211"/>
        <v/>
      </c>
      <c r="CG48" s="229" t="str">
        <f t="shared" si="212"/>
        <v/>
      </c>
      <c r="CH48" s="230" t="str">
        <f t="shared" si="213"/>
        <v/>
      </c>
      <c r="CI48" s="231" t="str">
        <f t="shared" si="214"/>
        <v/>
      </c>
      <c r="CJ48" s="229" t="str">
        <f t="shared" si="215"/>
        <v/>
      </c>
      <c r="CK48" s="230" t="str">
        <f t="shared" si="216"/>
        <v/>
      </c>
      <c r="CL48" s="231" t="str">
        <f t="shared" si="217"/>
        <v/>
      </c>
      <c r="CM48" s="229" t="str">
        <f t="shared" si="218"/>
        <v/>
      </c>
      <c r="CN48" s="230" t="str">
        <f t="shared" si="262"/>
        <v/>
      </c>
      <c r="CO48" s="231" t="str">
        <f t="shared" si="219"/>
        <v/>
      </c>
      <c r="CP48" s="229" t="str">
        <f t="shared" si="220"/>
        <v/>
      </c>
      <c r="CQ48" s="230" t="str">
        <f t="shared" si="221"/>
        <v/>
      </c>
      <c r="CR48" s="231" t="str">
        <f t="shared" si="222"/>
        <v/>
      </c>
      <c r="CS48" s="229" t="str">
        <f t="shared" si="223"/>
        <v/>
      </c>
      <c r="CT48" s="230" t="str">
        <f t="shared" si="224"/>
        <v/>
      </c>
      <c r="CU48" s="231" t="str">
        <f t="shared" si="225"/>
        <v/>
      </c>
      <c r="CV48" s="229" t="str">
        <f t="shared" si="226"/>
        <v/>
      </c>
      <c r="CW48" s="230" t="str">
        <f t="shared" si="227"/>
        <v/>
      </c>
      <c r="CX48" s="231" t="str">
        <f t="shared" si="228"/>
        <v/>
      </c>
      <c r="CY48" s="232" t="str">
        <f t="shared" si="229"/>
        <v/>
      </c>
      <c r="CZ48" s="230" t="str">
        <f t="shared" si="230"/>
        <v/>
      </c>
      <c r="DA48" s="231" t="str">
        <f t="shared" si="231"/>
        <v/>
      </c>
      <c r="DB48" s="229" t="str">
        <f t="shared" si="232"/>
        <v/>
      </c>
      <c r="DC48" s="230" t="str">
        <f t="shared" si="233"/>
        <v/>
      </c>
      <c r="DD48" s="231" t="str">
        <f t="shared" si="234"/>
        <v/>
      </c>
      <c r="DE48" s="229" t="str">
        <f t="shared" si="235"/>
        <v/>
      </c>
      <c r="DF48" s="230" t="str">
        <f t="shared" si="236"/>
        <v/>
      </c>
      <c r="DG48" s="231" t="str">
        <f t="shared" si="237"/>
        <v/>
      </c>
      <c r="DH48" s="229" t="str">
        <f t="shared" si="238"/>
        <v/>
      </c>
      <c r="DI48" s="230" t="str">
        <f t="shared" si="239"/>
        <v/>
      </c>
      <c r="DJ48" s="231" t="str">
        <f t="shared" si="240"/>
        <v/>
      </c>
      <c r="DK48" s="229" t="str">
        <f t="shared" si="241"/>
        <v/>
      </c>
      <c r="DL48" s="230" t="str">
        <f t="shared" si="242"/>
        <v/>
      </c>
      <c r="DM48" s="231" t="str">
        <f t="shared" si="243"/>
        <v/>
      </c>
      <c r="DN48" s="229" t="str">
        <f t="shared" si="244"/>
        <v/>
      </c>
      <c r="DO48" s="230" t="str">
        <f t="shared" si="245"/>
        <v/>
      </c>
      <c r="DP48" s="231" t="str">
        <f t="shared" si="246"/>
        <v/>
      </c>
      <c r="DQ48" s="229" t="str">
        <f t="shared" si="247"/>
        <v/>
      </c>
      <c r="DR48" s="230" t="str">
        <f t="shared" si="248"/>
        <v/>
      </c>
      <c r="DS48" s="231" t="str">
        <f t="shared" si="249"/>
        <v/>
      </c>
      <c r="DT48" s="229" t="str">
        <f t="shared" si="250"/>
        <v/>
      </c>
      <c r="DU48" s="230" t="str">
        <f t="shared" si="251"/>
        <v/>
      </c>
      <c r="DV48" s="231" t="str">
        <f t="shared" si="252"/>
        <v/>
      </c>
      <c r="DW48" s="229" t="str">
        <f t="shared" si="253"/>
        <v/>
      </c>
      <c r="DX48" s="230" t="str">
        <f t="shared" si="254"/>
        <v/>
      </c>
      <c r="DY48" s="231" t="str">
        <f t="shared" si="255"/>
        <v/>
      </c>
      <c r="DZ48" s="229" t="str">
        <f t="shared" si="256"/>
        <v/>
      </c>
      <c r="EA48" s="230" t="str">
        <f t="shared" si="257"/>
        <v/>
      </c>
      <c r="EB48" s="231" t="str">
        <f t="shared" si="258"/>
        <v/>
      </c>
      <c r="EC48" s="229" t="str">
        <f t="shared" si="259"/>
        <v/>
      </c>
      <c r="ED48" s="252">
        <f t="shared" si="140"/>
        <v>0</v>
      </c>
      <c r="EE48" s="253">
        <f t="shared" si="141"/>
        <v>0</v>
      </c>
      <c r="EF48" s="254" t="str">
        <f t="shared" si="142"/>
        <v/>
      </c>
      <c r="EG48" s="255" t="e">
        <f t="shared" si="263"/>
        <v>#DIV/0!</v>
      </c>
      <c r="EH48" s="255" t="e">
        <f t="shared" si="263"/>
        <v>#DIV/0!</v>
      </c>
      <c r="EI48" s="255" t="e">
        <f t="shared" si="263"/>
        <v>#DIV/0!</v>
      </c>
      <c r="EJ48" s="255" t="e">
        <f t="shared" si="263"/>
        <v>#DIV/0!</v>
      </c>
      <c r="EK48" s="255" t="e">
        <f t="shared" si="263"/>
        <v>#DIV/0!</v>
      </c>
      <c r="EL48" s="255" t="e">
        <f t="shared" si="263"/>
        <v>#DIV/0!</v>
      </c>
      <c r="EM48" s="255" t="e">
        <f t="shared" si="263"/>
        <v>#DIV/0!</v>
      </c>
      <c r="EN48" s="255" t="e">
        <f t="shared" si="263"/>
        <v>#DIV/0!</v>
      </c>
      <c r="EO48" s="255" t="e">
        <f t="shared" si="263"/>
        <v>#DIV/0!</v>
      </c>
      <c r="EP48" s="255" t="e">
        <f t="shared" si="263"/>
        <v>#DIV/0!</v>
      </c>
      <c r="EQ48" s="255" t="e">
        <f t="shared" si="263"/>
        <v>#DIV/0!</v>
      </c>
      <c r="ER48" s="255" t="e">
        <f t="shared" si="263"/>
        <v>#DIV/0!</v>
      </c>
      <c r="ES48" s="255" t="e">
        <f t="shared" si="263"/>
        <v>#DIV/0!</v>
      </c>
      <c r="ET48" s="255" t="e">
        <f t="shared" si="263"/>
        <v>#DIV/0!</v>
      </c>
      <c r="EU48" s="255" t="e">
        <f t="shared" si="263"/>
        <v>#DIV/0!</v>
      </c>
      <c r="EV48" s="255" t="e">
        <f t="shared" si="260"/>
        <v>#DIV/0!</v>
      </c>
      <c r="EW48" s="255" t="e">
        <f t="shared" si="203"/>
        <v>#DIV/0!</v>
      </c>
      <c r="EX48" s="255" t="e">
        <f t="shared" si="201"/>
        <v>#DIV/0!</v>
      </c>
      <c r="EY48" s="256" t="str">
        <f t="shared" si="144"/>
        <v/>
      </c>
      <c r="EZ48" s="257" t="str">
        <f t="shared" si="145"/>
        <v/>
      </c>
      <c r="FA48" s="257" t="str">
        <f t="shared" si="146"/>
        <v/>
      </c>
      <c r="FB48" s="257" t="str">
        <f t="shared" si="147"/>
        <v/>
      </c>
      <c r="FC48" s="257" t="str">
        <f t="shared" si="148"/>
        <v/>
      </c>
      <c r="FD48" s="257" t="str">
        <f t="shared" si="149"/>
        <v/>
      </c>
      <c r="FE48" s="257" t="str">
        <f t="shared" si="150"/>
        <v/>
      </c>
      <c r="FF48" s="257" t="str">
        <f t="shared" si="151"/>
        <v/>
      </c>
      <c r="FG48" s="257" t="str">
        <f t="shared" si="152"/>
        <v/>
      </c>
      <c r="FH48" s="257" t="str">
        <f t="shared" si="153"/>
        <v/>
      </c>
      <c r="FI48" s="257" t="str">
        <f t="shared" si="154"/>
        <v/>
      </c>
      <c r="FJ48" s="257" t="str">
        <f t="shared" si="155"/>
        <v/>
      </c>
      <c r="FK48" s="257" t="str">
        <f t="shared" si="156"/>
        <v/>
      </c>
      <c r="FL48" s="257" t="str">
        <f t="shared" si="157"/>
        <v/>
      </c>
      <c r="FM48" s="257" t="str">
        <f t="shared" si="158"/>
        <v/>
      </c>
      <c r="FN48" s="257" t="str">
        <f t="shared" si="159"/>
        <v/>
      </c>
      <c r="FO48" s="257" t="str">
        <f t="shared" si="160"/>
        <v/>
      </c>
      <c r="FP48" s="258" t="str">
        <f t="shared" si="161"/>
        <v/>
      </c>
      <c r="FQ48" s="228">
        <v>48</v>
      </c>
      <c r="FR48" s="232">
        <f t="shared" si="198"/>
        <v>43</v>
      </c>
      <c r="FS48" s="230" t="str" cm="1">
        <f t="array" ref="FS48">IFERROR(INDEX($EG$4:$EX$4,_xlfn.AGGREGATE(15,6,COLUMN($EG$4:$EX$4)-COLUMN($EF$1)/($EG48:$EX48=LARGE($EG48:$EX48,1)),COLUMNS($EX$4:$EX$4))),"")</f>
        <v/>
      </c>
      <c r="FT48" s="230" t="str" cm="1">
        <f t="array" ref="FT48">IFERROR(INDEX($EG$4:$EX$4,_xlfn.AGGREGATE(15,6,COLUMN($EG$4:$EX$4)-COLUMN($EF$1)/($EG48:$EX48=LARGE($EG48:$EX48,2)),COLUMNS($EX$4:$EY$4))),"")</f>
        <v/>
      </c>
      <c r="FU48" s="230" t="str" cm="1">
        <f t="array" ref="FU48">IFERROR(INDEX($EG$4:$EX$4,_xlfn.AGGREGATE(15,6,COLUMN($EG$4:$EX$4)-COLUMN($EF$1)/($EG48:$EX48=LARGE($EG48:$EX48,3)),COLUMNS($EX$4:$EZ$4))),"")</f>
        <v/>
      </c>
      <c r="FV48" s="230" t="str" cm="1">
        <f t="array" ref="FV48">IFERROR(INDEX($EG$4:$EX$4,_xlfn.AGGREGATE(15,6,COLUMN($EG$4:$EX$4)-COLUMN($EF$1)/($EG48:$EX48=LARGE($EG48:$EX48,4)),COLUMNS($EX$4:$FA$4))),"")</f>
        <v/>
      </c>
      <c r="FW48" s="230" t="str" cm="1">
        <f t="array" ref="FW48">IFERROR(INDEX($EG$4:$EX$4,_xlfn.AGGREGATE(15,6,COLUMN($EG$4:$EX$4)-COLUMN($EF$1)/($EG48:$EX48=LARGE($EG48:$EX48,5)),COLUMNS($EX$4:$FB$4))),"")</f>
        <v/>
      </c>
      <c r="FX48" s="230" t="str" cm="1">
        <f t="array" ref="FX48">IFERROR(INDEX($EG$4:$EX$4,_xlfn.AGGREGATE(15,6,COLUMN($EG$4:$EX$4)-COLUMN($EF$1)/($EG48:$EX48=LARGE($EG48:$EX48,6)),COLUMNS($EX$4:$FC$4))),"")</f>
        <v/>
      </c>
      <c r="FY48" s="228" t="str">
        <f t="shared" si="191"/>
        <v/>
      </c>
      <c r="FZ48" s="231" t="str">
        <f t="shared" ca="1" si="192"/>
        <v>R</v>
      </c>
      <c r="GA48" s="231" t="e" cm="1">
        <f t="array" aca="1" ref="GA48" ca="1">IF(INDIRECT(VLOOKUP(GA47,General!AC:AE,3,FALSE)&amp;FQ47)&gt;0,GA47,FY47)</f>
        <v>#N/A</v>
      </c>
      <c r="GB48" s="232">
        <f t="shared" ca="1" si="193"/>
        <v>3</v>
      </c>
      <c r="GC48" s="230"/>
      <c r="GD48" s="231"/>
      <c r="GE48" s="231"/>
      <c r="GF48" s="231"/>
      <c r="GG48" s="231"/>
      <c r="GH48" s="229"/>
      <c r="GI48" s="259">
        <f ca="1">IF(FS48="",-1,COUNTIF(INDIRECT(GC48&amp;$DN$10):INDIRECT(GC48&amp;FQ48),"Y"))</f>
        <v>-1</v>
      </c>
      <c r="GJ48" s="262">
        <f ca="1">IF(FT48="",-1,COUNTIF(INDIRECT(GD48&amp;$DN$10):INDIRECT(GD48&amp;FQ48),"Y"))</f>
        <v>-1</v>
      </c>
      <c r="GK48" s="262">
        <f ca="1">IF(FU48="",-1,COUNTIF(INDIRECT(GE48&amp;$DN$10):INDIRECT(GE48&amp;FQ48),"Y"))</f>
        <v>-1</v>
      </c>
      <c r="GL48" s="260">
        <f ca="1">IF(FV48="",-1,COUNTIF(INDIRECT(GF48&amp;$DN$10):INDIRECT(GF48&amp;FQ48),"Y"))</f>
        <v>-1</v>
      </c>
      <c r="GM48" s="264">
        <f ca="1">IF(FW48="",-1,COUNTIF(INDIRECT(GG48&amp;$DN$10):INDIRECT(GG48&amp;FQ48),"Y"))</f>
        <v>-1</v>
      </c>
      <c r="GN48" s="264">
        <f ca="1">IF(FX48="",-1,COUNTIF(INDIRECT(GH48&amp;$DN$10):INDIRECT(GH48&amp;FQ48),"Y"))</f>
        <v>-1</v>
      </c>
      <c r="GO48" s="230" t="str" cm="1">
        <f t="array" ref="GO48">IFERROR(INDEX($DP$48:$DU$48,_xlfn.AGGREGATE(15,6,COLUMN($DP$48:$DU$48)-COLUMN($DO$48)/($EF$48:$EK$48=MAX($EF$48:$EK$48)),COLUMNS($DP$48:FS48))),"")</f>
        <v/>
      </c>
      <c r="GP48" s="231" t="str" cm="1">
        <f t="array" ref="GP48">IFERROR(INDEX($DP$48:$DU$48,_xlfn.AGGREGATE(15,6,COLUMN($DP$48:$DU$48)-COLUMN($DO$48)/($EF$48:$EK$48=MAX($EF$48:$EK$48)),COLUMNS($DP$48:FT48))),"")</f>
        <v/>
      </c>
      <c r="GQ48" s="231" t="str" cm="1">
        <f t="array" ref="GQ48">IFERROR(INDEX($DP$48:$DU$48,_xlfn.AGGREGATE(15,6,COLUMN($DP$48:$DU$48)-COLUMN($DO$48)/($EF$48:$EK$48=MAX($EF$48:$EK$48)),COLUMNS($DP$48:FU48))),"")</f>
        <v/>
      </c>
      <c r="GR48" s="231" t="str" cm="1">
        <f t="array" ref="GR48">IFERROR(INDEX($DP$48:$DU$48,_xlfn.AGGREGATE(15,6,COLUMN($DP$48:$DU$48)-COLUMN($DO$48)/($EF$48:$EK$48=MAX($EF$48:$EK$48)),COLUMNS($DP$48:FV48))),"")</f>
        <v/>
      </c>
      <c r="GS48" s="231" t="str" cm="1">
        <f t="array" ref="GS48">IFERROR(INDEX($DP$48:$DU$48,_xlfn.AGGREGATE(15,6,COLUMN($DP$48:$DU$48)-COLUMN($DO$48)/($EF$48:$EK$48=MAX($EF$48:$EK$48)),COLUMNS($DP$48:FW48))),"")</f>
        <v/>
      </c>
      <c r="GT48" s="229" t="str" cm="1">
        <f t="array" ref="GT48">IFERROR(INDEX($DP$48:$DU$48,_xlfn.AGGREGATE(15,6,COLUMN($DP$48:$DU$48)-COLUMN($DO$48)/($EF$48:$EK$48=MAX($EF$48:$EK$48)),COLUMNS($DP$48:FX48))),"")</f>
        <v/>
      </c>
      <c r="GU48" s="234">
        <f t="shared" ca="1" si="164"/>
        <v>6</v>
      </c>
      <c r="GV48" s="232">
        <f t="shared" ca="1" si="194"/>
        <v>3</v>
      </c>
      <c r="GW48" s="263" t="str" cm="1">
        <f t="array" aca="1" ref="GW48" ca="1">INDEX(GO48:GT48,1,GV48)</f>
        <v/>
      </c>
      <c r="GX48" s="230" t="str">
        <f t="shared" ca="1" si="17"/>
        <v>B</v>
      </c>
      <c r="GY48" s="231" t="str">
        <f t="shared" ca="1" si="18"/>
        <v>T</v>
      </c>
      <c r="GZ48" s="231" t="str">
        <f t="shared" si="19"/>
        <v>C</v>
      </c>
      <c r="HA48" s="231" t="str">
        <f t="shared" si="6"/>
        <v/>
      </c>
      <c r="HB48" s="231" t="str">
        <f t="shared" ca="1" si="7"/>
        <v>00</v>
      </c>
      <c r="HC48" s="231" t="str">
        <f t="shared" si="8"/>
        <v>00</v>
      </c>
      <c r="HD48" s="234" t="str">
        <f t="shared" si="92"/>
        <v/>
      </c>
      <c r="HE48" s="234" t="str">
        <f t="shared" si="93"/>
        <v/>
      </c>
      <c r="HF48" s="234" t="str">
        <f t="shared" si="94"/>
        <v/>
      </c>
      <c r="HG48" s="234" t="str">
        <f t="shared" si="95"/>
        <v/>
      </c>
      <c r="HH48" s="234" t="str">
        <f t="shared" si="96"/>
        <v/>
      </c>
      <c r="HI48" s="234" t="str">
        <f t="shared" si="97"/>
        <v/>
      </c>
      <c r="HJ48" s="234">
        <f t="shared" ca="1" si="261"/>
        <v>0</v>
      </c>
      <c r="HK48" s="234">
        <f t="shared" ca="1" si="261"/>
        <v>0</v>
      </c>
      <c r="HL48" s="230" t="str">
        <f t="shared" si="206"/>
        <v/>
      </c>
      <c r="HM48" s="231">
        <f>IF(CC48="",0,IFERROR(VLOOKUP(CC43&amp;CC44&amp;CC45&amp;CC46&amp;CC47&amp;CC48,General!I:J,2,FALSE),0))</f>
        <v>0</v>
      </c>
      <c r="HN48" s="231">
        <f>IF(CF48="",0,IFERROR(VLOOKUP(CF43&amp;CF44&amp;CF45&amp;CF46&amp;CF47&amp;CF48,General!I:J,2,FALSE),0))</f>
        <v>0</v>
      </c>
      <c r="HO48" s="231">
        <f>IF(CI48="",0,IFERROR(VLOOKUP(CI43&amp;CI44&amp;CI45&amp;CI46&amp;CI47&amp;CI48,General!I:J,2,FALSE),0))</f>
        <v>0</v>
      </c>
      <c r="HP48" s="231">
        <f>IF(CL48="",0,IFERROR(VLOOKUP(CL43&amp;CL44&amp;CL45&amp;CL46&amp;CL47&amp;CL48,General!I:J,2,FALSE),0))</f>
        <v>0</v>
      </c>
      <c r="HQ48" s="231">
        <f>IF(CO48="",0,IFERROR(VLOOKUP(CO43&amp;CO44&amp;CO45&amp;CO46&amp;CO47&amp;CO48,General!I:J,2,FALSE),0))</f>
        <v>0</v>
      </c>
      <c r="HR48" s="231">
        <f>IF(CR48="",0,IFERROR(VLOOKUP(CR43&amp;CR44&amp;CR45&amp;CR46&amp;CR47&amp;CR48,General!I:J,2,FALSE),0))</f>
        <v>0</v>
      </c>
      <c r="HS48" s="231">
        <f>IF(CU48="",0,IFERROR(VLOOKUP(CU43&amp;CU44&amp;CU45&amp;CU46&amp;CU47&amp;CU48,General!I:J,2,FALSE),0))</f>
        <v>0</v>
      </c>
      <c r="HT48" s="231">
        <f>IF(CX48="",0,IFERROR(VLOOKUP(CX43&amp;CX44&amp;CX45&amp;CX46&amp;CX47&amp;CX48,General!I:J,2,FALSE),0))</f>
        <v>0</v>
      </c>
      <c r="HU48" s="231">
        <f>IF(DA48="",0,IFERROR(VLOOKUP(DA43&amp;DA44&amp;DA45&amp;DA46&amp;DA47&amp;DA48,General!I:J,2,FALSE),0))</f>
        <v>0</v>
      </c>
      <c r="HV48" s="231">
        <f>IF(DD48="",0,IFERROR(VLOOKUP(DD43&amp;DD44&amp;DD45&amp;DD46&amp;DD47&amp;DD48,General!I:J,2,FALSE),0))</f>
        <v>0</v>
      </c>
      <c r="HW48" s="231">
        <f>IF(DG48="",0,IFERROR(VLOOKUP(DG43&amp;DG44&amp;DG45&amp;DG46&amp;DG47&amp;DG48,General!I:J,2,FALSE),0))</f>
        <v>0</v>
      </c>
      <c r="HX48" s="231">
        <f>IF(DJ48="",0,IFERROR(VLOOKUP(DJ43&amp;DJ44&amp;DJ45&amp;DJ46&amp;DJ47&amp;DJ48,General!I:J,2,FALSE),0))</f>
        <v>0</v>
      </c>
      <c r="HY48" s="231">
        <f>IF(DM48="",0,IFERROR(VLOOKUP(DM43&amp;DM44&amp;DM45&amp;DM46&amp;DM47&amp;DM48,General!I:J,2,FALSE),0))</f>
        <v>0</v>
      </c>
      <c r="HZ48" s="231">
        <f>IF(DP48="",0,IFERROR(VLOOKUP(DP43&amp;DP44&amp;DP45&amp;DP46&amp;DP47&amp;DP48,General!I:J,2,FALSE),0))</f>
        <v>0</v>
      </c>
      <c r="IA48" s="231">
        <f>IF(DS48="",0,IFERROR(VLOOKUP(DS43&amp;DS44&amp;DS45&amp;DS46&amp;DS47&amp;DS48,General!I:J,2,FALSE),0))</f>
        <v>0</v>
      </c>
      <c r="IB48" s="231">
        <f>IF(DV48="",0,IFERROR(VLOOKUP(DV43&amp;DV44&amp;DV45&amp;DV46&amp;DV47&amp;DV48,General!I:J,2,FALSE),0))</f>
        <v>0</v>
      </c>
      <c r="IC48" s="229">
        <f>IF(DY48="",0,IFERROR(VLOOKUP(DY43&amp;DY44&amp;DY45&amp;DY46&amp;DY47&amp;DY48,General!I:J,2,FALSE),0))</f>
        <v>0</v>
      </c>
      <c r="ID48" s="229">
        <f>IF(EB48="",0,IFERROR(VLOOKUP(EB43&amp;EB44&amp;EB45&amp;EB46&amp;EB47&amp;EB48,General!I:J,2,FALSE),0))</f>
        <v>0</v>
      </c>
      <c r="IE48" s="229">
        <v>0</v>
      </c>
      <c r="IF48" s="234" t="str">
        <f t="shared" si="165"/>
        <v/>
      </c>
      <c r="IG48" s="234" t="str">
        <f t="shared" si="99"/>
        <v>N</v>
      </c>
      <c r="IH48" s="234" t="str">
        <f t="shared" ca="1" si="100"/>
        <v>N</v>
      </c>
      <c r="II48" s="234" t="str">
        <f t="shared" si="101"/>
        <v>N</v>
      </c>
      <c r="IJ48" s="234" t="str">
        <f t="shared" si="102"/>
        <v/>
      </c>
      <c r="IK48" s="276" t="str">
        <f t="shared" ca="1" si="103"/>
        <v/>
      </c>
      <c r="IL48" s="234" t="str">
        <f t="shared" ca="1" si="104"/>
        <v/>
      </c>
      <c r="IM48" s="234" t="str">
        <f t="shared" si="105"/>
        <v/>
      </c>
      <c r="IN48" s="234" t="str">
        <f t="shared" si="106"/>
        <v/>
      </c>
      <c r="IO48" s="234" t="str">
        <f t="shared" si="107"/>
        <v/>
      </c>
      <c r="IP48" s="234" t="str">
        <f t="shared" si="108"/>
        <v/>
      </c>
      <c r="IQ48" s="234" t="str">
        <f t="shared" si="10"/>
        <v/>
      </c>
      <c r="IR48" s="234" t="str">
        <f t="shared" si="11"/>
        <v/>
      </c>
      <c r="IS48" s="234" t="str">
        <f t="shared" si="266"/>
        <v>00000</v>
      </c>
      <c r="IT48" s="234" t="str">
        <f t="shared" si="266"/>
        <v>00000</v>
      </c>
      <c r="IU48" s="234" t="str">
        <f t="shared" si="267"/>
        <v>000000</v>
      </c>
      <c r="IV48" s="234" t="str">
        <f t="shared" si="267"/>
        <v>000000</v>
      </c>
      <c r="IW48" s="234" t="str">
        <f t="shared" si="268"/>
        <v>B</v>
      </c>
      <c r="IX48" s="234" t="str">
        <f t="shared" si="168"/>
        <v>B</v>
      </c>
      <c r="IY48" s="234" t="str">
        <f t="shared" si="110"/>
        <v/>
      </c>
      <c r="IZ48" s="234" t="str">
        <f t="shared" ca="1" si="111"/>
        <v/>
      </c>
      <c r="JA48" s="234" t="str">
        <f t="shared" ca="1" si="112"/>
        <v>0</v>
      </c>
      <c r="JB48" s="234" t="str">
        <f t="shared" ca="1" si="113"/>
        <v/>
      </c>
      <c r="JC48" s="234" t="str">
        <f t="shared" si="114"/>
        <v>0</v>
      </c>
      <c r="JD48" s="234" t="str">
        <f t="shared" ca="1" si="115"/>
        <v/>
      </c>
      <c r="JE48" s="234" t="str">
        <f t="shared" ca="1" si="169"/>
        <v/>
      </c>
      <c r="JF48" s="234" t="str">
        <f t="shared" ca="1" si="170"/>
        <v/>
      </c>
      <c r="JG48" s="234" t="str">
        <f t="shared" ca="1" si="171"/>
        <v/>
      </c>
      <c r="JH48" s="234" t="str">
        <f t="shared" si="116"/>
        <v/>
      </c>
      <c r="JI48" s="234"/>
      <c r="JJ48" s="234"/>
      <c r="JK48" s="234"/>
      <c r="JL48" s="234"/>
      <c r="JM48" s="234"/>
      <c r="JN48" s="234">
        <v>2</v>
      </c>
      <c r="JO48" s="218"/>
      <c r="JP48" s="234"/>
      <c r="JQ48" s="234"/>
      <c r="JS48" s="281" t="e">
        <f t="shared" si="199"/>
        <v>#DIV/0!</v>
      </c>
      <c r="JT48" s="1" t="e">
        <f t="shared" si="200"/>
        <v>#DIV/0!</v>
      </c>
      <c r="JU48" s="1" t="e">
        <f t="shared" si="174"/>
        <v>#DIV/0!</v>
      </c>
      <c r="JV48" s="1" t="e">
        <f t="shared" si="175"/>
        <v>#DIV/0!</v>
      </c>
      <c r="JW48" s="1" t="e">
        <f t="shared" si="176"/>
        <v>#DIV/0!</v>
      </c>
      <c r="JX48" s="1" t="str">
        <f t="shared" si="177"/>
        <v/>
      </c>
      <c r="JY48" s="1" t="str">
        <f t="shared" si="178"/>
        <v/>
      </c>
      <c r="JZ48" s="1" t="str">
        <f t="shared" si="179"/>
        <v/>
      </c>
      <c r="KA48" s="1" t="str">
        <f t="shared" si="180"/>
        <v/>
      </c>
      <c r="KB48" s="1" t="str">
        <f t="shared" si="181"/>
        <v/>
      </c>
      <c r="KC48" s="1" t="str" cm="1">
        <f t="array" aca="1" ref="KC48" ca="1">IF(INDIRECT(VLOOKUP(KC47,General!AC:AE,3,FALSE)&amp;FQ47)&gt;1,KC47,JX48)</f>
        <v>DL</v>
      </c>
      <c r="KD48" s="1" t="str" cm="1">
        <f t="array" aca="1" ref="KD48" ca="1">IF(AND(INDIRECT(VLOOKUP(KD47,General!AC:AE,3,FALSE)&amp;FQ47)&gt;6,KD47&lt;&gt;KC48),KD47,IF(JX48&lt;&gt;KC48,JX48,IF(AND(JX48=JY48,JX48=JZ48),KA48,IF(JX48=JY48,JZ48,JY48))))</f>
        <v>DR</v>
      </c>
      <c r="KE48" s="1" t="str" cm="1">
        <f t="array" aca="1" ref="KE48" ca="1">IF(AND(INDIRECT(VLOOKUP(KE47,General!AC:AE,3,FALSE)&amp;FQ47)&gt;6,KE47&lt;&gt;KC48,KE47&lt;&gt;KD48),KE47,IF(AND(JX48&lt;&gt;KC48,JX48&lt;&gt;KD48),JX48,IF(AND(JY48&lt;&gt;KC48,JY48&lt;&gt;KD48),JY48,IF(AND(JZ48&lt;&gt;KC48,JZ48&lt;&gt;KD48),JZ48,IF(AND(KA48&lt;&gt;KC48,KA48&lt;&gt;KD48),KA48,KB48)))))</f>
        <v>CW</v>
      </c>
      <c r="KF48" s="1" t="str" cm="1">
        <f t="array" aca="1" ref="KF48" ca="1">INDIRECT(KC48&amp;FQ48)</f>
        <v/>
      </c>
      <c r="KG48" s="1" t="str" cm="1">
        <f t="array" aca="1" ref="KG48" ca="1">INDIRECT(KD48&amp;FQ48)</f>
        <v/>
      </c>
      <c r="KH48" s="1" t="str" cm="1">
        <f t="array" aca="1" ref="KH48" ca="1">INDIRECT(KE48&amp;FQ48)</f>
        <v/>
      </c>
      <c r="KI48" s="1" t="str">
        <f ca="1">VLOOKUP(KC48,General!AF:AG,2,FALSE)</f>
        <v xml:space="preserve">L3O </v>
      </c>
      <c r="KJ48" s="1" t="str">
        <f ca="1">VLOOKUP(KD48,General!AF:AG,2,FALSE)</f>
        <v xml:space="preserve">L4O </v>
      </c>
      <c r="KK48" s="1" t="str">
        <f ca="1">VLOOKUP(KE48,General!AF:AG,2,FALSE)</f>
        <v>AWB</v>
      </c>
      <c r="KL48" s="1" t="str">
        <f t="shared" ca="1" si="195"/>
        <v>Y</v>
      </c>
      <c r="KM48" s="1" t="str">
        <f t="shared" ca="1" si="196"/>
        <v>Y</v>
      </c>
      <c r="KN48" s="1" t="str">
        <f t="shared" ca="1" si="197"/>
        <v>Y</v>
      </c>
    </row>
    <row r="49" spans="1:300" ht="15.75" thickBot="1">
      <c r="A49" s="1">
        <v>45</v>
      </c>
      <c r="B49" s="75" t="str">
        <f t="shared" si="20"/>
        <v/>
      </c>
      <c r="C49" s="92" t="str">
        <f t="shared" si="183"/>
        <v/>
      </c>
      <c r="D49" s="88" t="str">
        <f t="shared" si="117"/>
        <v/>
      </c>
      <c r="E49" s="89" t="str">
        <f t="shared" si="117"/>
        <v/>
      </c>
      <c r="F49" s="10" t="str">
        <f t="shared" si="21"/>
        <v/>
      </c>
      <c r="H49" s="95" t="str">
        <f t="shared" si="184"/>
        <v/>
      </c>
      <c r="I49" s="88" t="str">
        <f t="shared" si="118"/>
        <v/>
      </c>
      <c r="J49" s="89" t="str">
        <f t="shared" si="118"/>
        <v/>
      </c>
      <c r="K49" s="10" t="str">
        <f t="shared" si="119"/>
        <v/>
      </c>
      <c r="L49" s="52"/>
      <c r="M49" s="16" t="str">
        <f>IF(Dashboard!AH49="","",Dashboard!AH49)</f>
        <v/>
      </c>
      <c r="O49" s="75" t="str">
        <f t="shared" si="185"/>
        <v/>
      </c>
      <c r="P49" s="88" t="str">
        <f t="shared" si="120"/>
        <v/>
      </c>
      <c r="Q49" s="89" t="str">
        <f t="shared" si="120"/>
        <v/>
      </c>
      <c r="R49" s="5" t="str">
        <f t="shared" si="121"/>
        <v/>
      </c>
      <c r="S49" s="5" t="str">
        <f t="shared" si="122"/>
        <v/>
      </c>
      <c r="T49" s="111" t="str">
        <f t="shared" si="123"/>
        <v/>
      </c>
      <c r="U49" s="5" t="str">
        <f>IF(M49="","",IF(B49="NB",U48,IF(T49="",SUM($T$5:$T49)+S49,SUM($T$5:$T49))))</f>
        <v/>
      </c>
      <c r="V49" s="99" t="str">
        <f t="shared" si="0"/>
        <v/>
      </c>
      <c r="W49" s="72" t="e">
        <f t="shared" ca="1" si="22"/>
        <v>#VALUE!</v>
      </c>
      <c r="X49" s="74" t="str">
        <f t="shared" si="23"/>
        <v/>
      </c>
      <c r="Y49" s="9" t="str">
        <f t="shared" ca="1" si="12"/>
        <v>D</v>
      </c>
      <c r="Z49" s="4" t="str">
        <f t="shared" ca="1" si="13"/>
        <v>D</v>
      </c>
      <c r="AA49" s="4" t="str">
        <f t="shared" ca="1" si="14"/>
        <v>B</v>
      </c>
      <c r="AB49" s="4" t="str">
        <f t="shared" si="186"/>
        <v/>
      </c>
      <c r="AC49" s="4" t="str">
        <f t="shared" si="187"/>
        <v/>
      </c>
      <c r="AD49" s="4" t="str">
        <f t="shared" si="188"/>
        <v/>
      </c>
      <c r="AE49" s="1" t="str">
        <f t="shared" si="124"/>
        <v/>
      </c>
      <c r="AF49" s="1" t="str">
        <f t="shared" si="125"/>
        <v/>
      </c>
      <c r="AG49" s="1" t="str">
        <f t="shared" si="189"/>
        <v/>
      </c>
      <c r="AH49" s="1" t="str">
        <f t="shared" si="126"/>
        <v/>
      </c>
      <c r="AI49" s="1" t="str">
        <f t="shared" si="127"/>
        <v/>
      </c>
      <c r="AJ49" s="1" t="str">
        <f t="shared" si="128"/>
        <v/>
      </c>
      <c r="AK49" s="1">
        <f t="shared" si="129"/>
        <v>0</v>
      </c>
      <c r="AL49" s="1">
        <f t="shared" si="129"/>
        <v>0</v>
      </c>
      <c r="AM49" s="1" t="str">
        <f t="shared" si="5"/>
        <v/>
      </c>
      <c r="AN49" s="1">
        <f t="shared" si="24"/>
        <v>0</v>
      </c>
      <c r="AO49" s="1" t="str">
        <f t="shared" si="190"/>
        <v/>
      </c>
      <c r="AP49" s="1" t="str">
        <f t="shared" si="25"/>
        <v>N</v>
      </c>
      <c r="AQ49" s="1" t="str">
        <f t="shared" si="26"/>
        <v>N</v>
      </c>
      <c r="AR49" s="1" t="str">
        <f t="shared" si="27"/>
        <v>N</v>
      </c>
      <c r="AS49" s="1" t="str">
        <f t="shared" si="28"/>
        <v/>
      </c>
      <c r="AT49" s="15" t="str">
        <f t="shared" ca="1" si="130"/>
        <v/>
      </c>
      <c r="AU49" s="1" t="str">
        <f t="shared" ca="1" si="29"/>
        <v/>
      </c>
      <c r="AV49" s="1" t="str">
        <f t="shared" ca="1" si="30"/>
        <v/>
      </c>
      <c r="AW49" s="1" t="str">
        <f t="shared" si="31"/>
        <v/>
      </c>
      <c r="AX49" s="1" t="str">
        <f t="shared" si="32"/>
        <v/>
      </c>
      <c r="AY49" s="1" t="str">
        <f t="shared" si="33"/>
        <v/>
      </c>
      <c r="AZ49" s="1" t="str">
        <f>IF(Dashboard!AH49="P",IF(AZ48="",1,AZ48+1),"")</f>
        <v/>
      </c>
      <c r="BA49" s="1" t="str">
        <f>IF(Dashboard!AH49="B",IF(BA48="",1,BA48+1),"")</f>
        <v/>
      </c>
      <c r="BB49" s="1" t="str">
        <f t="shared" si="264"/>
        <v>00000</v>
      </c>
      <c r="BC49" s="1" t="str">
        <f t="shared" si="264"/>
        <v>00000</v>
      </c>
      <c r="BD49" s="1" t="str">
        <f t="shared" si="265"/>
        <v>000000</v>
      </c>
      <c r="BE49" s="1" t="str">
        <f t="shared" si="265"/>
        <v>000000</v>
      </c>
      <c r="BF49" s="1" t="str">
        <f t="shared" si="132"/>
        <v>B</v>
      </c>
      <c r="BG49" s="1" t="str">
        <f t="shared" si="35"/>
        <v/>
      </c>
      <c r="BH49" s="1">
        <f t="shared" ca="1" si="133"/>
        <v>0</v>
      </c>
      <c r="BI49" s="1" t="str">
        <f t="shared" si="36"/>
        <v/>
      </c>
      <c r="BJ49" s="1">
        <f t="shared" ca="1" si="134"/>
        <v>0</v>
      </c>
      <c r="BK49" s="1" t="str">
        <f t="shared" si="37"/>
        <v/>
      </c>
      <c r="BL49" s="1">
        <f t="shared" ca="1" si="135"/>
        <v>0</v>
      </c>
      <c r="BM49" s="1" t="str">
        <f t="shared" ca="1" si="136"/>
        <v>0</v>
      </c>
      <c r="BN49" s="1" t="str">
        <f t="shared" ca="1" si="137"/>
        <v>0</v>
      </c>
      <c r="BO49" s="1" t="str">
        <f t="shared" ca="1" si="138"/>
        <v>0</v>
      </c>
      <c r="BR49" s="1">
        <f>General!A47</f>
        <v>0</v>
      </c>
      <c r="BS49" s="1">
        <f>General!B47</f>
        <v>0</v>
      </c>
      <c r="BT49" s="1" t="str">
        <f>General!C47</f>
        <v/>
      </c>
      <c r="BU49" s="1">
        <f>General!D47</f>
        <v>0</v>
      </c>
      <c r="BW49" s="1" t="str">
        <f>General!F47</f>
        <v>WLLLL</v>
      </c>
      <c r="BX49" s="1">
        <f>General!G47</f>
        <v>-6</v>
      </c>
      <c r="BZ49" s="1">
        <f>IF(Dashboard!U49="",1,0.5)</f>
        <v>1</v>
      </c>
      <c r="CB49" s="245" t="str">
        <f t="shared" si="207"/>
        <v/>
      </c>
      <c r="CC49" s="246" t="str">
        <f t="shared" si="208"/>
        <v/>
      </c>
      <c r="CD49" s="244" t="str">
        <f t="shared" si="209"/>
        <v/>
      </c>
      <c r="CE49" s="245" t="str">
        <f t="shared" si="210"/>
        <v/>
      </c>
      <c r="CF49" s="246" t="str">
        <f t="shared" si="211"/>
        <v/>
      </c>
      <c r="CG49" s="244" t="str">
        <f t="shared" si="212"/>
        <v/>
      </c>
      <c r="CH49" s="245" t="str">
        <f t="shared" si="213"/>
        <v/>
      </c>
      <c r="CI49" s="246" t="str">
        <f t="shared" si="214"/>
        <v/>
      </c>
      <c r="CJ49" s="244" t="str">
        <f t="shared" si="215"/>
        <v/>
      </c>
      <c r="CK49" s="245" t="str">
        <f t="shared" si="216"/>
        <v/>
      </c>
      <c r="CL49" s="246" t="str">
        <f t="shared" si="217"/>
        <v/>
      </c>
      <c r="CM49" s="244" t="str">
        <f t="shared" si="218"/>
        <v/>
      </c>
      <c r="CN49" s="245" t="str">
        <f t="shared" si="262"/>
        <v/>
      </c>
      <c r="CO49" s="246" t="str">
        <f t="shared" si="219"/>
        <v/>
      </c>
      <c r="CP49" s="244" t="str">
        <f t="shared" si="220"/>
        <v/>
      </c>
      <c r="CQ49" s="245" t="str">
        <f t="shared" si="221"/>
        <v/>
      </c>
      <c r="CR49" s="246" t="str">
        <f t="shared" si="222"/>
        <v/>
      </c>
      <c r="CS49" s="244" t="str">
        <f t="shared" si="223"/>
        <v/>
      </c>
      <c r="CT49" s="245" t="str">
        <f t="shared" si="224"/>
        <v/>
      </c>
      <c r="CU49" s="246" t="str">
        <f t="shared" si="225"/>
        <v/>
      </c>
      <c r="CV49" s="244" t="str">
        <f t="shared" si="226"/>
        <v/>
      </c>
      <c r="CW49" s="245" t="str">
        <f t="shared" si="227"/>
        <v/>
      </c>
      <c r="CX49" s="246" t="str">
        <f t="shared" si="228"/>
        <v/>
      </c>
      <c r="CY49" s="247" t="str">
        <f t="shared" si="229"/>
        <v/>
      </c>
      <c r="CZ49" s="245" t="str">
        <f t="shared" si="230"/>
        <v/>
      </c>
      <c r="DA49" s="246" t="str">
        <f t="shared" si="231"/>
        <v/>
      </c>
      <c r="DB49" s="244" t="str">
        <f t="shared" si="232"/>
        <v/>
      </c>
      <c r="DC49" s="245" t="str">
        <f t="shared" si="233"/>
        <v/>
      </c>
      <c r="DD49" s="246" t="str">
        <f t="shared" si="234"/>
        <v/>
      </c>
      <c r="DE49" s="244" t="str">
        <f t="shared" si="235"/>
        <v/>
      </c>
      <c r="DF49" s="245" t="str">
        <f t="shared" si="236"/>
        <v/>
      </c>
      <c r="DG49" s="246" t="str">
        <f t="shared" si="237"/>
        <v/>
      </c>
      <c r="DH49" s="244" t="str">
        <f t="shared" si="238"/>
        <v/>
      </c>
      <c r="DI49" s="245" t="str">
        <f t="shared" si="239"/>
        <v/>
      </c>
      <c r="DJ49" s="246" t="str">
        <f t="shared" si="240"/>
        <v/>
      </c>
      <c r="DK49" s="244" t="str">
        <f t="shared" si="241"/>
        <v/>
      </c>
      <c r="DL49" s="245" t="str">
        <f t="shared" si="242"/>
        <v/>
      </c>
      <c r="DM49" s="246" t="str">
        <f t="shared" si="243"/>
        <v/>
      </c>
      <c r="DN49" s="244" t="str">
        <f t="shared" si="244"/>
        <v/>
      </c>
      <c r="DO49" s="245" t="str">
        <f t="shared" si="245"/>
        <v/>
      </c>
      <c r="DP49" s="246" t="str">
        <f t="shared" si="246"/>
        <v/>
      </c>
      <c r="DQ49" s="244" t="str">
        <f t="shared" si="247"/>
        <v/>
      </c>
      <c r="DR49" s="245" t="str">
        <f t="shared" si="248"/>
        <v/>
      </c>
      <c r="DS49" s="246" t="str">
        <f t="shared" si="249"/>
        <v/>
      </c>
      <c r="DT49" s="244" t="str">
        <f t="shared" si="250"/>
        <v/>
      </c>
      <c r="DU49" s="245" t="str">
        <f t="shared" si="251"/>
        <v/>
      </c>
      <c r="DV49" s="246" t="str">
        <f t="shared" si="252"/>
        <v/>
      </c>
      <c r="DW49" s="244" t="str">
        <f t="shared" si="253"/>
        <v/>
      </c>
      <c r="DX49" s="245" t="str">
        <f t="shared" si="254"/>
        <v/>
      </c>
      <c r="DY49" s="246" t="str">
        <f t="shared" si="255"/>
        <v/>
      </c>
      <c r="DZ49" s="244" t="str">
        <f t="shared" si="256"/>
        <v/>
      </c>
      <c r="EA49" s="245" t="str">
        <f t="shared" si="257"/>
        <v/>
      </c>
      <c r="EB49" s="246" t="str">
        <f t="shared" si="258"/>
        <v/>
      </c>
      <c r="EC49" s="244" t="str">
        <f t="shared" si="259"/>
        <v/>
      </c>
      <c r="ED49" s="252">
        <f t="shared" si="140"/>
        <v>0</v>
      </c>
      <c r="EE49" s="253">
        <f t="shared" si="141"/>
        <v>0</v>
      </c>
      <c r="EF49" s="254" t="str">
        <f t="shared" si="142"/>
        <v/>
      </c>
      <c r="EG49" s="255" t="e">
        <f t="shared" si="263"/>
        <v>#DIV/0!</v>
      </c>
      <c r="EH49" s="255" t="e">
        <f t="shared" si="263"/>
        <v>#DIV/0!</v>
      </c>
      <c r="EI49" s="255" t="e">
        <f t="shared" si="263"/>
        <v>#DIV/0!</v>
      </c>
      <c r="EJ49" s="255" t="e">
        <f t="shared" si="263"/>
        <v>#DIV/0!</v>
      </c>
      <c r="EK49" s="255" t="e">
        <f t="shared" si="263"/>
        <v>#DIV/0!</v>
      </c>
      <c r="EL49" s="255" t="e">
        <f t="shared" si="263"/>
        <v>#DIV/0!</v>
      </c>
      <c r="EM49" s="255" t="e">
        <f t="shared" si="263"/>
        <v>#DIV/0!</v>
      </c>
      <c r="EN49" s="255" t="e">
        <f t="shared" si="263"/>
        <v>#DIV/0!</v>
      </c>
      <c r="EO49" s="255" t="e">
        <f t="shared" si="263"/>
        <v>#DIV/0!</v>
      </c>
      <c r="EP49" s="255" t="e">
        <f t="shared" si="263"/>
        <v>#DIV/0!</v>
      </c>
      <c r="EQ49" s="255" t="e">
        <f t="shared" si="263"/>
        <v>#DIV/0!</v>
      </c>
      <c r="ER49" s="255" t="e">
        <f t="shared" si="263"/>
        <v>#DIV/0!</v>
      </c>
      <c r="ES49" s="255" t="e">
        <f t="shared" si="263"/>
        <v>#DIV/0!</v>
      </c>
      <c r="ET49" s="255" t="e">
        <f t="shared" si="263"/>
        <v>#DIV/0!</v>
      </c>
      <c r="EU49" s="255" t="e">
        <f t="shared" si="263"/>
        <v>#DIV/0!</v>
      </c>
      <c r="EV49" s="255" t="e">
        <f t="shared" si="260"/>
        <v>#DIV/0!</v>
      </c>
      <c r="EW49" s="255" t="e">
        <f t="shared" si="203"/>
        <v>#DIV/0!</v>
      </c>
      <c r="EX49" s="255" t="e">
        <f t="shared" si="201"/>
        <v>#DIV/0!</v>
      </c>
      <c r="EY49" s="256" t="str">
        <f t="shared" si="144"/>
        <v/>
      </c>
      <c r="EZ49" s="257" t="str">
        <f t="shared" si="145"/>
        <v/>
      </c>
      <c r="FA49" s="257" t="str">
        <f t="shared" si="146"/>
        <v/>
      </c>
      <c r="FB49" s="257" t="str">
        <f t="shared" si="147"/>
        <v/>
      </c>
      <c r="FC49" s="257" t="str">
        <f t="shared" si="148"/>
        <v/>
      </c>
      <c r="FD49" s="257" t="str">
        <f t="shared" si="149"/>
        <v/>
      </c>
      <c r="FE49" s="257" t="str">
        <f t="shared" si="150"/>
        <v/>
      </c>
      <c r="FF49" s="257" t="str">
        <f t="shared" si="151"/>
        <v/>
      </c>
      <c r="FG49" s="257" t="str">
        <f t="shared" si="152"/>
        <v/>
      </c>
      <c r="FH49" s="257" t="str">
        <f t="shared" si="153"/>
        <v/>
      </c>
      <c r="FI49" s="257" t="str">
        <f t="shared" si="154"/>
        <v/>
      </c>
      <c r="FJ49" s="257" t="str">
        <f t="shared" si="155"/>
        <v/>
      </c>
      <c r="FK49" s="257" t="str">
        <f t="shared" si="156"/>
        <v/>
      </c>
      <c r="FL49" s="257" t="str">
        <f t="shared" si="157"/>
        <v/>
      </c>
      <c r="FM49" s="257" t="str">
        <f t="shared" si="158"/>
        <v/>
      </c>
      <c r="FN49" s="257" t="str">
        <f t="shared" si="159"/>
        <v/>
      </c>
      <c r="FO49" s="257" t="str">
        <f t="shared" si="160"/>
        <v/>
      </c>
      <c r="FP49" s="258" t="str">
        <f t="shared" si="161"/>
        <v/>
      </c>
      <c r="FQ49" s="228">
        <v>49</v>
      </c>
      <c r="FR49" s="232">
        <f t="shared" si="198"/>
        <v>44</v>
      </c>
      <c r="FS49" s="230" t="str" cm="1">
        <f t="array" ref="FS49">IFERROR(INDEX($EG$4:$EX$4,_xlfn.AGGREGATE(15,6,COLUMN($EG$4:$EX$4)-COLUMN($EF$1)/($EG49:$EX49=LARGE($EG49:$EX49,1)),COLUMNS($EX$4:$EX$4))),"")</f>
        <v/>
      </c>
      <c r="FT49" s="230" t="str" cm="1">
        <f t="array" ref="FT49">IFERROR(INDEX($EG$4:$EX$4,_xlfn.AGGREGATE(15,6,COLUMN($EG$4:$EX$4)-COLUMN($EF$1)/($EG49:$EX49=LARGE($EG49:$EX49,2)),COLUMNS($EX$4:$EY$4))),"")</f>
        <v/>
      </c>
      <c r="FU49" s="230" t="str" cm="1">
        <f t="array" ref="FU49">IFERROR(INDEX($EG$4:$EX$4,_xlfn.AGGREGATE(15,6,COLUMN($EG$4:$EX$4)-COLUMN($EF$1)/($EG49:$EX49=LARGE($EG49:$EX49,3)),COLUMNS($EX$4:$EZ$4))),"")</f>
        <v/>
      </c>
      <c r="FV49" s="230" t="str" cm="1">
        <f t="array" ref="FV49">IFERROR(INDEX($EG$4:$EX$4,_xlfn.AGGREGATE(15,6,COLUMN($EG$4:$EX$4)-COLUMN($EF$1)/($EG49:$EX49=LARGE($EG49:$EX49,4)),COLUMNS($EX$4:$FA$4))),"")</f>
        <v/>
      </c>
      <c r="FW49" s="230" t="str" cm="1">
        <f t="array" ref="FW49">IFERROR(INDEX($EG$4:$EX$4,_xlfn.AGGREGATE(15,6,COLUMN($EG$4:$EX$4)-COLUMN($EF$1)/($EG49:$EX49=LARGE($EG49:$EX49,5)),COLUMNS($EX$4:$FB$4))),"")</f>
        <v/>
      </c>
      <c r="FX49" s="230" t="str" cm="1">
        <f t="array" ref="FX49">IFERROR(INDEX($EG$4:$EX$4,_xlfn.AGGREGATE(15,6,COLUMN($EG$4:$EX$4)-COLUMN($EF$1)/($EG49:$EX49=LARGE($EG49:$EX49,6)),COLUMNS($EX$4:$FC$4))),"")</f>
        <v/>
      </c>
      <c r="FY49" s="228" t="str">
        <f t="shared" si="191"/>
        <v/>
      </c>
      <c r="FZ49" s="231" t="str">
        <f t="shared" ca="1" si="192"/>
        <v>R</v>
      </c>
      <c r="GA49" s="231" t="e" cm="1">
        <f t="array" aca="1" ref="GA49" ca="1">IF(INDIRECT(VLOOKUP(GA48,General!AC:AE,3,FALSE)&amp;FQ48)&gt;0,GA48,FY48)</f>
        <v>#N/A</v>
      </c>
      <c r="GB49" s="232">
        <f t="shared" ca="1" si="193"/>
        <v>4</v>
      </c>
      <c r="GC49" s="230"/>
      <c r="GD49" s="231"/>
      <c r="GE49" s="231"/>
      <c r="GF49" s="231"/>
      <c r="GG49" s="231"/>
      <c r="GH49" s="229"/>
      <c r="GI49" s="259">
        <f ca="1">IF(FS49="",-1,COUNTIF(INDIRECT(GC49&amp;$DN$10):INDIRECT(GC49&amp;FQ49),"Y"))</f>
        <v>-1</v>
      </c>
      <c r="GJ49" s="262">
        <f ca="1">IF(FT49="",-1,COUNTIF(INDIRECT(GD49&amp;$DN$10):INDIRECT(GD49&amp;FQ49),"Y"))</f>
        <v>-1</v>
      </c>
      <c r="GK49" s="262">
        <f ca="1">IF(FU49="",-1,COUNTIF(INDIRECT(GE49&amp;$DN$10):INDIRECT(GE49&amp;FQ49),"Y"))</f>
        <v>-1</v>
      </c>
      <c r="GL49" s="260">
        <f ca="1">IF(FV49="",-1,COUNTIF(INDIRECT(GF49&amp;$DN$10):INDIRECT(GF49&amp;FQ49),"Y"))</f>
        <v>-1</v>
      </c>
      <c r="GM49" s="264">
        <f ca="1">IF(FW49="",-1,COUNTIF(INDIRECT(GG49&amp;$DN$10):INDIRECT(GG49&amp;FQ49),"Y"))</f>
        <v>-1</v>
      </c>
      <c r="GN49" s="264">
        <f ca="1">IF(FX49="",-1,COUNTIF(INDIRECT(GH49&amp;$DN$10):INDIRECT(GH49&amp;FQ49),"Y"))</f>
        <v>-1</v>
      </c>
      <c r="GO49" s="230" t="str" cm="1">
        <f t="array" ref="GO49">IFERROR(INDEX($DP$49:$DU$49,_xlfn.AGGREGATE(15,6,COLUMN($DP$49:$DU$49)-COLUMN($DO$49)/($EF$49:$EK$49=MAX($EF$49:$EK$49)),COLUMNS($DP$49:FS49))),"")</f>
        <v/>
      </c>
      <c r="GP49" s="231" t="str" cm="1">
        <f t="array" ref="GP49">IFERROR(INDEX($DP$49:$DU$49,_xlfn.AGGREGATE(15,6,COLUMN($DP$49:$DU$49)-COLUMN($DO$49)/($EF$49:$EK$49=MAX($EF$49:$EK$49)),COLUMNS($DP$49:FT49))),"")</f>
        <v/>
      </c>
      <c r="GQ49" s="231" t="str" cm="1">
        <f t="array" ref="GQ49">IFERROR(INDEX($DP$49:$DU$49,_xlfn.AGGREGATE(15,6,COLUMN($DP$49:$DU$49)-COLUMN($DO$49)/($EF$49:$EK$49=MAX($EF$49:$EK$49)),COLUMNS($DP$49:FU49))),"")</f>
        <v/>
      </c>
      <c r="GR49" s="231" t="str" cm="1">
        <f t="array" ref="GR49">IFERROR(INDEX($DP$49:$DU$49,_xlfn.AGGREGATE(15,6,COLUMN($DP$49:$DU$49)-COLUMN($DO$49)/($EF$49:$EK$49=MAX($EF$49:$EK$49)),COLUMNS($DP$49:FV49))),"")</f>
        <v/>
      </c>
      <c r="GS49" s="231" t="str" cm="1">
        <f t="array" ref="GS49">IFERROR(INDEX($DP$49:$DU$49,_xlfn.AGGREGATE(15,6,COLUMN($DP$49:$DU$49)-COLUMN($DO$49)/($EF$49:$EK$49=MAX($EF$49:$EK$49)),COLUMNS($DP$49:FW49))),"")</f>
        <v/>
      </c>
      <c r="GT49" s="229" t="str" cm="1">
        <f t="array" ref="GT49">IFERROR(INDEX($DP$49:$DU$49,_xlfn.AGGREGATE(15,6,COLUMN($DP$49:$DU$49)-COLUMN($DO$49)/($EF$49:$EK$49=MAX($EF$49:$EK$49)),COLUMNS($DP$49:FX49))),"")</f>
        <v/>
      </c>
      <c r="GU49" s="234">
        <f t="shared" ca="1" si="164"/>
        <v>6</v>
      </c>
      <c r="GV49" s="232">
        <f t="shared" ca="1" si="194"/>
        <v>4</v>
      </c>
      <c r="GW49" s="263" t="str" cm="1">
        <f t="array" aca="1" ref="GW49" ca="1">INDEX(GO49:GT49,1,GV49)</f>
        <v/>
      </c>
      <c r="GX49" s="230" t="str">
        <f t="shared" ca="1" si="17"/>
        <v>B</v>
      </c>
      <c r="GY49" s="231" t="str">
        <f t="shared" ca="1" si="18"/>
        <v>T</v>
      </c>
      <c r="GZ49" s="231" t="str">
        <f t="shared" si="19"/>
        <v>C</v>
      </c>
      <c r="HA49" s="231" t="str">
        <f t="shared" si="6"/>
        <v/>
      </c>
      <c r="HB49" s="231" t="str">
        <f t="shared" ca="1" si="7"/>
        <v>00</v>
      </c>
      <c r="HC49" s="231" t="str">
        <f t="shared" si="8"/>
        <v>00</v>
      </c>
      <c r="HD49" s="234" t="str">
        <f t="shared" si="92"/>
        <v/>
      </c>
      <c r="HE49" s="234" t="str">
        <f t="shared" si="93"/>
        <v/>
      </c>
      <c r="HF49" s="234" t="str">
        <f t="shared" si="94"/>
        <v/>
      </c>
      <c r="HG49" s="234" t="str">
        <f t="shared" si="95"/>
        <v/>
      </c>
      <c r="HH49" s="234" t="str">
        <f t="shared" si="96"/>
        <v/>
      </c>
      <c r="HI49" s="234" t="str">
        <f t="shared" si="97"/>
        <v/>
      </c>
      <c r="HJ49" s="234">
        <f t="shared" ca="1" si="261"/>
        <v>0</v>
      </c>
      <c r="HK49" s="234">
        <f t="shared" ca="1" si="261"/>
        <v>0</v>
      </c>
      <c r="HL49" s="230" t="str">
        <f t="shared" si="206"/>
        <v/>
      </c>
      <c r="HM49" s="231">
        <f>IF(CC49="",0,IFERROR(VLOOKUP(CC44&amp;CC45&amp;CC46&amp;CC47&amp;CC48&amp;CC49,General!I:J,2,FALSE),0))</f>
        <v>0</v>
      </c>
      <c r="HN49" s="231">
        <f>IF(CF49="",0,IFERROR(VLOOKUP(CF44&amp;CF45&amp;CF46&amp;CF47&amp;CF48&amp;CF49,General!I:J,2,FALSE),0))</f>
        <v>0</v>
      </c>
      <c r="HO49" s="231">
        <f>IF(CI49="",0,IFERROR(VLOOKUP(CI44&amp;CI45&amp;CI46&amp;CI47&amp;CI48&amp;CI49,General!I:J,2,FALSE),0))</f>
        <v>0</v>
      </c>
      <c r="HP49" s="231">
        <f>IF(CL49="",0,IFERROR(VLOOKUP(CL44&amp;CL45&amp;CL46&amp;CL47&amp;CL48&amp;CL49,General!I:J,2,FALSE),0))</f>
        <v>0</v>
      </c>
      <c r="HQ49" s="231">
        <f>IF(CO49="",0,IFERROR(VLOOKUP(CO44&amp;CO45&amp;CO46&amp;CO47&amp;CO48&amp;CO49,General!I:J,2,FALSE),0))</f>
        <v>0</v>
      </c>
      <c r="HR49" s="231">
        <f>IF(CR49="",0,IFERROR(VLOOKUP(CR44&amp;CR45&amp;CR46&amp;CR47&amp;CR48&amp;CR49,General!I:J,2,FALSE),0))</f>
        <v>0</v>
      </c>
      <c r="HS49" s="231">
        <f>IF(CU49="",0,IFERROR(VLOOKUP(CU44&amp;CU45&amp;CU46&amp;CU47&amp;CU48&amp;CU49,General!I:J,2,FALSE),0))</f>
        <v>0</v>
      </c>
      <c r="HT49" s="231">
        <f>IF(CX49="",0,IFERROR(VLOOKUP(CX44&amp;CX45&amp;CX46&amp;CX47&amp;CX48&amp;CX49,General!I:J,2,FALSE),0))</f>
        <v>0</v>
      </c>
      <c r="HU49" s="231">
        <f>IF(DA49="",0,IFERROR(VLOOKUP(DA44&amp;DA45&amp;DA46&amp;DA47&amp;DA48&amp;DA49,General!I:J,2,FALSE),0))</f>
        <v>0</v>
      </c>
      <c r="HV49" s="231">
        <f>IF(DD49="",0,IFERROR(VLOOKUP(DD44&amp;DD45&amp;DD46&amp;DD47&amp;DD48&amp;DD49,General!I:J,2,FALSE),0))</f>
        <v>0</v>
      </c>
      <c r="HW49" s="231">
        <f>IF(DG49="",0,IFERROR(VLOOKUP(DG44&amp;DG45&amp;DG46&amp;DG47&amp;DG48&amp;DG49,General!I:J,2,FALSE),0))</f>
        <v>0</v>
      </c>
      <c r="HX49" s="231">
        <f>IF(DJ49="",0,IFERROR(VLOOKUP(DJ44&amp;DJ45&amp;DJ46&amp;DJ47&amp;DJ48&amp;DJ49,General!I:J,2,FALSE),0))</f>
        <v>0</v>
      </c>
      <c r="HY49" s="231">
        <f>IF(DM49="",0,IFERROR(VLOOKUP(DM44&amp;DM45&amp;DM46&amp;DM47&amp;DM48&amp;DM49,General!I:J,2,FALSE),0))</f>
        <v>0</v>
      </c>
      <c r="HZ49" s="231">
        <f>IF(DP49="",0,IFERROR(VLOOKUP(DP44&amp;DP45&amp;DP46&amp;DP47&amp;DP48&amp;DP49,General!I:J,2,FALSE),0))</f>
        <v>0</v>
      </c>
      <c r="IA49" s="231">
        <f>IF(DS49="",0,IFERROR(VLOOKUP(DS44&amp;DS45&amp;DS46&amp;DS47&amp;DS48&amp;DS49,General!I:J,2,FALSE),0))</f>
        <v>0</v>
      </c>
      <c r="IB49" s="231">
        <f>IF(DV49="",0,IFERROR(VLOOKUP(DV44&amp;DV45&amp;DV46&amp;DV47&amp;DV48&amp;DV49,General!I:J,2,FALSE),0))</f>
        <v>0</v>
      </c>
      <c r="IC49" s="229">
        <f>IF(DY49="",0,IFERROR(VLOOKUP(DY44&amp;DY45&amp;DY46&amp;DY47&amp;DY48&amp;DY49,General!I:J,2,FALSE),0))</f>
        <v>0</v>
      </c>
      <c r="ID49" s="229">
        <f>IF(EB49="",0,IFERROR(VLOOKUP(EB44&amp;EB45&amp;EB46&amp;EB47&amp;EB48&amp;EB49,General!I:J,2,FALSE),0))</f>
        <v>0</v>
      </c>
      <c r="IE49" s="229">
        <v>0</v>
      </c>
      <c r="IF49" s="234" t="str">
        <f t="shared" si="165"/>
        <v/>
      </c>
      <c r="IG49" s="234" t="str">
        <f t="shared" si="99"/>
        <v>N</v>
      </c>
      <c r="IH49" s="234" t="str">
        <f t="shared" ca="1" si="100"/>
        <v>N</v>
      </c>
      <c r="II49" s="234" t="str">
        <f t="shared" si="101"/>
        <v>N</v>
      </c>
      <c r="IJ49" s="234" t="str">
        <f t="shared" si="102"/>
        <v/>
      </c>
      <c r="IK49" s="276" t="str">
        <f t="shared" ca="1" si="103"/>
        <v/>
      </c>
      <c r="IL49" s="234" t="str">
        <f t="shared" ca="1" si="104"/>
        <v/>
      </c>
      <c r="IM49" s="234" t="str">
        <f t="shared" si="105"/>
        <v/>
      </c>
      <c r="IN49" s="234" t="str">
        <f t="shared" si="106"/>
        <v/>
      </c>
      <c r="IO49" s="234" t="str">
        <f t="shared" si="107"/>
        <v/>
      </c>
      <c r="IP49" s="234" t="str">
        <f t="shared" si="108"/>
        <v/>
      </c>
      <c r="IQ49" s="234" t="str">
        <f t="shared" si="10"/>
        <v/>
      </c>
      <c r="IR49" s="234" t="str">
        <f t="shared" si="11"/>
        <v/>
      </c>
      <c r="IS49" s="234" t="str">
        <f t="shared" si="266"/>
        <v>00000</v>
      </c>
      <c r="IT49" s="234" t="str">
        <f t="shared" si="266"/>
        <v>00000</v>
      </c>
      <c r="IU49" s="234" t="str">
        <f t="shared" si="267"/>
        <v>000000</v>
      </c>
      <c r="IV49" s="234" t="str">
        <f t="shared" si="267"/>
        <v>000000</v>
      </c>
      <c r="IW49" s="234" t="str">
        <f t="shared" si="268"/>
        <v>B</v>
      </c>
      <c r="IX49" s="234" t="str">
        <f t="shared" si="168"/>
        <v>B</v>
      </c>
      <c r="IY49" s="234" t="str">
        <f t="shared" si="110"/>
        <v/>
      </c>
      <c r="IZ49" s="234" t="str">
        <f t="shared" ca="1" si="111"/>
        <v/>
      </c>
      <c r="JA49" s="234" t="str">
        <f t="shared" ca="1" si="112"/>
        <v>0</v>
      </c>
      <c r="JB49" s="234" t="str">
        <f t="shared" ca="1" si="113"/>
        <v/>
      </c>
      <c r="JC49" s="234" t="str">
        <f t="shared" si="114"/>
        <v>0</v>
      </c>
      <c r="JD49" s="234" t="str">
        <f t="shared" ca="1" si="115"/>
        <v/>
      </c>
      <c r="JE49" s="234" t="str">
        <f t="shared" ca="1" si="169"/>
        <v/>
      </c>
      <c r="JF49" s="234" t="str">
        <f t="shared" ca="1" si="170"/>
        <v/>
      </c>
      <c r="JG49" s="234" t="str">
        <f t="shared" ca="1" si="171"/>
        <v/>
      </c>
      <c r="JH49" s="234" t="str">
        <f t="shared" si="116"/>
        <v/>
      </c>
      <c r="JI49" s="234"/>
      <c r="JJ49" s="234"/>
      <c r="JK49" s="234"/>
      <c r="JL49" s="234"/>
      <c r="JM49" s="234"/>
      <c r="JN49" s="234">
        <v>1</v>
      </c>
      <c r="JO49" s="218"/>
      <c r="JP49" s="234"/>
      <c r="JQ49" s="234"/>
      <c r="JS49" s="281" t="e">
        <f t="shared" si="199"/>
        <v>#DIV/0!</v>
      </c>
      <c r="JT49" s="1" t="e">
        <f t="shared" si="200"/>
        <v>#DIV/0!</v>
      </c>
      <c r="JU49" s="1" t="e">
        <f t="shared" si="174"/>
        <v>#DIV/0!</v>
      </c>
      <c r="JV49" s="1" t="e">
        <f t="shared" si="175"/>
        <v>#DIV/0!</v>
      </c>
      <c r="JW49" s="1" t="e">
        <f t="shared" si="176"/>
        <v>#DIV/0!</v>
      </c>
      <c r="JX49" s="1" t="str">
        <f t="shared" si="177"/>
        <v/>
      </c>
      <c r="JY49" s="1" t="str">
        <f t="shared" si="178"/>
        <v/>
      </c>
      <c r="JZ49" s="1" t="str">
        <f t="shared" si="179"/>
        <v/>
      </c>
      <c r="KA49" s="1" t="str">
        <f t="shared" si="180"/>
        <v/>
      </c>
      <c r="KB49" s="1" t="str">
        <f t="shared" si="181"/>
        <v/>
      </c>
      <c r="KC49" s="1" t="str" cm="1">
        <f t="array" aca="1" ref="KC49" ca="1">IF(INDIRECT(VLOOKUP(KC48,General!AC:AE,3,FALSE)&amp;FQ48)&gt;1,KC48,JX49)</f>
        <v>DL</v>
      </c>
      <c r="KD49" s="1" t="str" cm="1">
        <f t="array" aca="1" ref="KD49" ca="1">IF(AND(INDIRECT(VLOOKUP(KD48,General!AC:AE,3,FALSE)&amp;FQ48)&gt;6,KD48&lt;&gt;KC49),KD48,IF(JX49&lt;&gt;KC49,JX49,IF(AND(JX49=JY49,JX49=JZ49),KA49,IF(JX49=JY49,JZ49,JY49))))</f>
        <v>DR</v>
      </c>
      <c r="KE49" s="1" t="str" cm="1">
        <f t="array" aca="1" ref="KE49" ca="1">IF(AND(INDIRECT(VLOOKUP(KE48,General!AC:AE,3,FALSE)&amp;FQ48)&gt;6,KE48&lt;&gt;KC49,KE48&lt;&gt;KD49),KE48,IF(AND(JX49&lt;&gt;KC49,JX49&lt;&gt;KD49),JX49,IF(AND(JY49&lt;&gt;KC49,JY49&lt;&gt;KD49),JY49,IF(AND(JZ49&lt;&gt;KC49,JZ49&lt;&gt;KD49),JZ49,IF(AND(KA49&lt;&gt;KC49,KA49&lt;&gt;KD49),KA49,KB49)))))</f>
        <v>CW</v>
      </c>
      <c r="KF49" s="1" t="str" cm="1">
        <f t="array" aca="1" ref="KF49" ca="1">INDIRECT(KC49&amp;FQ49)</f>
        <v/>
      </c>
      <c r="KG49" s="1" t="str" cm="1">
        <f t="array" aca="1" ref="KG49" ca="1">INDIRECT(KD49&amp;FQ49)</f>
        <v/>
      </c>
      <c r="KH49" s="1" t="str" cm="1">
        <f t="array" aca="1" ref="KH49" ca="1">INDIRECT(KE49&amp;FQ49)</f>
        <v/>
      </c>
      <c r="KI49" s="1" t="str">
        <f ca="1">VLOOKUP(KC49,General!AF:AG,2,FALSE)</f>
        <v xml:space="preserve">L3O </v>
      </c>
      <c r="KJ49" s="1" t="str">
        <f ca="1">VLOOKUP(KD49,General!AF:AG,2,FALSE)</f>
        <v xml:space="preserve">L4O </v>
      </c>
      <c r="KK49" s="1" t="str">
        <f ca="1">VLOOKUP(KE49,General!AF:AG,2,FALSE)</f>
        <v>AWB</v>
      </c>
      <c r="KL49" s="1" t="str">
        <f t="shared" ca="1" si="195"/>
        <v>Y</v>
      </c>
      <c r="KM49" s="1" t="str">
        <f t="shared" ca="1" si="196"/>
        <v>Y</v>
      </c>
      <c r="KN49" s="1" t="str">
        <f t="shared" ca="1" si="197"/>
        <v>Y</v>
      </c>
    </row>
    <row r="50" spans="1:300" ht="15.75" thickBot="1">
      <c r="A50" s="1">
        <v>46</v>
      </c>
      <c r="B50" s="12" t="str">
        <f t="shared" si="20"/>
        <v/>
      </c>
      <c r="C50" s="90" t="str">
        <f t="shared" si="183"/>
        <v/>
      </c>
      <c r="D50" s="13" t="str">
        <f t="shared" si="117"/>
        <v/>
      </c>
      <c r="E50" s="43" t="str">
        <f t="shared" si="117"/>
        <v/>
      </c>
      <c r="F50" s="14" t="str">
        <f t="shared" si="21"/>
        <v/>
      </c>
      <c r="H50" s="93" t="str">
        <f t="shared" si="184"/>
        <v/>
      </c>
      <c r="I50" s="13" t="str">
        <f t="shared" si="118"/>
        <v/>
      </c>
      <c r="J50" s="43" t="str">
        <f t="shared" si="118"/>
        <v/>
      </c>
      <c r="K50" s="14" t="str">
        <f t="shared" si="119"/>
        <v/>
      </c>
      <c r="L50" s="52"/>
      <c r="M50" s="16" t="str">
        <f>IF(Dashboard!AH50="","",Dashboard!AH50)</f>
        <v/>
      </c>
      <c r="O50" s="12" t="str">
        <f t="shared" si="185"/>
        <v/>
      </c>
      <c r="P50" s="13" t="str">
        <f t="shared" si="120"/>
        <v/>
      </c>
      <c r="Q50" s="43" t="str">
        <f t="shared" si="120"/>
        <v/>
      </c>
      <c r="R50" s="85" t="str">
        <f t="shared" si="121"/>
        <v/>
      </c>
      <c r="S50" s="85" t="str">
        <f t="shared" si="122"/>
        <v/>
      </c>
      <c r="T50" s="96" t="str">
        <f t="shared" si="123"/>
        <v/>
      </c>
      <c r="U50" s="85" t="str">
        <f>IF(M50="","",IF(B50="NB",U49,IF(T50="",SUM($T$5:$T50)+S50,SUM($T$5:$T50))))</f>
        <v/>
      </c>
      <c r="V50" s="97" t="str">
        <f t="shared" si="0"/>
        <v/>
      </c>
      <c r="W50" s="72" t="e">
        <f t="shared" ca="1" si="22"/>
        <v>#VALUE!</v>
      </c>
      <c r="X50" s="74" t="str">
        <f t="shared" si="23"/>
        <v/>
      </c>
      <c r="Y50" s="9" t="str">
        <f t="shared" ca="1" si="12"/>
        <v>D</v>
      </c>
      <c r="Z50" s="4" t="str">
        <f t="shared" ca="1" si="13"/>
        <v>D</v>
      </c>
      <c r="AA50" s="4" t="str">
        <f t="shared" ca="1" si="14"/>
        <v>B</v>
      </c>
      <c r="AB50" s="4" t="str">
        <f t="shared" si="186"/>
        <v/>
      </c>
      <c r="AC50" s="4" t="str">
        <f t="shared" si="187"/>
        <v/>
      </c>
      <c r="AD50" s="4" t="str">
        <f t="shared" si="188"/>
        <v/>
      </c>
      <c r="AE50" s="1" t="str">
        <f t="shared" si="124"/>
        <v/>
      </c>
      <c r="AF50" s="1" t="str">
        <f t="shared" si="125"/>
        <v/>
      </c>
      <c r="AG50" s="1" t="str">
        <f t="shared" si="189"/>
        <v/>
      </c>
      <c r="AH50" s="1" t="str">
        <f t="shared" si="126"/>
        <v/>
      </c>
      <c r="AI50" s="1" t="str">
        <f t="shared" si="127"/>
        <v/>
      </c>
      <c r="AJ50" s="1" t="str">
        <f t="shared" si="128"/>
        <v/>
      </c>
      <c r="AK50" s="1">
        <f t="shared" si="129"/>
        <v>0</v>
      </c>
      <c r="AL50" s="1">
        <f t="shared" si="129"/>
        <v>0</v>
      </c>
      <c r="AM50" s="1" t="str">
        <f t="shared" si="5"/>
        <v/>
      </c>
      <c r="AN50" s="1">
        <f t="shared" si="24"/>
        <v>0</v>
      </c>
      <c r="AO50" s="1" t="str">
        <f t="shared" si="190"/>
        <v/>
      </c>
      <c r="AP50" s="1" t="str">
        <f t="shared" si="25"/>
        <v>N</v>
      </c>
      <c r="AQ50" s="1" t="str">
        <f t="shared" si="26"/>
        <v>N</v>
      </c>
      <c r="AR50" s="1" t="str">
        <f t="shared" si="27"/>
        <v>N</v>
      </c>
      <c r="AS50" s="1" t="str">
        <f t="shared" si="28"/>
        <v/>
      </c>
      <c r="AT50" s="15" t="str">
        <f t="shared" ca="1" si="130"/>
        <v/>
      </c>
      <c r="AU50" s="1" t="str">
        <f t="shared" ca="1" si="29"/>
        <v/>
      </c>
      <c r="AV50" s="1" t="str">
        <f t="shared" ca="1" si="30"/>
        <v/>
      </c>
      <c r="AW50" s="1" t="str">
        <f t="shared" si="31"/>
        <v/>
      </c>
      <c r="AX50" s="1" t="str">
        <f t="shared" si="32"/>
        <v/>
      </c>
      <c r="AY50" s="1" t="str">
        <f t="shared" si="33"/>
        <v/>
      </c>
      <c r="AZ50" s="1" t="str">
        <f>IF(Dashboard!AH50="P",IF(AZ49="",1,AZ49+1),"")</f>
        <v/>
      </c>
      <c r="BA50" s="1" t="str">
        <f>IF(Dashboard!AH50="B",IF(BA49="",1,BA49+1),"")</f>
        <v/>
      </c>
      <c r="BB50" s="1" t="str">
        <f t="shared" si="264"/>
        <v>00000</v>
      </c>
      <c r="BC50" s="1" t="str">
        <f t="shared" si="264"/>
        <v>00000</v>
      </c>
      <c r="BD50" s="1" t="str">
        <f t="shared" si="265"/>
        <v>000000</v>
      </c>
      <c r="BE50" s="1" t="str">
        <f t="shared" si="265"/>
        <v>000000</v>
      </c>
      <c r="BF50" s="1" t="str">
        <f t="shared" si="132"/>
        <v>B</v>
      </c>
      <c r="BG50" s="1" t="str">
        <f t="shared" si="35"/>
        <v/>
      </c>
      <c r="BH50" s="1">
        <f t="shared" ca="1" si="133"/>
        <v>0</v>
      </c>
      <c r="BI50" s="1" t="str">
        <f t="shared" si="36"/>
        <v/>
      </c>
      <c r="BJ50" s="1">
        <f t="shared" ca="1" si="134"/>
        <v>0</v>
      </c>
      <c r="BK50" s="1" t="str">
        <f t="shared" si="37"/>
        <v/>
      </c>
      <c r="BL50" s="1">
        <f t="shared" ca="1" si="135"/>
        <v>0</v>
      </c>
      <c r="BM50" s="1" t="str">
        <f t="shared" ca="1" si="136"/>
        <v>0</v>
      </c>
      <c r="BN50" s="1" t="str">
        <f t="shared" ca="1" si="137"/>
        <v>0</v>
      </c>
      <c r="BO50" s="1" t="str">
        <f t="shared" ca="1" si="138"/>
        <v>0</v>
      </c>
      <c r="BR50" s="1">
        <f>General!A48</f>
        <v>0</v>
      </c>
      <c r="BS50" s="1">
        <f>General!B48</f>
        <v>0</v>
      </c>
      <c r="BT50" s="1" t="str">
        <f>General!C48</f>
        <v/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>IF(Dashboard!U50="",1,0.5)</f>
        <v>1</v>
      </c>
      <c r="CB50" s="218" t="str">
        <f t="shared" si="207"/>
        <v/>
      </c>
      <c r="CC50" s="219" t="str">
        <f t="shared" si="208"/>
        <v/>
      </c>
      <c r="CD50" s="217" t="str">
        <f t="shared" si="209"/>
        <v/>
      </c>
      <c r="CE50" s="218" t="str">
        <f t="shared" si="210"/>
        <v/>
      </c>
      <c r="CF50" s="219" t="str">
        <f t="shared" si="211"/>
        <v/>
      </c>
      <c r="CG50" s="217" t="str">
        <f t="shared" si="212"/>
        <v/>
      </c>
      <c r="CH50" s="218" t="str">
        <f t="shared" si="213"/>
        <v/>
      </c>
      <c r="CI50" s="219" t="str">
        <f t="shared" si="214"/>
        <v/>
      </c>
      <c r="CJ50" s="217" t="str">
        <f t="shared" si="215"/>
        <v/>
      </c>
      <c r="CK50" s="218" t="str">
        <f t="shared" si="216"/>
        <v/>
      </c>
      <c r="CL50" s="219" t="str">
        <f t="shared" si="217"/>
        <v/>
      </c>
      <c r="CM50" s="217" t="str">
        <f t="shared" si="218"/>
        <v/>
      </c>
      <c r="CN50" s="218" t="str">
        <f t="shared" si="262"/>
        <v/>
      </c>
      <c r="CO50" s="219" t="str">
        <f t="shared" si="219"/>
        <v/>
      </c>
      <c r="CP50" s="217" t="str">
        <f t="shared" si="220"/>
        <v/>
      </c>
      <c r="CQ50" s="218" t="str">
        <f t="shared" si="221"/>
        <v/>
      </c>
      <c r="CR50" s="219" t="str">
        <f t="shared" si="222"/>
        <v/>
      </c>
      <c r="CS50" s="217" t="str">
        <f t="shared" si="223"/>
        <v/>
      </c>
      <c r="CT50" s="218" t="str">
        <f t="shared" si="224"/>
        <v/>
      </c>
      <c r="CU50" s="219" t="str">
        <f t="shared" si="225"/>
        <v/>
      </c>
      <c r="CV50" s="217" t="str">
        <f t="shared" si="226"/>
        <v/>
      </c>
      <c r="CW50" s="218" t="str">
        <f t="shared" si="227"/>
        <v/>
      </c>
      <c r="CX50" s="219" t="str">
        <f t="shared" si="228"/>
        <v/>
      </c>
      <c r="CY50" s="220" t="str">
        <f t="shared" si="229"/>
        <v/>
      </c>
      <c r="CZ50" s="218" t="str">
        <f t="shared" si="230"/>
        <v/>
      </c>
      <c r="DA50" s="219" t="str">
        <f t="shared" si="231"/>
        <v/>
      </c>
      <c r="DB50" s="217" t="str">
        <f t="shared" si="232"/>
        <v/>
      </c>
      <c r="DC50" s="218" t="str">
        <f t="shared" si="233"/>
        <v/>
      </c>
      <c r="DD50" s="219" t="str">
        <f t="shared" si="234"/>
        <v/>
      </c>
      <c r="DE50" s="217" t="str">
        <f t="shared" si="235"/>
        <v/>
      </c>
      <c r="DF50" s="218" t="str">
        <f t="shared" si="236"/>
        <v/>
      </c>
      <c r="DG50" s="219" t="str">
        <f t="shared" si="237"/>
        <v/>
      </c>
      <c r="DH50" s="217" t="str">
        <f t="shared" si="238"/>
        <v/>
      </c>
      <c r="DI50" s="218" t="str">
        <f t="shared" si="239"/>
        <v/>
      </c>
      <c r="DJ50" s="219" t="str">
        <f t="shared" si="240"/>
        <v/>
      </c>
      <c r="DK50" s="217" t="str">
        <f t="shared" si="241"/>
        <v/>
      </c>
      <c r="DL50" s="218" t="str">
        <f t="shared" si="242"/>
        <v/>
      </c>
      <c r="DM50" s="219" t="str">
        <f t="shared" si="243"/>
        <v/>
      </c>
      <c r="DN50" s="217" t="str">
        <f t="shared" si="244"/>
        <v/>
      </c>
      <c r="DO50" s="218" t="str">
        <f t="shared" si="245"/>
        <v/>
      </c>
      <c r="DP50" s="219" t="str">
        <f t="shared" si="246"/>
        <v/>
      </c>
      <c r="DQ50" s="217" t="str">
        <f t="shared" si="247"/>
        <v/>
      </c>
      <c r="DR50" s="218" t="str">
        <f t="shared" si="248"/>
        <v/>
      </c>
      <c r="DS50" s="219" t="str">
        <f t="shared" si="249"/>
        <v/>
      </c>
      <c r="DT50" s="217" t="str">
        <f t="shared" si="250"/>
        <v/>
      </c>
      <c r="DU50" s="218" t="str">
        <f t="shared" si="251"/>
        <v/>
      </c>
      <c r="DV50" s="219" t="str">
        <f t="shared" si="252"/>
        <v/>
      </c>
      <c r="DW50" s="217" t="str">
        <f t="shared" si="253"/>
        <v/>
      </c>
      <c r="DX50" s="218" t="str">
        <f t="shared" si="254"/>
        <v/>
      </c>
      <c r="DY50" s="219" t="str">
        <f t="shared" si="255"/>
        <v/>
      </c>
      <c r="DZ50" s="217" t="str">
        <f t="shared" si="256"/>
        <v/>
      </c>
      <c r="EA50" s="218" t="str">
        <f t="shared" si="257"/>
        <v/>
      </c>
      <c r="EB50" s="219" t="str">
        <f t="shared" si="258"/>
        <v/>
      </c>
      <c r="EC50" s="217" t="str">
        <f t="shared" si="259"/>
        <v/>
      </c>
      <c r="ED50" s="252">
        <f t="shared" si="140"/>
        <v>0</v>
      </c>
      <c r="EE50" s="253">
        <f t="shared" si="141"/>
        <v>0</v>
      </c>
      <c r="EF50" s="254" t="str">
        <f t="shared" si="142"/>
        <v/>
      </c>
      <c r="EG50" s="255" t="e">
        <f t="shared" si="263"/>
        <v>#DIV/0!</v>
      </c>
      <c r="EH50" s="255" t="e">
        <f t="shared" si="263"/>
        <v>#DIV/0!</v>
      </c>
      <c r="EI50" s="255" t="e">
        <f t="shared" si="263"/>
        <v>#DIV/0!</v>
      </c>
      <c r="EJ50" s="255" t="e">
        <f t="shared" si="263"/>
        <v>#DIV/0!</v>
      </c>
      <c r="EK50" s="255" t="e">
        <f t="shared" si="263"/>
        <v>#DIV/0!</v>
      </c>
      <c r="EL50" s="255" t="e">
        <f t="shared" si="263"/>
        <v>#DIV/0!</v>
      </c>
      <c r="EM50" s="255" t="e">
        <f t="shared" si="263"/>
        <v>#DIV/0!</v>
      </c>
      <c r="EN50" s="255" t="e">
        <f t="shared" si="263"/>
        <v>#DIV/0!</v>
      </c>
      <c r="EO50" s="255" t="e">
        <f t="shared" si="263"/>
        <v>#DIV/0!</v>
      </c>
      <c r="EP50" s="255" t="e">
        <f t="shared" si="263"/>
        <v>#DIV/0!</v>
      </c>
      <c r="EQ50" s="255" t="e">
        <f t="shared" si="263"/>
        <v>#DIV/0!</v>
      </c>
      <c r="ER50" s="255" t="e">
        <f t="shared" si="263"/>
        <v>#DIV/0!</v>
      </c>
      <c r="ES50" s="255" t="e">
        <f t="shared" si="263"/>
        <v>#DIV/0!</v>
      </c>
      <c r="ET50" s="255" t="e">
        <f t="shared" si="263"/>
        <v>#DIV/0!</v>
      </c>
      <c r="EU50" s="255" t="e">
        <f t="shared" si="263"/>
        <v>#DIV/0!</v>
      </c>
      <c r="EV50" s="255" t="e">
        <f t="shared" si="260"/>
        <v>#DIV/0!</v>
      </c>
      <c r="EW50" s="255" t="e">
        <f t="shared" si="203"/>
        <v>#DIV/0!</v>
      </c>
      <c r="EX50" s="255" t="e">
        <f t="shared" si="201"/>
        <v>#DIV/0!</v>
      </c>
      <c r="EY50" s="256" t="str">
        <f t="shared" si="144"/>
        <v/>
      </c>
      <c r="EZ50" s="257" t="str">
        <f t="shared" si="145"/>
        <v/>
      </c>
      <c r="FA50" s="257" t="str">
        <f t="shared" si="146"/>
        <v/>
      </c>
      <c r="FB50" s="257" t="str">
        <f t="shared" si="147"/>
        <v/>
      </c>
      <c r="FC50" s="257" t="str">
        <f t="shared" si="148"/>
        <v/>
      </c>
      <c r="FD50" s="257" t="str">
        <f t="shared" si="149"/>
        <v/>
      </c>
      <c r="FE50" s="257" t="str">
        <f t="shared" si="150"/>
        <v/>
      </c>
      <c r="FF50" s="257" t="str">
        <f t="shared" si="151"/>
        <v/>
      </c>
      <c r="FG50" s="257" t="str">
        <f t="shared" si="152"/>
        <v/>
      </c>
      <c r="FH50" s="257" t="str">
        <f t="shared" si="153"/>
        <v/>
      </c>
      <c r="FI50" s="257" t="str">
        <f t="shared" si="154"/>
        <v/>
      </c>
      <c r="FJ50" s="257" t="str">
        <f t="shared" si="155"/>
        <v/>
      </c>
      <c r="FK50" s="257" t="str">
        <f t="shared" si="156"/>
        <v/>
      </c>
      <c r="FL50" s="257" t="str">
        <f t="shared" si="157"/>
        <v/>
      </c>
      <c r="FM50" s="257" t="str">
        <f t="shared" si="158"/>
        <v/>
      </c>
      <c r="FN50" s="257" t="str">
        <f t="shared" si="159"/>
        <v/>
      </c>
      <c r="FO50" s="257" t="str">
        <f t="shared" si="160"/>
        <v/>
      </c>
      <c r="FP50" s="258" t="str">
        <f t="shared" si="161"/>
        <v/>
      </c>
      <c r="FQ50" s="228">
        <v>50</v>
      </c>
      <c r="FR50" s="232">
        <f t="shared" si="198"/>
        <v>45</v>
      </c>
      <c r="FS50" s="230" t="str" cm="1">
        <f t="array" ref="FS50">IFERROR(INDEX($EG$4:$EX$4,_xlfn.AGGREGATE(15,6,COLUMN($EG$4:$EX$4)-COLUMN($EF$1)/($EG50:$EX50=LARGE($EG50:$EX50,1)),COLUMNS($EX$4:$EX$4))),"")</f>
        <v/>
      </c>
      <c r="FT50" s="230" t="str" cm="1">
        <f t="array" ref="FT50">IFERROR(INDEX($EG$4:$EX$4,_xlfn.AGGREGATE(15,6,COLUMN($EG$4:$EX$4)-COLUMN($EF$1)/($EG50:$EX50=LARGE($EG50:$EX50,2)),COLUMNS($EX$4:$EY$4))),"")</f>
        <v/>
      </c>
      <c r="FU50" s="230" t="str" cm="1">
        <f t="array" ref="FU50">IFERROR(INDEX($EG$4:$EX$4,_xlfn.AGGREGATE(15,6,COLUMN($EG$4:$EX$4)-COLUMN($EF$1)/($EG50:$EX50=LARGE($EG50:$EX50,3)),COLUMNS($EX$4:$EZ$4))),"")</f>
        <v/>
      </c>
      <c r="FV50" s="230" t="str" cm="1">
        <f t="array" ref="FV50">IFERROR(INDEX($EG$4:$EX$4,_xlfn.AGGREGATE(15,6,COLUMN($EG$4:$EX$4)-COLUMN($EF$1)/($EG50:$EX50=LARGE($EG50:$EX50,4)),COLUMNS($EX$4:$FA$4))),"")</f>
        <v/>
      </c>
      <c r="FW50" s="230" t="str" cm="1">
        <f t="array" ref="FW50">IFERROR(INDEX($EG$4:$EX$4,_xlfn.AGGREGATE(15,6,COLUMN($EG$4:$EX$4)-COLUMN($EF$1)/($EG50:$EX50=LARGE($EG50:$EX50,5)),COLUMNS($EX$4:$FB$4))),"")</f>
        <v/>
      </c>
      <c r="FX50" s="230" t="str" cm="1">
        <f t="array" ref="FX50">IFERROR(INDEX($EG$4:$EX$4,_xlfn.AGGREGATE(15,6,COLUMN($EG$4:$EX$4)-COLUMN($EF$1)/($EG50:$EX50=LARGE($EG50:$EX50,6)),COLUMNS($EX$4:$FC$4))),"")</f>
        <v/>
      </c>
      <c r="FY50" s="228" t="str">
        <f t="shared" si="191"/>
        <v/>
      </c>
      <c r="FZ50" s="231" t="str">
        <f t="shared" ca="1" si="192"/>
        <v>R</v>
      </c>
      <c r="GA50" s="231" t="e" cm="1">
        <f t="array" aca="1" ref="GA50" ca="1">IF(INDIRECT(VLOOKUP(GA49,General!AC:AE,3,FALSE)&amp;FQ49)&gt;0,GA49,FY49)</f>
        <v>#N/A</v>
      </c>
      <c r="GB50" s="232">
        <f t="shared" ca="1" si="193"/>
        <v>5</v>
      </c>
      <c r="GC50" s="230"/>
      <c r="GD50" s="231"/>
      <c r="GE50" s="231"/>
      <c r="GF50" s="231"/>
      <c r="GG50" s="231"/>
      <c r="GH50" s="229"/>
      <c r="GI50" s="259">
        <f ca="1">IF(FS50="",-1,COUNTIF(INDIRECT(GC50&amp;$DN$10):INDIRECT(GC50&amp;FQ50),"Y"))</f>
        <v>-1</v>
      </c>
      <c r="GJ50" s="262">
        <f ca="1">IF(FT50="",-1,COUNTIF(INDIRECT(GD50&amp;$DN$10):INDIRECT(GD50&amp;FQ50),"Y"))</f>
        <v>-1</v>
      </c>
      <c r="GK50" s="262">
        <f ca="1">IF(FU50="",-1,COUNTIF(INDIRECT(GE50&amp;$DN$10):INDIRECT(GE50&amp;FQ50),"Y"))</f>
        <v>-1</v>
      </c>
      <c r="GL50" s="260">
        <f ca="1">IF(FV50="",-1,COUNTIF(INDIRECT(GF50&amp;$DN$10):INDIRECT(GF50&amp;FQ50),"Y"))</f>
        <v>-1</v>
      </c>
      <c r="GM50" s="264">
        <f ca="1">IF(FW50="",-1,COUNTIF(INDIRECT(GG50&amp;$DN$10):INDIRECT(GG50&amp;FQ50),"Y"))</f>
        <v>-1</v>
      </c>
      <c r="GN50" s="264">
        <f ca="1">IF(FX50="",-1,COUNTIF(INDIRECT(GH50&amp;$DN$10):INDIRECT(GH50&amp;FQ50),"Y"))</f>
        <v>-1</v>
      </c>
      <c r="GO50" s="230" t="str" cm="1">
        <f t="array" ref="GO50">IFERROR(INDEX($DP$50:$DU$50,_xlfn.AGGREGATE(15,6,COLUMN($DP$50:$DU$50)-COLUMN($DO$50)/($EF$50:$EK$50=MAX($EF$50:$EK$50)),COLUMNS($DP$50:FS50))),"")</f>
        <v/>
      </c>
      <c r="GP50" s="231" t="str" cm="1">
        <f t="array" ref="GP50">IFERROR(INDEX($DP$50:$DU$50,_xlfn.AGGREGATE(15,6,COLUMN($DP$50:$DU$50)-COLUMN($DO$50)/($EF$50:$EK$50=MAX($EF$50:$EK$50)),COLUMNS($DP$50:FT50))),"")</f>
        <v/>
      </c>
      <c r="GQ50" s="231" t="str" cm="1">
        <f t="array" ref="GQ50">IFERROR(INDEX($DP$50:$DU$50,_xlfn.AGGREGATE(15,6,COLUMN($DP$50:$DU$50)-COLUMN($DO$50)/($EF$50:$EK$50=MAX($EF$50:$EK$50)),COLUMNS($DP$50:FU50))),"")</f>
        <v/>
      </c>
      <c r="GR50" s="231" t="str" cm="1">
        <f t="array" ref="GR50">IFERROR(INDEX($DP$50:$DU$50,_xlfn.AGGREGATE(15,6,COLUMN($DP$50:$DU$50)-COLUMN($DO$50)/($EF$50:$EK$50=MAX($EF$50:$EK$50)),COLUMNS($DP$50:FV50))),"")</f>
        <v/>
      </c>
      <c r="GS50" s="231" t="str" cm="1">
        <f t="array" ref="GS50">IFERROR(INDEX($DP$50:$DU$50,_xlfn.AGGREGATE(15,6,COLUMN($DP$50:$DU$50)-COLUMN($DO$50)/($EF$50:$EK$50=MAX($EF$50:$EK$50)),COLUMNS($DP$50:FW50))),"")</f>
        <v/>
      </c>
      <c r="GT50" s="229" t="str" cm="1">
        <f t="array" ref="GT50">IFERROR(INDEX($DP$50:$DU$50,_xlfn.AGGREGATE(15,6,COLUMN($DP$50:$DU$50)-COLUMN($DO$50)/($EF$50:$EK$50=MAX($EF$50:$EK$50)),COLUMNS($DP$50:FX50))),"")</f>
        <v/>
      </c>
      <c r="GU50" s="234">
        <f t="shared" ca="1" si="164"/>
        <v>6</v>
      </c>
      <c r="GV50" s="232">
        <f t="shared" ca="1" si="194"/>
        <v>5</v>
      </c>
      <c r="GW50" s="263" t="str" cm="1">
        <f t="array" aca="1" ref="GW50" ca="1">INDEX(GO50:GT50,1,GV50)</f>
        <v/>
      </c>
      <c r="GX50" s="230" t="str">
        <f t="shared" ca="1" si="17"/>
        <v>B</v>
      </c>
      <c r="GY50" s="231" t="str">
        <f t="shared" ca="1" si="18"/>
        <v>T</v>
      </c>
      <c r="GZ50" s="231" t="str">
        <f t="shared" si="19"/>
        <v>C</v>
      </c>
      <c r="HA50" s="231" t="str">
        <f t="shared" si="6"/>
        <v/>
      </c>
      <c r="HB50" s="231" t="str">
        <f t="shared" ca="1" si="7"/>
        <v>00</v>
      </c>
      <c r="HC50" s="231" t="str">
        <f t="shared" si="8"/>
        <v>00</v>
      </c>
      <c r="HD50" s="234" t="str">
        <f t="shared" si="92"/>
        <v/>
      </c>
      <c r="HE50" s="234" t="str">
        <f t="shared" si="93"/>
        <v/>
      </c>
      <c r="HF50" s="234" t="str">
        <f t="shared" si="94"/>
        <v/>
      </c>
      <c r="HG50" s="234" t="str">
        <f t="shared" si="95"/>
        <v/>
      </c>
      <c r="HH50" s="234" t="str">
        <f t="shared" si="96"/>
        <v/>
      </c>
      <c r="HI50" s="234" t="str">
        <f t="shared" si="97"/>
        <v/>
      </c>
      <c r="HJ50" s="234">
        <f t="shared" ca="1" si="261"/>
        <v>0</v>
      </c>
      <c r="HK50" s="234">
        <f t="shared" ca="1" si="261"/>
        <v>0</v>
      </c>
      <c r="HL50" s="230" t="str">
        <f t="shared" si="206"/>
        <v/>
      </c>
      <c r="HM50" s="231">
        <f>IF(CC50="",0,IFERROR(VLOOKUP(CC45&amp;CC46&amp;CC47&amp;CC48&amp;CC49&amp;CC50,General!I:J,2,FALSE),0))</f>
        <v>0</v>
      </c>
      <c r="HN50" s="231">
        <f>IF(CF50="",0,IFERROR(VLOOKUP(CF45&amp;CF46&amp;CF47&amp;CF48&amp;CF49&amp;CF50,General!I:J,2,FALSE),0))</f>
        <v>0</v>
      </c>
      <c r="HO50" s="231">
        <f>IF(CI50="",0,IFERROR(VLOOKUP(CI45&amp;CI46&amp;CI47&amp;CI48&amp;CI49&amp;CI50,General!I:J,2,FALSE),0))</f>
        <v>0</v>
      </c>
      <c r="HP50" s="231">
        <f>IF(CL50="",0,IFERROR(VLOOKUP(CL45&amp;CL46&amp;CL47&amp;CL48&amp;CL49&amp;CL50,General!I:J,2,FALSE),0))</f>
        <v>0</v>
      </c>
      <c r="HQ50" s="231">
        <f>IF(CO50="",0,IFERROR(VLOOKUP(CO45&amp;CO46&amp;CO47&amp;CO48&amp;CO49&amp;CO50,General!I:J,2,FALSE),0))</f>
        <v>0</v>
      </c>
      <c r="HR50" s="231">
        <f>IF(CR50="",0,IFERROR(VLOOKUP(CR45&amp;CR46&amp;CR47&amp;CR48&amp;CR49&amp;CR50,General!I:J,2,FALSE),0))</f>
        <v>0</v>
      </c>
      <c r="HS50" s="231">
        <f>IF(CU50="",0,IFERROR(VLOOKUP(CU45&amp;CU46&amp;CU47&amp;CU48&amp;CU49&amp;CU50,General!I:J,2,FALSE),0))</f>
        <v>0</v>
      </c>
      <c r="HT50" s="231">
        <f>IF(CX50="",0,IFERROR(VLOOKUP(CX45&amp;CX46&amp;CX47&amp;CX48&amp;CX49&amp;CX50,General!I:J,2,FALSE),0))</f>
        <v>0</v>
      </c>
      <c r="HU50" s="231">
        <f>IF(DA50="",0,IFERROR(VLOOKUP(DA45&amp;DA46&amp;DA47&amp;DA48&amp;DA49&amp;DA50,General!I:J,2,FALSE),0))</f>
        <v>0</v>
      </c>
      <c r="HV50" s="231">
        <f>IF(DD50="",0,IFERROR(VLOOKUP(DD45&amp;DD46&amp;DD47&amp;DD48&amp;DD49&amp;DD50,General!I:J,2,FALSE),0))</f>
        <v>0</v>
      </c>
      <c r="HW50" s="231">
        <f>IF(DG50="",0,IFERROR(VLOOKUP(DG45&amp;DG46&amp;DG47&amp;DG48&amp;DG49&amp;DG50,General!I:J,2,FALSE),0))</f>
        <v>0</v>
      </c>
      <c r="HX50" s="231">
        <f>IF(DJ50="",0,IFERROR(VLOOKUP(DJ45&amp;DJ46&amp;DJ47&amp;DJ48&amp;DJ49&amp;DJ50,General!I:J,2,FALSE),0))</f>
        <v>0</v>
      </c>
      <c r="HY50" s="231">
        <f>IF(DM50="",0,IFERROR(VLOOKUP(DM45&amp;DM46&amp;DM47&amp;DM48&amp;DM49&amp;DM50,General!I:J,2,FALSE),0))</f>
        <v>0</v>
      </c>
      <c r="HZ50" s="231">
        <f>IF(DP50="",0,IFERROR(VLOOKUP(DP45&amp;DP46&amp;DP47&amp;DP48&amp;DP49&amp;DP50,General!I:J,2,FALSE),0))</f>
        <v>0</v>
      </c>
      <c r="IA50" s="231">
        <f>IF(DS50="",0,IFERROR(VLOOKUP(DS45&amp;DS46&amp;DS47&amp;DS48&amp;DS49&amp;DS50,General!I:J,2,FALSE),0))</f>
        <v>0</v>
      </c>
      <c r="IB50" s="231">
        <f>IF(DV50="",0,IFERROR(VLOOKUP(DV45&amp;DV46&amp;DV47&amp;DV48&amp;DV49&amp;DV50,General!I:J,2,FALSE),0))</f>
        <v>0</v>
      </c>
      <c r="IC50" s="229">
        <f>IF(DY50="",0,IFERROR(VLOOKUP(DY45&amp;DY46&amp;DY47&amp;DY48&amp;DY49&amp;DY50,General!I:J,2,FALSE),0))</f>
        <v>0</v>
      </c>
      <c r="ID50" s="229">
        <f>IF(EB50="",0,IFERROR(VLOOKUP(EB45&amp;EB46&amp;EB47&amp;EB48&amp;EB49&amp;EB50,General!I:J,2,FALSE),0))</f>
        <v>0</v>
      </c>
      <c r="IE50" s="229">
        <v>0</v>
      </c>
      <c r="IF50" s="234" t="str">
        <f t="shared" si="165"/>
        <v/>
      </c>
      <c r="IG50" s="234" t="str">
        <f t="shared" si="99"/>
        <v>N</v>
      </c>
      <c r="IH50" s="234" t="str">
        <f t="shared" ca="1" si="100"/>
        <v>N</v>
      </c>
      <c r="II50" s="234" t="str">
        <f t="shared" si="101"/>
        <v>N</v>
      </c>
      <c r="IJ50" s="234" t="str">
        <f t="shared" si="102"/>
        <v/>
      </c>
      <c r="IK50" s="276" t="str">
        <f t="shared" ca="1" si="103"/>
        <v/>
      </c>
      <c r="IL50" s="234" t="str">
        <f t="shared" ca="1" si="104"/>
        <v/>
      </c>
      <c r="IM50" s="234" t="str">
        <f t="shared" si="105"/>
        <v/>
      </c>
      <c r="IN50" s="234" t="str">
        <f t="shared" si="106"/>
        <v/>
      </c>
      <c r="IO50" s="234" t="str">
        <f t="shared" si="107"/>
        <v/>
      </c>
      <c r="IP50" s="234" t="str">
        <f t="shared" si="108"/>
        <v/>
      </c>
      <c r="IQ50" s="234" t="str">
        <f t="shared" si="10"/>
        <v/>
      </c>
      <c r="IR50" s="234" t="str">
        <f t="shared" si="11"/>
        <v/>
      </c>
      <c r="IS50" s="234" t="str">
        <f t="shared" si="266"/>
        <v>00000</v>
      </c>
      <c r="IT50" s="234" t="str">
        <f t="shared" si="266"/>
        <v>00000</v>
      </c>
      <c r="IU50" s="234" t="str">
        <f t="shared" si="267"/>
        <v>000000</v>
      </c>
      <c r="IV50" s="234" t="str">
        <f t="shared" si="267"/>
        <v>000000</v>
      </c>
      <c r="IW50" s="234" t="str">
        <f t="shared" si="268"/>
        <v>B</v>
      </c>
      <c r="IX50" s="234" t="str">
        <f t="shared" si="168"/>
        <v>B</v>
      </c>
      <c r="IY50" s="234" t="str">
        <f t="shared" si="110"/>
        <v/>
      </c>
      <c r="IZ50" s="234" t="str">
        <f t="shared" ca="1" si="111"/>
        <v/>
      </c>
      <c r="JA50" s="234" t="str">
        <f t="shared" ca="1" si="112"/>
        <v>0</v>
      </c>
      <c r="JB50" s="234" t="str">
        <f t="shared" ca="1" si="113"/>
        <v/>
      </c>
      <c r="JC50" s="234" t="str">
        <f t="shared" si="114"/>
        <v>0</v>
      </c>
      <c r="JD50" s="234" t="str">
        <f t="shared" ca="1" si="115"/>
        <v/>
      </c>
      <c r="JE50" s="234" t="str">
        <f t="shared" ca="1" si="169"/>
        <v/>
      </c>
      <c r="JF50" s="234" t="str">
        <f t="shared" ca="1" si="170"/>
        <v/>
      </c>
      <c r="JG50" s="234" t="str">
        <f t="shared" ca="1" si="171"/>
        <v/>
      </c>
      <c r="JH50" s="234" t="str">
        <f t="shared" si="116"/>
        <v/>
      </c>
      <c r="JI50" s="234"/>
      <c r="JJ50" s="234"/>
      <c r="JK50" s="234"/>
      <c r="JL50" s="234"/>
      <c r="JM50" s="234"/>
      <c r="JN50" s="234">
        <v>1</v>
      </c>
      <c r="JO50" s="218"/>
      <c r="JP50" s="234"/>
      <c r="JQ50" s="234"/>
      <c r="JS50" s="281" t="e">
        <f t="shared" si="199"/>
        <v>#DIV/0!</v>
      </c>
      <c r="JT50" s="1" t="e">
        <f t="shared" si="200"/>
        <v>#DIV/0!</v>
      </c>
      <c r="JU50" s="1" t="e">
        <f t="shared" si="174"/>
        <v>#DIV/0!</v>
      </c>
      <c r="JV50" s="1" t="e">
        <f t="shared" si="175"/>
        <v>#DIV/0!</v>
      </c>
      <c r="JW50" s="1" t="e">
        <f t="shared" si="176"/>
        <v>#DIV/0!</v>
      </c>
      <c r="JX50" s="1" t="str">
        <f t="shared" si="177"/>
        <v/>
      </c>
      <c r="JY50" s="1" t="str">
        <f t="shared" si="178"/>
        <v/>
      </c>
      <c r="JZ50" s="1" t="str">
        <f t="shared" si="179"/>
        <v/>
      </c>
      <c r="KA50" s="1" t="str">
        <f t="shared" si="180"/>
        <v/>
      </c>
      <c r="KB50" s="1" t="str">
        <f t="shared" si="181"/>
        <v/>
      </c>
      <c r="KC50" s="1" t="str" cm="1">
        <f t="array" aca="1" ref="KC50" ca="1">IF(INDIRECT(VLOOKUP(KC49,General!AC:AE,3,FALSE)&amp;FQ49)&gt;1,KC49,JX50)</f>
        <v>DL</v>
      </c>
      <c r="KD50" s="1" t="str" cm="1">
        <f t="array" aca="1" ref="KD50" ca="1">IF(AND(INDIRECT(VLOOKUP(KD49,General!AC:AE,3,FALSE)&amp;FQ49)&gt;6,KD49&lt;&gt;KC50),KD49,IF(JX50&lt;&gt;KC50,JX50,IF(AND(JX50=JY50,JX50=JZ50),KA50,IF(JX50=JY50,JZ50,JY50))))</f>
        <v>DR</v>
      </c>
      <c r="KE50" s="1" t="str" cm="1">
        <f t="array" aca="1" ref="KE50" ca="1">IF(AND(INDIRECT(VLOOKUP(KE49,General!AC:AE,3,FALSE)&amp;FQ49)&gt;6,KE49&lt;&gt;KC50,KE49&lt;&gt;KD50),KE49,IF(AND(JX50&lt;&gt;KC50,JX50&lt;&gt;KD50),JX50,IF(AND(JY50&lt;&gt;KC50,JY50&lt;&gt;KD50),JY50,IF(AND(JZ50&lt;&gt;KC50,JZ50&lt;&gt;KD50),JZ50,IF(AND(KA50&lt;&gt;KC50,KA50&lt;&gt;KD50),KA50,KB50)))))</f>
        <v>CW</v>
      </c>
      <c r="KF50" s="1" t="str" cm="1">
        <f t="array" aca="1" ref="KF50" ca="1">INDIRECT(KC50&amp;FQ50)</f>
        <v/>
      </c>
      <c r="KG50" s="1" t="str" cm="1">
        <f t="array" aca="1" ref="KG50" ca="1">INDIRECT(KD50&amp;FQ50)</f>
        <v/>
      </c>
      <c r="KH50" s="1" t="str" cm="1">
        <f t="array" aca="1" ref="KH50" ca="1">INDIRECT(KE50&amp;FQ50)</f>
        <v/>
      </c>
      <c r="KI50" s="1" t="str">
        <f ca="1">VLOOKUP(KC50,General!AF:AG,2,FALSE)</f>
        <v xml:space="preserve">L3O </v>
      </c>
      <c r="KJ50" s="1" t="str">
        <f ca="1">VLOOKUP(KD50,General!AF:AG,2,FALSE)</f>
        <v xml:space="preserve">L4O </v>
      </c>
      <c r="KK50" s="1" t="str">
        <f ca="1">VLOOKUP(KE50,General!AF:AG,2,FALSE)</f>
        <v>AWB</v>
      </c>
      <c r="KL50" s="1" t="str">
        <f t="shared" ca="1" si="195"/>
        <v>Y</v>
      </c>
      <c r="KM50" s="1" t="str">
        <f t="shared" ca="1" si="196"/>
        <v>Y</v>
      </c>
      <c r="KN50" s="1" t="str">
        <f t="shared" ca="1" si="197"/>
        <v>Y</v>
      </c>
    </row>
    <row r="51" spans="1:300" ht="15.75" thickBot="1">
      <c r="A51" s="1">
        <v>47</v>
      </c>
      <c r="B51" s="9" t="str">
        <f t="shared" si="20"/>
        <v/>
      </c>
      <c r="C51" s="91" t="str">
        <f t="shared" si="183"/>
        <v/>
      </c>
      <c r="D51" s="86" t="str">
        <f t="shared" si="117"/>
        <v/>
      </c>
      <c r="E51" s="87" t="str">
        <f t="shared" si="117"/>
        <v/>
      </c>
      <c r="F51" s="8" t="str">
        <f t="shared" si="21"/>
        <v/>
      </c>
      <c r="H51" s="94" t="str">
        <f t="shared" si="184"/>
        <v/>
      </c>
      <c r="I51" s="86" t="str">
        <f t="shared" si="118"/>
        <v/>
      </c>
      <c r="J51" s="87" t="str">
        <f t="shared" si="118"/>
        <v/>
      </c>
      <c r="K51" s="8" t="str">
        <f t="shared" si="119"/>
        <v/>
      </c>
      <c r="L51" s="52"/>
      <c r="M51" s="16" t="str">
        <f>IF(Dashboard!AH51="","",Dashboard!AH51)</f>
        <v/>
      </c>
      <c r="O51" s="9" t="str">
        <f t="shared" si="185"/>
        <v/>
      </c>
      <c r="P51" s="86" t="str">
        <f t="shared" si="120"/>
        <v/>
      </c>
      <c r="Q51" s="87" t="str">
        <f t="shared" si="120"/>
        <v/>
      </c>
      <c r="R51" s="4" t="str">
        <f t="shared" si="121"/>
        <v/>
      </c>
      <c r="S51" s="4" t="str">
        <f t="shared" si="122"/>
        <v/>
      </c>
      <c r="T51" s="110" t="str">
        <f t="shared" si="123"/>
        <v/>
      </c>
      <c r="U51" s="4" t="str">
        <f>IF(M51="","",IF(B51="NB",U50,IF(T51="",SUM($T$5:$T51)+S51,SUM($T$5:$T51))))</f>
        <v/>
      </c>
      <c r="V51" s="98" t="str">
        <f t="shared" si="0"/>
        <v/>
      </c>
      <c r="W51" s="72" t="e">
        <f t="shared" ca="1" si="22"/>
        <v>#VALUE!</v>
      </c>
      <c r="X51" s="74" t="str">
        <f t="shared" si="23"/>
        <v/>
      </c>
      <c r="Y51" s="9" t="str">
        <f t="shared" ca="1" si="12"/>
        <v>D</v>
      </c>
      <c r="Z51" s="4" t="str">
        <f t="shared" ca="1" si="13"/>
        <v>D</v>
      </c>
      <c r="AA51" s="4" t="str">
        <f t="shared" ca="1" si="14"/>
        <v>B</v>
      </c>
      <c r="AB51" s="4" t="str">
        <f t="shared" si="186"/>
        <v/>
      </c>
      <c r="AC51" s="4" t="str">
        <f t="shared" si="187"/>
        <v/>
      </c>
      <c r="AD51" s="4" t="str">
        <f t="shared" si="188"/>
        <v/>
      </c>
      <c r="AE51" s="1" t="str">
        <f t="shared" si="124"/>
        <v/>
      </c>
      <c r="AF51" s="1" t="str">
        <f t="shared" si="125"/>
        <v/>
      </c>
      <c r="AG51" s="1" t="str">
        <f t="shared" si="189"/>
        <v/>
      </c>
      <c r="AH51" s="1" t="str">
        <f t="shared" si="126"/>
        <v/>
      </c>
      <c r="AI51" s="1" t="str">
        <f t="shared" si="127"/>
        <v/>
      </c>
      <c r="AJ51" s="1" t="str">
        <f t="shared" si="128"/>
        <v/>
      </c>
      <c r="AK51" s="1">
        <f t="shared" si="129"/>
        <v>0</v>
      </c>
      <c r="AL51" s="1">
        <f t="shared" si="129"/>
        <v>0</v>
      </c>
      <c r="AM51" s="1" t="str">
        <f t="shared" si="5"/>
        <v/>
      </c>
      <c r="AN51" s="1">
        <f t="shared" si="24"/>
        <v>0</v>
      </c>
      <c r="AO51" s="1" t="str">
        <f t="shared" si="190"/>
        <v/>
      </c>
      <c r="AP51" s="1" t="str">
        <f t="shared" si="25"/>
        <v>N</v>
      </c>
      <c r="AQ51" s="1" t="str">
        <f t="shared" si="26"/>
        <v>N</v>
      </c>
      <c r="AR51" s="1" t="str">
        <f t="shared" si="27"/>
        <v>N</v>
      </c>
      <c r="AS51" s="1" t="str">
        <f t="shared" si="28"/>
        <v/>
      </c>
      <c r="AT51" s="15" t="str">
        <f t="shared" ca="1" si="130"/>
        <v/>
      </c>
      <c r="AU51" s="1" t="str">
        <f t="shared" ca="1" si="29"/>
        <v/>
      </c>
      <c r="AV51" s="1" t="str">
        <f t="shared" ca="1" si="30"/>
        <v/>
      </c>
      <c r="AW51" s="1" t="str">
        <f t="shared" si="31"/>
        <v/>
      </c>
      <c r="AX51" s="1" t="str">
        <f t="shared" si="32"/>
        <v/>
      </c>
      <c r="AY51" s="1" t="str">
        <f t="shared" si="33"/>
        <v/>
      </c>
      <c r="AZ51" s="1" t="str">
        <f>IF(Dashboard!AH51="P",IF(AZ50="",1,AZ50+1),"")</f>
        <v/>
      </c>
      <c r="BA51" s="1" t="str">
        <f>IF(Dashboard!AH51="B",IF(BA50="",1,BA50+1),"")</f>
        <v/>
      </c>
      <c r="BB51" s="1" t="str">
        <f t="shared" si="264"/>
        <v>00000</v>
      </c>
      <c r="BC51" s="1" t="str">
        <f t="shared" si="264"/>
        <v>00000</v>
      </c>
      <c r="BD51" s="1" t="str">
        <f t="shared" si="265"/>
        <v>000000</v>
      </c>
      <c r="BE51" s="1" t="str">
        <f t="shared" si="265"/>
        <v>000000</v>
      </c>
      <c r="BF51" s="1" t="str">
        <f t="shared" si="132"/>
        <v>B</v>
      </c>
      <c r="BG51" s="1" t="str">
        <f t="shared" si="35"/>
        <v/>
      </c>
      <c r="BH51" s="1">
        <f t="shared" ca="1" si="133"/>
        <v>0</v>
      </c>
      <c r="BI51" s="1" t="str">
        <f t="shared" si="36"/>
        <v/>
      </c>
      <c r="BJ51" s="1">
        <f t="shared" ca="1" si="134"/>
        <v>0</v>
      </c>
      <c r="BK51" s="1" t="str">
        <f t="shared" si="37"/>
        <v/>
      </c>
      <c r="BL51" s="1">
        <f t="shared" ca="1" si="135"/>
        <v>0</v>
      </c>
      <c r="BM51" s="1" t="str">
        <f t="shared" ca="1" si="136"/>
        <v>0</v>
      </c>
      <c r="BN51" s="1" t="str">
        <f t="shared" ca="1" si="137"/>
        <v>0</v>
      </c>
      <c r="BO51" s="1" t="str">
        <f t="shared" ca="1" si="138"/>
        <v>0</v>
      </c>
      <c r="BR51" s="1">
        <f>General!A49</f>
        <v>0</v>
      </c>
      <c r="BS51" s="1">
        <f>General!B49</f>
        <v>0</v>
      </c>
      <c r="BT51" s="1" t="str">
        <f>General!C49</f>
        <v/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>IF(Dashboard!U51="",1,0.5)</f>
        <v>1</v>
      </c>
      <c r="CB51" s="230" t="str">
        <f t="shared" si="207"/>
        <v/>
      </c>
      <c r="CC51" s="231" t="str">
        <f t="shared" si="208"/>
        <v/>
      </c>
      <c r="CD51" s="229" t="str">
        <f t="shared" si="209"/>
        <v/>
      </c>
      <c r="CE51" s="230" t="str">
        <f t="shared" si="210"/>
        <v/>
      </c>
      <c r="CF51" s="231" t="str">
        <f t="shared" si="211"/>
        <v/>
      </c>
      <c r="CG51" s="229" t="str">
        <f t="shared" si="212"/>
        <v/>
      </c>
      <c r="CH51" s="230" t="str">
        <f t="shared" si="213"/>
        <v/>
      </c>
      <c r="CI51" s="231" t="str">
        <f t="shared" si="214"/>
        <v/>
      </c>
      <c r="CJ51" s="229" t="str">
        <f t="shared" si="215"/>
        <v/>
      </c>
      <c r="CK51" s="230" t="str">
        <f t="shared" si="216"/>
        <v/>
      </c>
      <c r="CL51" s="231" t="str">
        <f t="shared" si="217"/>
        <v/>
      </c>
      <c r="CM51" s="229" t="str">
        <f t="shared" si="218"/>
        <v/>
      </c>
      <c r="CN51" s="230" t="str">
        <f t="shared" si="262"/>
        <v/>
      </c>
      <c r="CO51" s="231" t="str">
        <f t="shared" si="219"/>
        <v/>
      </c>
      <c r="CP51" s="229" t="str">
        <f t="shared" si="220"/>
        <v/>
      </c>
      <c r="CQ51" s="230" t="str">
        <f t="shared" si="221"/>
        <v/>
      </c>
      <c r="CR51" s="231" t="str">
        <f t="shared" si="222"/>
        <v/>
      </c>
      <c r="CS51" s="229" t="str">
        <f t="shared" si="223"/>
        <v/>
      </c>
      <c r="CT51" s="230" t="str">
        <f t="shared" si="224"/>
        <v/>
      </c>
      <c r="CU51" s="231" t="str">
        <f t="shared" si="225"/>
        <v/>
      </c>
      <c r="CV51" s="229" t="str">
        <f t="shared" si="226"/>
        <v/>
      </c>
      <c r="CW51" s="230" t="str">
        <f t="shared" si="227"/>
        <v/>
      </c>
      <c r="CX51" s="231" t="str">
        <f t="shared" si="228"/>
        <v/>
      </c>
      <c r="CY51" s="232" t="str">
        <f t="shared" si="229"/>
        <v/>
      </c>
      <c r="CZ51" s="230" t="str">
        <f t="shared" si="230"/>
        <v/>
      </c>
      <c r="DA51" s="231" t="str">
        <f t="shared" si="231"/>
        <v/>
      </c>
      <c r="DB51" s="229" t="str">
        <f t="shared" si="232"/>
        <v/>
      </c>
      <c r="DC51" s="230" t="str">
        <f t="shared" si="233"/>
        <v/>
      </c>
      <c r="DD51" s="231" t="str">
        <f t="shared" si="234"/>
        <v/>
      </c>
      <c r="DE51" s="229" t="str">
        <f t="shared" si="235"/>
        <v/>
      </c>
      <c r="DF51" s="230" t="str">
        <f t="shared" si="236"/>
        <v/>
      </c>
      <c r="DG51" s="231" t="str">
        <f t="shared" si="237"/>
        <v/>
      </c>
      <c r="DH51" s="229" t="str">
        <f t="shared" si="238"/>
        <v/>
      </c>
      <c r="DI51" s="230" t="str">
        <f t="shared" si="239"/>
        <v/>
      </c>
      <c r="DJ51" s="231" t="str">
        <f t="shared" si="240"/>
        <v/>
      </c>
      <c r="DK51" s="229" t="str">
        <f t="shared" si="241"/>
        <v/>
      </c>
      <c r="DL51" s="230" t="str">
        <f t="shared" si="242"/>
        <v/>
      </c>
      <c r="DM51" s="231" t="str">
        <f t="shared" si="243"/>
        <v/>
      </c>
      <c r="DN51" s="229" t="str">
        <f t="shared" si="244"/>
        <v/>
      </c>
      <c r="DO51" s="230" t="str">
        <f t="shared" si="245"/>
        <v/>
      </c>
      <c r="DP51" s="231" t="str">
        <f t="shared" si="246"/>
        <v/>
      </c>
      <c r="DQ51" s="229" t="str">
        <f t="shared" si="247"/>
        <v/>
      </c>
      <c r="DR51" s="230" t="str">
        <f t="shared" si="248"/>
        <v/>
      </c>
      <c r="DS51" s="231" t="str">
        <f t="shared" si="249"/>
        <v/>
      </c>
      <c r="DT51" s="229" t="str">
        <f t="shared" si="250"/>
        <v/>
      </c>
      <c r="DU51" s="230" t="str">
        <f t="shared" si="251"/>
        <v/>
      </c>
      <c r="DV51" s="231" t="str">
        <f t="shared" si="252"/>
        <v/>
      </c>
      <c r="DW51" s="229" t="str">
        <f t="shared" si="253"/>
        <v/>
      </c>
      <c r="DX51" s="230" t="str">
        <f t="shared" si="254"/>
        <v/>
      </c>
      <c r="DY51" s="231" t="str">
        <f t="shared" si="255"/>
        <v/>
      </c>
      <c r="DZ51" s="229" t="str">
        <f t="shared" si="256"/>
        <v/>
      </c>
      <c r="EA51" s="230" t="str">
        <f t="shared" si="257"/>
        <v/>
      </c>
      <c r="EB51" s="231" t="str">
        <f t="shared" si="258"/>
        <v/>
      </c>
      <c r="EC51" s="229" t="str">
        <f t="shared" si="259"/>
        <v/>
      </c>
      <c r="ED51" s="252">
        <f t="shared" si="140"/>
        <v>0</v>
      </c>
      <c r="EE51" s="253">
        <f t="shared" si="141"/>
        <v>0</v>
      </c>
      <c r="EF51" s="254" t="str">
        <f t="shared" si="142"/>
        <v/>
      </c>
      <c r="EG51" s="255" t="e">
        <f t="shared" si="263"/>
        <v>#DIV/0!</v>
      </c>
      <c r="EH51" s="255" t="e">
        <f t="shared" si="263"/>
        <v>#DIV/0!</v>
      </c>
      <c r="EI51" s="255" t="e">
        <f t="shared" si="263"/>
        <v>#DIV/0!</v>
      </c>
      <c r="EJ51" s="255" t="e">
        <f t="shared" si="263"/>
        <v>#DIV/0!</v>
      </c>
      <c r="EK51" s="255" t="e">
        <f t="shared" si="263"/>
        <v>#DIV/0!</v>
      </c>
      <c r="EL51" s="255" t="e">
        <f t="shared" si="263"/>
        <v>#DIV/0!</v>
      </c>
      <c r="EM51" s="255" t="e">
        <f t="shared" si="263"/>
        <v>#DIV/0!</v>
      </c>
      <c r="EN51" s="255" t="e">
        <f t="shared" si="263"/>
        <v>#DIV/0!</v>
      </c>
      <c r="EO51" s="255" t="e">
        <f t="shared" si="263"/>
        <v>#DIV/0!</v>
      </c>
      <c r="EP51" s="255" t="e">
        <f t="shared" si="263"/>
        <v>#DIV/0!</v>
      </c>
      <c r="EQ51" s="255" t="e">
        <f t="shared" si="263"/>
        <v>#DIV/0!</v>
      </c>
      <c r="ER51" s="255" t="e">
        <f t="shared" si="263"/>
        <v>#DIV/0!</v>
      </c>
      <c r="ES51" s="255" t="e">
        <f t="shared" si="263"/>
        <v>#DIV/0!</v>
      </c>
      <c r="ET51" s="255" t="e">
        <f t="shared" si="263"/>
        <v>#DIV/0!</v>
      </c>
      <c r="EU51" s="255" t="e">
        <f t="shared" si="263"/>
        <v>#DIV/0!</v>
      </c>
      <c r="EV51" s="255" t="e">
        <f t="shared" si="260"/>
        <v>#DIV/0!</v>
      </c>
      <c r="EW51" s="255" t="e">
        <f t="shared" si="203"/>
        <v>#DIV/0!</v>
      </c>
      <c r="EX51" s="255" t="e">
        <f t="shared" si="201"/>
        <v>#DIV/0!</v>
      </c>
      <c r="EY51" s="256" t="str">
        <f t="shared" si="144"/>
        <v/>
      </c>
      <c r="EZ51" s="257" t="str">
        <f t="shared" si="145"/>
        <v/>
      </c>
      <c r="FA51" s="257" t="str">
        <f t="shared" si="146"/>
        <v/>
      </c>
      <c r="FB51" s="257" t="str">
        <f t="shared" si="147"/>
        <v/>
      </c>
      <c r="FC51" s="257" t="str">
        <f t="shared" si="148"/>
        <v/>
      </c>
      <c r="FD51" s="257" t="str">
        <f t="shared" si="149"/>
        <v/>
      </c>
      <c r="FE51" s="257" t="str">
        <f t="shared" si="150"/>
        <v/>
      </c>
      <c r="FF51" s="257" t="str">
        <f t="shared" si="151"/>
        <v/>
      </c>
      <c r="FG51" s="257" t="str">
        <f t="shared" si="152"/>
        <v/>
      </c>
      <c r="FH51" s="257" t="str">
        <f t="shared" si="153"/>
        <v/>
      </c>
      <c r="FI51" s="257" t="str">
        <f t="shared" si="154"/>
        <v/>
      </c>
      <c r="FJ51" s="257" t="str">
        <f t="shared" si="155"/>
        <v/>
      </c>
      <c r="FK51" s="257" t="str">
        <f t="shared" si="156"/>
        <v/>
      </c>
      <c r="FL51" s="257" t="str">
        <f t="shared" si="157"/>
        <v/>
      </c>
      <c r="FM51" s="257" t="str">
        <f t="shared" si="158"/>
        <v/>
      </c>
      <c r="FN51" s="257" t="str">
        <f t="shared" si="159"/>
        <v/>
      </c>
      <c r="FO51" s="257" t="str">
        <f t="shared" si="160"/>
        <v/>
      </c>
      <c r="FP51" s="258" t="str">
        <f t="shared" si="161"/>
        <v/>
      </c>
      <c r="FQ51" s="228">
        <v>51</v>
      </c>
      <c r="FR51" s="232">
        <f t="shared" si="198"/>
        <v>46</v>
      </c>
      <c r="FS51" s="230" t="str" cm="1">
        <f t="array" ref="FS51">IFERROR(INDEX($EG$4:$EX$4,_xlfn.AGGREGATE(15,6,COLUMN($EG$4:$EX$4)-COLUMN($EF$1)/($EG51:$EX51=LARGE($EG51:$EX51,1)),COLUMNS($EX$4:$EX$4))),"")</f>
        <v/>
      </c>
      <c r="FT51" s="230" t="str" cm="1">
        <f t="array" ref="FT51">IFERROR(INDEX($EG$4:$EX$4,_xlfn.AGGREGATE(15,6,COLUMN($EG$4:$EX$4)-COLUMN($EF$1)/($EG51:$EX51=LARGE($EG51:$EX51,2)),COLUMNS($EX$4:$EY$4))),"")</f>
        <v/>
      </c>
      <c r="FU51" s="230" t="str" cm="1">
        <f t="array" ref="FU51">IFERROR(INDEX($EG$4:$EX$4,_xlfn.AGGREGATE(15,6,COLUMN($EG$4:$EX$4)-COLUMN($EF$1)/($EG51:$EX51=LARGE($EG51:$EX51,3)),COLUMNS($EX$4:$EZ$4))),"")</f>
        <v/>
      </c>
      <c r="FV51" s="230" t="str" cm="1">
        <f t="array" ref="FV51">IFERROR(INDEX($EG$4:$EX$4,_xlfn.AGGREGATE(15,6,COLUMN($EG$4:$EX$4)-COLUMN($EF$1)/($EG51:$EX51=LARGE($EG51:$EX51,4)),COLUMNS($EX$4:$FA$4))),"")</f>
        <v/>
      </c>
      <c r="FW51" s="230" t="str" cm="1">
        <f t="array" ref="FW51">IFERROR(INDEX($EG$4:$EX$4,_xlfn.AGGREGATE(15,6,COLUMN($EG$4:$EX$4)-COLUMN($EF$1)/($EG51:$EX51=LARGE($EG51:$EX51,5)),COLUMNS($EX$4:$FB$4))),"")</f>
        <v/>
      </c>
      <c r="FX51" s="230" t="str" cm="1">
        <f t="array" ref="FX51">IFERROR(INDEX($EG$4:$EX$4,_xlfn.AGGREGATE(15,6,COLUMN($EG$4:$EX$4)-COLUMN($EF$1)/($EG51:$EX51=LARGE($EG51:$EX51,6)),COLUMNS($EX$4:$FC$4))),"")</f>
        <v/>
      </c>
      <c r="FY51" s="228" t="str">
        <f t="shared" si="191"/>
        <v/>
      </c>
      <c r="FZ51" s="231" t="str">
        <f t="shared" ca="1" si="192"/>
        <v>R</v>
      </c>
      <c r="GA51" s="231" t="e" cm="1">
        <f t="array" aca="1" ref="GA51" ca="1">IF(INDIRECT(VLOOKUP(GA50,General!AC:AE,3,FALSE)&amp;FQ50)&gt;0,GA50,FY50)</f>
        <v>#N/A</v>
      </c>
      <c r="GB51" s="232">
        <f t="shared" ca="1" si="193"/>
        <v>6</v>
      </c>
      <c r="GC51" s="230"/>
      <c r="GD51" s="231"/>
      <c r="GE51" s="231"/>
      <c r="GF51" s="231"/>
      <c r="GG51" s="231"/>
      <c r="GH51" s="229"/>
      <c r="GI51" s="259">
        <f ca="1">IF(FS51="",-1,COUNTIF(INDIRECT(GC51&amp;$DN$10):INDIRECT(GC51&amp;FQ51),"Y"))</f>
        <v>-1</v>
      </c>
      <c r="GJ51" s="262">
        <f ca="1">IF(FT51="",-1,COUNTIF(INDIRECT(GD51&amp;$DN$10):INDIRECT(GD51&amp;FQ51),"Y"))</f>
        <v>-1</v>
      </c>
      <c r="GK51" s="262">
        <f ca="1">IF(FU51="",-1,COUNTIF(INDIRECT(GE51&amp;$DN$10):INDIRECT(GE51&amp;FQ51),"Y"))</f>
        <v>-1</v>
      </c>
      <c r="GL51" s="260">
        <f ca="1">IF(FV51="",-1,COUNTIF(INDIRECT(GF51&amp;$DN$10):INDIRECT(GF51&amp;FQ51),"Y"))</f>
        <v>-1</v>
      </c>
      <c r="GM51" s="264">
        <f ca="1">IF(FW51="",-1,COUNTIF(INDIRECT(GG51&amp;$DN$10):INDIRECT(GG51&amp;FQ51),"Y"))</f>
        <v>-1</v>
      </c>
      <c r="GN51" s="264">
        <f ca="1">IF(FX51="",-1,COUNTIF(INDIRECT(GH51&amp;$DN$10):INDIRECT(GH51&amp;FQ51),"Y"))</f>
        <v>-1</v>
      </c>
      <c r="GO51" s="230" t="str" cm="1">
        <f t="array" ref="GO51">IFERROR(INDEX($DP$51:$DU$51,_xlfn.AGGREGATE(15,6,COLUMN($DP$51:$DU$51)-COLUMN($DO$51)/($EF$51:$EK$51=MAX($EF$51:$EK$51)),COLUMNS($DP$51:FS51))),"")</f>
        <v/>
      </c>
      <c r="GP51" s="231" t="str" cm="1">
        <f t="array" ref="GP51">IFERROR(INDEX($DP$51:$DU$51,_xlfn.AGGREGATE(15,6,COLUMN($DP$51:$DU$51)-COLUMN($DO$51)/($EF$51:$EK$51=MAX($EF$51:$EK$51)),COLUMNS($DP$51:FT51))),"")</f>
        <v/>
      </c>
      <c r="GQ51" s="231" t="str" cm="1">
        <f t="array" ref="GQ51">IFERROR(INDEX($DP$51:$DU$51,_xlfn.AGGREGATE(15,6,COLUMN($DP$51:$DU$51)-COLUMN($DO$51)/($EF$51:$EK$51=MAX($EF$51:$EK$51)),COLUMNS($DP$51:FU51))),"")</f>
        <v/>
      </c>
      <c r="GR51" s="231" t="str" cm="1">
        <f t="array" ref="GR51">IFERROR(INDEX($DP$51:$DU$51,_xlfn.AGGREGATE(15,6,COLUMN($DP$51:$DU$51)-COLUMN($DO$51)/($EF$51:$EK$51=MAX($EF$51:$EK$51)),COLUMNS($DP$51:FV51))),"")</f>
        <v/>
      </c>
      <c r="GS51" s="231" t="str" cm="1">
        <f t="array" ref="GS51">IFERROR(INDEX($DP$51:$DU$51,_xlfn.AGGREGATE(15,6,COLUMN($DP$51:$DU$51)-COLUMN($DO$51)/($EF$51:$EK$51=MAX($EF$51:$EK$51)),COLUMNS($DP$51:FW51))),"")</f>
        <v/>
      </c>
      <c r="GT51" s="229" t="str" cm="1">
        <f t="array" ref="GT51">IFERROR(INDEX($DP$51:$DU$51,_xlfn.AGGREGATE(15,6,COLUMN($DP$51:$DU$51)-COLUMN($DO$51)/($EF$51:$EK$51=MAX($EF$51:$EK$51)),COLUMNS($DP$51:FX51))),"")</f>
        <v/>
      </c>
      <c r="GU51" s="234">
        <f t="shared" ca="1" si="164"/>
        <v>6</v>
      </c>
      <c r="GV51" s="232">
        <f t="shared" ca="1" si="194"/>
        <v>6</v>
      </c>
      <c r="GW51" s="263" t="str" cm="1">
        <f t="array" aca="1" ref="GW51" ca="1">INDEX(GO51:GT51,1,GV51)</f>
        <v/>
      </c>
      <c r="GX51" s="230" t="str">
        <f t="shared" ca="1" si="17"/>
        <v>B</v>
      </c>
      <c r="GY51" s="231" t="str">
        <f t="shared" ca="1" si="18"/>
        <v>T</v>
      </c>
      <c r="GZ51" s="231" t="str">
        <f t="shared" si="19"/>
        <v>C</v>
      </c>
      <c r="HA51" s="231" t="str">
        <f t="shared" si="6"/>
        <v/>
      </c>
      <c r="HB51" s="231" t="str">
        <f t="shared" ca="1" si="7"/>
        <v>00</v>
      </c>
      <c r="HC51" s="231" t="str">
        <f t="shared" si="8"/>
        <v>00</v>
      </c>
      <c r="HD51" s="234" t="str">
        <f t="shared" si="92"/>
        <v/>
      </c>
      <c r="HE51" s="234" t="str">
        <f t="shared" si="93"/>
        <v/>
      </c>
      <c r="HF51" s="234" t="str">
        <f t="shared" si="94"/>
        <v/>
      </c>
      <c r="HG51" s="234" t="str">
        <f t="shared" si="95"/>
        <v/>
      </c>
      <c r="HH51" s="234" t="str">
        <f t="shared" si="96"/>
        <v/>
      </c>
      <c r="HI51" s="234" t="str">
        <f t="shared" si="97"/>
        <v/>
      </c>
      <c r="HJ51" s="234">
        <f t="shared" ca="1" si="261"/>
        <v>0</v>
      </c>
      <c r="HK51" s="234">
        <f t="shared" ca="1" si="261"/>
        <v>0</v>
      </c>
      <c r="HL51" s="230" t="str">
        <f t="shared" si="206"/>
        <v/>
      </c>
      <c r="HM51" s="231">
        <f>IF(CC51="",0,IFERROR(VLOOKUP(CC46&amp;CC47&amp;CC48&amp;CC49&amp;CC50&amp;CC51,General!I:J,2,FALSE),0))</f>
        <v>0</v>
      </c>
      <c r="HN51" s="231">
        <f>IF(CF51="",0,IFERROR(VLOOKUP(CF46&amp;CF47&amp;CF48&amp;CF49&amp;CF50&amp;CF51,General!I:J,2,FALSE),0))</f>
        <v>0</v>
      </c>
      <c r="HO51" s="231">
        <f>IF(CI51="",0,IFERROR(VLOOKUP(CI46&amp;CI47&amp;CI48&amp;CI49&amp;CI50&amp;CI51,General!I:J,2,FALSE),0))</f>
        <v>0</v>
      </c>
      <c r="HP51" s="231">
        <f>IF(CL51="",0,IFERROR(VLOOKUP(CL46&amp;CL47&amp;CL48&amp;CL49&amp;CL50&amp;CL51,General!I:J,2,FALSE),0))</f>
        <v>0</v>
      </c>
      <c r="HQ51" s="231">
        <f>IF(CO51="",0,IFERROR(VLOOKUP(CO46&amp;CO47&amp;CO48&amp;CO49&amp;CO50&amp;CO51,General!I:J,2,FALSE),0))</f>
        <v>0</v>
      </c>
      <c r="HR51" s="231">
        <f>IF(CR51="",0,IFERROR(VLOOKUP(CR46&amp;CR47&amp;CR48&amp;CR49&amp;CR50&amp;CR51,General!I:J,2,FALSE),0))</f>
        <v>0</v>
      </c>
      <c r="HS51" s="231">
        <f>IF(CU51="",0,IFERROR(VLOOKUP(CU46&amp;CU47&amp;CU48&amp;CU49&amp;CU50&amp;CU51,General!I:J,2,FALSE),0))</f>
        <v>0</v>
      </c>
      <c r="HT51" s="231">
        <f>IF(CX51="",0,IFERROR(VLOOKUP(CX46&amp;CX47&amp;CX48&amp;CX49&amp;CX50&amp;CX51,General!I:J,2,FALSE),0))</f>
        <v>0</v>
      </c>
      <c r="HU51" s="231">
        <f>IF(DA51="",0,IFERROR(VLOOKUP(DA46&amp;DA47&amp;DA48&amp;DA49&amp;DA50&amp;DA51,General!I:J,2,FALSE),0))</f>
        <v>0</v>
      </c>
      <c r="HV51" s="231">
        <f>IF(DD51="",0,IFERROR(VLOOKUP(DD46&amp;DD47&amp;DD48&amp;DD49&amp;DD50&amp;DD51,General!I:J,2,FALSE),0))</f>
        <v>0</v>
      </c>
      <c r="HW51" s="231">
        <f>IF(DG51="",0,IFERROR(VLOOKUP(DG46&amp;DG47&amp;DG48&amp;DG49&amp;DG50&amp;DG51,General!I:J,2,FALSE),0))</f>
        <v>0</v>
      </c>
      <c r="HX51" s="231">
        <f>IF(DJ51="",0,IFERROR(VLOOKUP(DJ46&amp;DJ47&amp;DJ48&amp;DJ49&amp;DJ50&amp;DJ51,General!I:J,2,FALSE),0))</f>
        <v>0</v>
      </c>
      <c r="HY51" s="231">
        <f>IF(DM51="",0,IFERROR(VLOOKUP(DM46&amp;DM47&amp;DM48&amp;DM49&amp;DM50&amp;DM51,General!I:J,2,FALSE),0))</f>
        <v>0</v>
      </c>
      <c r="HZ51" s="231">
        <f>IF(DP51="",0,IFERROR(VLOOKUP(DP46&amp;DP47&amp;DP48&amp;DP49&amp;DP50&amp;DP51,General!I:J,2,FALSE),0))</f>
        <v>0</v>
      </c>
      <c r="IA51" s="231">
        <f>IF(DS51="",0,IFERROR(VLOOKUP(DS46&amp;DS47&amp;DS48&amp;DS49&amp;DS50&amp;DS51,General!I:J,2,FALSE),0))</f>
        <v>0</v>
      </c>
      <c r="IB51" s="231">
        <f>IF(DV51="",0,IFERROR(VLOOKUP(DV46&amp;DV47&amp;DV48&amp;DV49&amp;DV50&amp;DV51,General!I:J,2,FALSE),0))</f>
        <v>0</v>
      </c>
      <c r="IC51" s="229">
        <f>IF(DY51="",0,IFERROR(VLOOKUP(DY46&amp;DY47&amp;DY48&amp;DY49&amp;DY50&amp;DY51,General!I:J,2,FALSE),0))</f>
        <v>0</v>
      </c>
      <c r="ID51" s="229">
        <f>IF(EB51="",0,IFERROR(VLOOKUP(EB46&amp;EB47&amp;EB48&amp;EB49&amp;EB50&amp;EB51,General!I:J,2,FALSE),0))</f>
        <v>0</v>
      </c>
      <c r="IE51" s="229">
        <v>0</v>
      </c>
      <c r="IF51" s="234" t="str">
        <f t="shared" si="165"/>
        <v/>
      </c>
      <c r="IG51" s="234" t="str">
        <f t="shared" si="99"/>
        <v>N</v>
      </c>
      <c r="IH51" s="234" t="str">
        <f t="shared" ca="1" si="100"/>
        <v>N</v>
      </c>
      <c r="II51" s="234" t="str">
        <f t="shared" si="101"/>
        <v>N</v>
      </c>
      <c r="IJ51" s="234" t="str">
        <f t="shared" si="102"/>
        <v/>
      </c>
      <c r="IK51" s="276" t="str">
        <f t="shared" ca="1" si="103"/>
        <v/>
      </c>
      <c r="IL51" s="234" t="str">
        <f t="shared" ca="1" si="104"/>
        <v/>
      </c>
      <c r="IM51" s="234" t="str">
        <f t="shared" si="105"/>
        <v/>
      </c>
      <c r="IN51" s="234" t="str">
        <f t="shared" si="106"/>
        <v/>
      </c>
      <c r="IO51" s="234" t="str">
        <f t="shared" si="107"/>
        <v/>
      </c>
      <c r="IP51" s="234" t="str">
        <f t="shared" si="108"/>
        <v/>
      </c>
      <c r="IQ51" s="234" t="str">
        <f t="shared" si="10"/>
        <v/>
      </c>
      <c r="IR51" s="234" t="str">
        <f t="shared" si="11"/>
        <v/>
      </c>
      <c r="IS51" s="234" t="str">
        <f t="shared" si="266"/>
        <v>00000</v>
      </c>
      <c r="IT51" s="234" t="str">
        <f t="shared" si="266"/>
        <v>00000</v>
      </c>
      <c r="IU51" s="234" t="str">
        <f t="shared" si="267"/>
        <v>000000</v>
      </c>
      <c r="IV51" s="234" t="str">
        <f t="shared" si="267"/>
        <v>000000</v>
      </c>
      <c r="IW51" s="234" t="str">
        <f t="shared" si="268"/>
        <v>B</v>
      </c>
      <c r="IX51" s="234" t="str">
        <f t="shared" si="168"/>
        <v>B</v>
      </c>
      <c r="IY51" s="234" t="str">
        <f t="shared" si="110"/>
        <v/>
      </c>
      <c r="IZ51" s="234" t="str">
        <f t="shared" ca="1" si="111"/>
        <v/>
      </c>
      <c r="JA51" s="234" t="str">
        <f t="shared" ca="1" si="112"/>
        <v>0</v>
      </c>
      <c r="JB51" s="234" t="str">
        <f t="shared" ca="1" si="113"/>
        <v/>
      </c>
      <c r="JC51" s="234" t="str">
        <f t="shared" si="114"/>
        <v>0</v>
      </c>
      <c r="JD51" s="234" t="str">
        <f t="shared" ca="1" si="115"/>
        <v/>
      </c>
      <c r="JE51" s="234" t="str">
        <f t="shared" ca="1" si="169"/>
        <v/>
      </c>
      <c r="JF51" s="234" t="str">
        <f t="shared" ca="1" si="170"/>
        <v/>
      </c>
      <c r="JG51" s="234" t="str">
        <f t="shared" ca="1" si="171"/>
        <v/>
      </c>
      <c r="JH51" s="234" t="str">
        <f t="shared" si="116"/>
        <v/>
      </c>
      <c r="JI51" s="234"/>
      <c r="JJ51" s="234"/>
      <c r="JK51" s="234"/>
      <c r="JL51" s="234"/>
      <c r="JM51" s="234"/>
      <c r="JN51" s="234">
        <v>2</v>
      </c>
      <c r="JO51" s="218"/>
      <c r="JP51" s="234"/>
      <c r="JQ51" s="234"/>
      <c r="JS51" s="281" t="e">
        <f t="shared" si="199"/>
        <v>#DIV/0!</v>
      </c>
      <c r="JT51" s="1" t="e">
        <f t="shared" si="200"/>
        <v>#DIV/0!</v>
      </c>
      <c r="JU51" s="1" t="e">
        <f t="shared" si="174"/>
        <v>#DIV/0!</v>
      </c>
      <c r="JV51" s="1" t="e">
        <f t="shared" si="175"/>
        <v>#DIV/0!</v>
      </c>
      <c r="JW51" s="1" t="e">
        <f t="shared" si="176"/>
        <v>#DIV/0!</v>
      </c>
      <c r="JX51" s="1" t="str">
        <f t="shared" si="177"/>
        <v/>
      </c>
      <c r="JY51" s="1" t="str">
        <f t="shared" si="178"/>
        <v/>
      </c>
      <c r="JZ51" s="1" t="str">
        <f t="shared" si="179"/>
        <v/>
      </c>
      <c r="KA51" s="1" t="str">
        <f t="shared" si="180"/>
        <v/>
      </c>
      <c r="KB51" s="1" t="str">
        <f t="shared" si="181"/>
        <v/>
      </c>
      <c r="KC51" s="1" t="str" cm="1">
        <f t="array" aca="1" ref="KC51" ca="1">IF(INDIRECT(VLOOKUP(KC50,General!AC:AE,3,FALSE)&amp;FQ50)&gt;1,KC50,JX51)</f>
        <v>DL</v>
      </c>
      <c r="KD51" s="1" t="str" cm="1">
        <f t="array" aca="1" ref="KD51" ca="1">IF(AND(INDIRECT(VLOOKUP(KD50,General!AC:AE,3,FALSE)&amp;FQ50)&gt;6,KD50&lt;&gt;KC51),KD50,IF(JX51&lt;&gt;KC51,JX51,IF(AND(JX51=JY51,JX51=JZ51),KA51,IF(JX51=JY51,JZ51,JY51))))</f>
        <v>DR</v>
      </c>
      <c r="KE51" s="1" t="str" cm="1">
        <f t="array" aca="1" ref="KE51" ca="1">IF(AND(INDIRECT(VLOOKUP(KE50,General!AC:AE,3,FALSE)&amp;FQ50)&gt;6,KE50&lt;&gt;KC51,KE50&lt;&gt;KD51),KE50,IF(AND(JX51&lt;&gt;KC51,JX51&lt;&gt;KD51),JX51,IF(AND(JY51&lt;&gt;KC51,JY51&lt;&gt;KD51),JY51,IF(AND(JZ51&lt;&gt;KC51,JZ51&lt;&gt;KD51),JZ51,IF(AND(KA51&lt;&gt;KC51,KA51&lt;&gt;KD51),KA51,KB51)))))</f>
        <v>CW</v>
      </c>
      <c r="KF51" s="1" t="str" cm="1">
        <f t="array" aca="1" ref="KF51" ca="1">INDIRECT(KC51&amp;FQ51)</f>
        <v/>
      </c>
      <c r="KG51" s="1" t="str" cm="1">
        <f t="array" aca="1" ref="KG51" ca="1">INDIRECT(KD51&amp;FQ51)</f>
        <v/>
      </c>
      <c r="KH51" s="1" t="str" cm="1">
        <f t="array" aca="1" ref="KH51" ca="1">INDIRECT(KE51&amp;FQ51)</f>
        <v/>
      </c>
      <c r="KI51" s="1" t="str">
        <f ca="1">VLOOKUP(KC51,General!AF:AG,2,FALSE)</f>
        <v xml:space="preserve">L3O </v>
      </c>
      <c r="KJ51" s="1" t="str">
        <f ca="1">VLOOKUP(KD51,General!AF:AG,2,FALSE)</f>
        <v xml:space="preserve">L4O </v>
      </c>
      <c r="KK51" s="1" t="str">
        <f ca="1">VLOOKUP(KE51,General!AF:AG,2,FALSE)</f>
        <v>AWB</v>
      </c>
      <c r="KL51" s="1" t="str">
        <f t="shared" ca="1" si="195"/>
        <v>Y</v>
      </c>
      <c r="KM51" s="1" t="str">
        <f t="shared" ca="1" si="196"/>
        <v>Y</v>
      </c>
      <c r="KN51" s="1" t="str">
        <f t="shared" ca="1" si="197"/>
        <v>Y</v>
      </c>
    </row>
    <row r="52" spans="1:300" ht="15.75" thickBot="1">
      <c r="A52" s="1">
        <v>48</v>
      </c>
      <c r="B52" s="9" t="str">
        <f t="shared" si="20"/>
        <v/>
      </c>
      <c r="C52" s="91" t="str">
        <f t="shared" si="183"/>
        <v/>
      </c>
      <c r="D52" s="86" t="str">
        <f t="shared" si="117"/>
        <v/>
      </c>
      <c r="E52" s="87" t="str">
        <f t="shared" si="117"/>
        <v/>
      </c>
      <c r="F52" s="8" t="str">
        <f t="shared" si="21"/>
        <v/>
      </c>
      <c r="H52" s="94" t="str">
        <f t="shared" si="184"/>
        <v/>
      </c>
      <c r="I52" s="86" t="str">
        <f t="shared" si="118"/>
        <v/>
      </c>
      <c r="J52" s="87" t="str">
        <f t="shared" si="118"/>
        <v/>
      </c>
      <c r="K52" s="8" t="str">
        <f t="shared" si="119"/>
        <v/>
      </c>
      <c r="L52" s="52"/>
      <c r="M52" s="16" t="str">
        <f>IF(Dashboard!AH52="","",Dashboard!AH52)</f>
        <v/>
      </c>
      <c r="O52" s="9" t="str">
        <f t="shared" si="185"/>
        <v/>
      </c>
      <c r="P52" s="86" t="str">
        <f t="shared" si="120"/>
        <v/>
      </c>
      <c r="Q52" s="87" t="str">
        <f t="shared" si="120"/>
        <v/>
      </c>
      <c r="R52" s="4" t="str">
        <f t="shared" si="121"/>
        <v/>
      </c>
      <c r="S52" s="4" t="str">
        <f t="shared" si="122"/>
        <v/>
      </c>
      <c r="T52" s="110" t="str">
        <f t="shared" si="123"/>
        <v/>
      </c>
      <c r="U52" s="4" t="str">
        <f>IF(M52="","",IF(B52="NB",U51,IF(T52="",SUM($T$5:$T52)+S52,SUM($T$5:$T52))))</f>
        <v/>
      </c>
      <c r="V52" s="98" t="str">
        <f t="shared" si="0"/>
        <v/>
      </c>
      <c r="W52" s="72" t="e">
        <f t="shared" ca="1" si="22"/>
        <v>#VALUE!</v>
      </c>
      <c r="X52" s="74" t="str">
        <f t="shared" si="23"/>
        <v/>
      </c>
      <c r="Y52" s="9" t="str">
        <f t="shared" ca="1" si="12"/>
        <v>D</v>
      </c>
      <c r="Z52" s="4" t="str">
        <f t="shared" ca="1" si="13"/>
        <v>D</v>
      </c>
      <c r="AA52" s="4" t="str">
        <f t="shared" ca="1" si="14"/>
        <v>B</v>
      </c>
      <c r="AB52" s="4" t="str">
        <f t="shared" si="186"/>
        <v/>
      </c>
      <c r="AC52" s="4" t="str">
        <f t="shared" si="187"/>
        <v/>
      </c>
      <c r="AD52" s="4" t="str">
        <f t="shared" si="188"/>
        <v/>
      </c>
      <c r="AE52" s="1" t="str">
        <f t="shared" si="124"/>
        <v/>
      </c>
      <c r="AF52" s="1" t="str">
        <f t="shared" si="125"/>
        <v/>
      </c>
      <c r="AG52" s="1" t="str">
        <f t="shared" si="189"/>
        <v/>
      </c>
      <c r="AH52" s="1" t="str">
        <f t="shared" si="126"/>
        <v/>
      </c>
      <c r="AI52" s="1" t="str">
        <f t="shared" si="127"/>
        <v/>
      </c>
      <c r="AJ52" s="1" t="str">
        <f t="shared" si="128"/>
        <v/>
      </c>
      <c r="AK52" s="1">
        <f t="shared" si="129"/>
        <v>0</v>
      </c>
      <c r="AL52" s="1">
        <f t="shared" si="129"/>
        <v>0</v>
      </c>
      <c r="AM52" s="1" t="str">
        <f t="shared" si="5"/>
        <v/>
      </c>
      <c r="AN52" s="1">
        <f t="shared" si="24"/>
        <v>0</v>
      </c>
      <c r="AO52" s="1" t="str">
        <f t="shared" si="190"/>
        <v/>
      </c>
      <c r="AP52" s="1" t="str">
        <f t="shared" si="25"/>
        <v>N</v>
      </c>
      <c r="AQ52" s="1" t="str">
        <f t="shared" si="26"/>
        <v>N</v>
      </c>
      <c r="AR52" s="1" t="str">
        <f t="shared" si="27"/>
        <v>N</v>
      </c>
      <c r="AS52" s="1" t="str">
        <f t="shared" si="28"/>
        <v/>
      </c>
      <c r="AT52" s="15" t="str">
        <f t="shared" ca="1" si="130"/>
        <v/>
      </c>
      <c r="AU52" s="1" t="str">
        <f t="shared" ca="1" si="29"/>
        <v/>
      </c>
      <c r="AV52" s="1" t="str">
        <f t="shared" ca="1" si="30"/>
        <v/>
      </c>
      <c r="AW52" s="1" t="str">
        <f t="shared" si="31"/>
        <v/>
      </c>
      <c r="AX52" s="1" t="str">
        <f t="shared" si="32"/>
        <v/>
      </c>
      <c r="AY52" s="1" t="str">
        <f t="shared" si="33"/>
        <v/>
      </c>
      <c r="AZ52" s="1" t="str">
        <f>IF(Dashboard!AH52="P",IF(AZ51="",1,AZ51+1),"")</f>
        <v/>
      </c>
      <c r="BA52" s="1" t="str">
        <f>IF(Dashboard!AH52="B",IF(BA51="",1,BA51+1),"")</f>
        <v/>
      </c>
      <c r="BB52" s="1" t="str">
        <f t="shared" si="264"/>
        <v>00000</v>
      </c>
      <c r="BC52" s="1" t="str">
        <f t="shared" si="264"/>
        <v>00000</v>
      </c>
      <c r="BD52" s="1" t="str">
        <f t="shared" si="265"/>
        <v>000000</v>
      </c>
      <c r="BE52" s="1" t="str">
        <f t="shared" si="265"/>
        <v>000000</v>
      </c>
      <c r="BF52" s="1" t="str">
        <f t="shared" si="132"/>
        <v>B</v>
      </c>
      <c r="BG52" s="1" t="str">
        <f t="shared" si="35"/>
        <v/>
      </c>
      <c r="BH52" s="1">
        <f t="shared" ca="1" si="133"/>
        <v>0</v>
      </c>
      <c r="BI52" s="1" t="str">
        <f t="shared" si="36"/>
        <v/>
      </c>
      <c r="BJ52" s="1">
        <f t="shared" ca="1" si="134"/>
        <v>0</v>
      </c>
      <c r="BK52" s="1" t="str">
        <f t="shared" si="37"/>
        <v/>
      </c>
      <c r="BL52" s="1">
        <f t="shared" ca="1" si="135"/>
        <v>0</v>
      </c>
      <c r="BM52" s="1" t="str">
        <f t="shared" ca="1" si="136"/>
        <v>0</v>
      </c>
      <c r="BN52" s="1" t="str">
        <f t="shared" ca="1" si="137"/>
        <v>0</v>
      </c>
      <c r="BO52" s="1" t="str">
        <f t="shared" ca="1" si="138"/>
        <v>0</v>
      </c>
      <c r="BR52" s="1">
        <f>General!A50</f>
        <v>0</v>
      </c>
      <c r="BS52" s="1">
        <f>General!B50</f>
        <v>0</v>
      </c>
      <c r="BT52" s="1" t="str">
        <f>General!C50</f>
        <v/>
      </c>
      <c r="BU52" s="1">
        <f>General!D50</f>
        <v>0</v>
      </c>
      <c r="BW52" s="1" t="str">
        <f>General!F50</f>
        <v>WLLWW</v>
      </c>
      <c r="BX52" s="1">
        <f>General!G50</f>
        <v>3</v>
      </c>
      <c r="BZ52" s="1">
        <f>IF(Dashboard!U52="",1,0.5)</f>
        <v>1</v>
      </c>
      <c r="CB52" s="230" t="str">
        <f t="shared" si="207"/>
        <v/>
      </c>
      <c r="CC52" s="231" t="str">
        <f t="shared" si="208"/>
        <v/>
      </c>
      <c r="CD52" s="229" t="str">
        <f t="shared" si="209"/>
        <v/>
      </c>
      <c r="CE52" s="230" t="str">
        <f t="shared" si="210"/>
        <v/>
      </c>
      <c r="CF52" s="231" t="str">
        <f t="shared" si="211"/>
        <v/>
      </c>
      <c r="CG52" s="229" t="str">
        <f t="shared" si="212"/>
        <v/>
      </c>
      <c r="CH52" s="230" t="str">
        <f t="shared" si="213"/>
        <v/>
      </c>
      <c r="CI52" s="231" t="str">
        <f t="shared" si="214"/>
        <v/>
      </c>
      <c r="CJ52" s="229" t="str">
        <f t="shared" si="215"/>
        <v/>
      </c>
      <c r="CK52" s="230" t="str">
        <f t="shared" si="216"/>
        <v/>
      </c>
      <c r="CL52" s="231" t="str">
        <f t="shared" si="217"/>
        <v/>
      </c>
      <c r="CM52" s="229" t="str">
        <f t="shared" si="218"/>
        <v/>
      </c>
      <c r="CN52" s="230" t="str">
        <f t="shared" si="262"/>
        <v/>
      </c>
      <c r="CO52" s="231" t="str">
        <f t="shared" si="219"/>
        <v/>
      </c>
      <c r="CP52" s="229" t="str">
        <f t="shared" si="220"/>
        <v/>
      </c>
      <c r="CQ52" s="230" t="str">
        <f t="shared" si="221"/>
        <v/>
      </c>
      <c r="CR52" s="231" t="str">
        <f t="shared" si="222"/>
        <v/>
      </c>
      <c r="CS52" s="229" t="str">
        <f t="shared" si="223"/>
        <v/>
      </c>
      <c r="CT52" s="230" t="str">
        <f t="shared" si="224"/>
        <v/>
      </c>
      <c r="CU52" s="231" t="str">
        <f t="shared" si="225"/>
        <v/>
      </c>
      <c r="CV52" s="229" t="str">
        <f t="shared" si="226"/>
        <v/>
      </c>
      <c r="CW52" s="230" t="str">
        <f t="shared" si="227"/>
        <v/>
      </c>
      <c r="CX52" s="231" t="str">
        <f t="shared" si="228"/>
        <v/>
      </c>
      <c r="CY52" s="232" t="str">
        <f t="shared" si="229"/>
        <v/>
      </c>
      <c r="CZ52" s="230" t="str">
        <f t="shared" si="230"/>
        <v/>
      </c>
      <c r="DA52" s="231" t="str">
        <f t="shared" si="231"/>
        <v/>
      </c>
      <c r="DB52" s="229" t="str">
        <f t="shared" si="232"/>
        <v/>
      </c>
      <c r="DC52" s="230" t="str">
        <f t="shared" si="233"/>
        <v/>
      </c>
      <c r="DD52" s="231" t="str">
        <f t="shared" si="234"/>
        <v/>
      </c>
      <c r="DE52" s="229" t="str">
        <f t="shared" si="235"/>
        <v/>
      </c>
      <c r="DF52" s="230" t="str">
        <f t="shared" si="236"/>
        <v/>
      </c>
      <c r="DG52" s="231" t="str">
        <f t="shared" si="237"/>
        <v/>
      </c>
      <c r="DH52" s="229" t="str">
        <f t="shared" si="238"/>
        <v/>
      </c>
      <c r="DI52" s="230" t="str">
        <f t="shared" si="239"/>
        <v/>
      </c>
      <c r="DJ52" s="231" t="str">
        <f t="shared" si="240"/>
        <v/>
      </c>
      <c r="DK52" s="229" t="str">
        <f t="shared" si="241"/>
        <v/>
      </c>
      <c r="DL52" s="230" t="str">
        <f t="shared" si="242"/>
        <v/>
      </c>
      <c r="DM52" s="231" t="str">
        <f t="shared" si="243"/>
        <v/>
      </c>
      <c r="DN52" s="229" t="str">
        <f t="shared" si="244"/>
        <v/>
      </c>
      <c r="DO52" s="230" t="str">
        <f t="shared" si="245"/>
        <v/>
      </c>
      <c r="DP52" s="231" t="str">
        <f t="shared" si="246"/>
        <v/>
      </c>
      <c r="DQ52" s="229" t="str">
        <f t="shared" si="247"/>
        <v/>
      </c>
      <c r="DR52" s="230" t="str">
        <f t="shared" si="248"/>
        <v/>
      </c>
      <c r="DS52" s="231" t="str">
        <f t="shared" si="249"/>
        <v/>
      </c>
      <c r="DT52" s="229" t="str">
        <f t="shared" si="250"/>
        <v/>
      </c>
      <c r="DU52" s="230" t="str">
        <f t="shared" si="251"/>
        <v/>
      </c>
      <c r="DV52" s="231" t="str">
        <f t="shared" si="252"/>
        <v/>
      </c>
      <c r="DW52" s="229" t="str">
        <f t="shared" si="253"/>
        <v/>
      </c>
      <c r="DX52" s="230" t="str">
        <f t="shared" si="254"/>
        <v/>
      </c>
      <c r="DY52" s="231" t="str">
        <f t="shared" si="255"/>
        <v/>
      </c>
      <c r="DZ52" s="229" t="str">
        <f t="shared" si="256"/>
        <v/>
      </c>
      <c r="EA52" s="230" t="str">
        <f t="shared" si="257"/>
        <v/>
      </c>
      <c r="EB52" s="231" t="str">
        <f t="shared" si="258"/>
        <v/>
      </c>
      <c r="EC52" s="229" t="str">
        <f t="shared" si="259"/>
        <v/>
      </c>
      <c r="ED52" s="252">
        <f t="shared" si="140"/>
        <v>0</v>
      </c>
      <c r="EE52" s="253">
        <f t="shared" si="141"/>
        <v>0</v>
      </c>
      <c r="EF52" s="254" t="str">
        <f t="shared" si="142"/>
        <v/>
      </c>
      <c r="EG52" s="255" t="e">
        <f t="shared" si="263"/>
        <v>#DIV/0!</v>
      </c>
      <c r="EH52" s="255" t="e">
        <f t="shared" si="263"/>
        <v>#DIV/0!</v>
      </c>
      <c r="EI52" s="255" t="e">
        <f t="shared" si="263"/>
        <v>#DIV/0!</v>
      </c>
      <c r="EJ52" s="255" t="e">
        <f t="shared" si="263"/>
        <v>#DIV/0!</v>
      </c>
      <c r="EK52" s="255" t="e">
        <f t="shared" si="263"/>
        <v>#DIV/0!</v>
      </c>
      <c r="EL52" s="255" t="e">
        <f t="shared" si="263"/>
        <v>#DIV/0!</v>
      </c>
      <c r="EM52" s="255" t="e">
        <f t="shared" si="263"/>
        <v>#DIV/0!</v>
      </c>
      <c r="EN52" s="255" t="e">
        <f t="shared" si="263"/>
        <v>#DIV/0!</v>
      </c>
      <c r="EO52" s="255" t="e">
        <f t="shared" si="263"/>
        <v>#DIV/0!</v>
      </c>
      <c r="EP52" s="255" t="e">
        <f t="shared" si="263"/>
        <v>#DIV/0!</v>
      </c>
      <c r="EQ52" s="255" t="e">
        <f t="shared" si="263"/>
        <v>#DIV/0!</v>
      </c>
      <c r="ER52" s="255" t="e">
        <f t="shared" si="263"/>
        <v>#DIV/0!</v>
      </c>
      <c r="ES52" s="255" t="e">
        <f t="shared" si="263"/>
        <v>#DIV/0!</v>
      </c>
      <c r="ET52" s="255" t="e">
        <f t="shared" si="263"/>
        <v>#DIV/0!</v>
      </c>
      <c r="EU52" s="255" t="e">
        <f t="shared" si="263"/>
        <v>#DIV/0!</v>
      </c>
      <c r="EV52" s="255" t="e">
        <f t="shared" si="260"/>
        <v>#DIV/0!</v>
      </c>
      <c r="EW52" s="255" t="e">
        <f t="shared" si="203"/>
        <v>#DIV/0!</v>
      </c>
      <c r="EX52" s="255" t="e">
        <f t="shared" si="201"/>
        <v>#DIV/0!</v>
      </c>
      <c r="EY52" s="256" t="str">
        <f t="shared" si="144"/>
        <v/>
      </c>
      <c r="EZ52" s="257" t="str">
        <f t="shared" si="145"/>
        <v/>
      </c>
      <c r="FA52" s="257" t="str">
        <f t="shared" si="146"/>
        <v/>
      </c>
      <c r="FB52" s="257" t="str">
        <f t="shared" si="147"/>
        <v/>
      </c>
      <c r="FC52" s="257" t="str">
        <f t="shared" si="148"/>
        <v/>
      </c>
      <c r="FD52" s="257" t="str">
        <f t="shared" si="149"/>
        <v/>
      </c>
      <c r="FE52" s="257" t="str">
        <f t="shared" si="150"/>
        <v/>
      </c>
      <c r="FF52" s="257" t="str">
        <f t="shared" si="151"/>
        <v/>
      </c>
      <c r="FG52" s="257" t="str">
        <f t="shared" si="152"/>
        <v/>
      </c>
      <c r="FH52" s="257" t="str">
        <f t="shared" si="153"/>
        <v/>
      </c>
      <c r="FI52" s="257" t="str">
        <f t="shared" si="154"/>
        <v/>
      </c>
      <c r="FJ52" s="257" t="str">
        <f t="shared" si="155"/>
        <v/>
      </c>
      <c r="FK52" s="257" t="str">
        <f t="shared" si="156"/>
        <v/>
      </c>
      <c r="FL52" s="257" t="str">
        <f t="shared" si="157"/>
        <v/>
      </c>
      <c r="FM52" s="257" t="str">
        <f t="shared" si="158"/>
        <v/>
      </c>
      <c r="FN52" s="257" t="str">
        <f t="shared" si="159"/>
        <v/>
      </c>
      <c r="FO52" s="257" t="str">
        <f t="shared" si="160"/>
        <v/>
      </c>
      <c r="FP52" s="258" t="str">
        <f t="shared" si="161"/>
        <v/>
      </c>
      <c r="FQ52" s="228">
        <v>52</v>
      </c>
      <c r="FR52" s="232">
        <f t="shared" si="198"/>
        <v>47</v>
      </c>
      <c r="FS52" s="230" t="str" cm="1">
        <f t="array" ref="FS52">IFERROR(INDEX($EG$4:$EX$4,_xlfn.AGGREGATE(15,6,COLUMN($EG$4:$EX$4)-COLUMN($EF$1)/($EG52:$EX52=LARGE($EG52:$EX52,1)),COLUMNS($EX$4:$EX$4))),"")</f>
        <v/>
      </c>
      <c r="FT52" s="230" t="str" cm="1">
        <f t="array" ref="FT52">IFERROR(INDEX($EG$4:$EX$4,_xlfn.AGGREGATE(15,6,COLUMN($EG$4:$EX$4)-COLUMN($EF$1)/($EG52:$EX52=LARGE($EG52:$EX52,2)),COLUMNS($EX$4:$EY$4))),"")</f>
        <v/>
      </c>
      <c r="FU52" s="230" t="str" cm="1">
        <f t="array" ref="FU52">IFERROR(INDEX($EG$4:$EX$4,_xlfn.AGGREGATE(15,6,COLUMN($EG$4:$EX$4)-COLUMN($EF$1)/($EG52:$EX52=LARGE($EG52:$EX52,3)),COLUMNS($EX$4:$EZ$4))),"")</f>
        <v/>
      </c>
      <c r="FV52" s="230" t="str" cm="1">
        <f t="array" ref="FV52">IFERROR(INDEX($EG$4:$EX$4,_xlfn.AGGREGATE(15,6,COLUMN($EG$4:$EX$4)-COLUMN($EF$1)/($EG52:$EX52=LARGE($EG52:$EX52,4)),COLUMNS($EX$4:$FA$4))),"")</f>
        <v/>
      </c>
      <c r="FW52" s="230" t="str" cm="1">
        <f t="array" ref="FW52">IFERROR(INDEX($EG$4:$EX$4,_xlfn.AGGREGATE(15,6,COLUMN($EG$4:$EX$4)-COLUMN($EF$1)/($EG52:$EX52=LARGE($EG52:$EX52,5)),COLUMNS($EX$4:$FB$4))),"")</f>
        <v/>
      </c>
      <c r="FX52" s="230" t="str" cm="1">
        <f t="array" ref="FX52">IFERROR(INDEX($EG$4:$EX$4,_xlfn.AGGREGATE(15,6,COLUMN($EG$4:$EX$4)-COLUMN($EF$1)/($EG52:$EX52=LARGE($EG52:$EX52,6)),COLUMNS($EX$4:$FC$4))),"")</f>
        <v/>
      </c>
      <c r="FY52" s="228" t="str">
        <f t="shared" si="191"/>
        <v/>
      </c>
      <c r="FZ52" s="231" t="str">
        <f t="shared" ca="1" si="192"/>
        <v>R</v>
      </c>
      <c r="GA52" s="231" t="e" cm="1">
        <f t="array" aca="1" ref="GA52" ca="1">IF(INDIRECT(VLOOKUP(GA51,General!AC:AE,3,FALSE)&amp;FQ51)&gt;0,GA51,FY51)</f>
        <v>#N/A</v>
      </c>
      <c r="GB52" s="232">
        <f t="shared" ca="1" si="193"/>
        <v>1</v>
      </c>
      <c r="GC52" s="230"/>
      <c r="GD52" s="231"/>
      <c r="GE52" s="231"/>
      <c r="GF52" s="231"/>
      <c r="GG52" s="231"/>
      <c r="GH52" s="229"/>
      <c r="GI52" s="259">
        <f ca="1">IF(FS52="",-1,COUNTIF(INDIRECT(GC52&amp;$DN$10):INDIRECT(GC52&amp;FQ52),"Y"))</f>
        <v>-1</v>
      </c>
      <c r="GJ52" s="262">
        <f ca="1">IF(FT52="",-1,COUNTIF(INDIRECT(GD52&amp;$DN$10):INDIRECT(GD52&amp;FQ52),"Y"))</f>
        <v>-1</v>
      </c>
      <c r="GK52" s="262">
        <f ca="1">IF(FU52="",-1,COUNTIF(INDIRECT(GE52&amp;$DN$10):INDIRECT(GE52&amp;FQ52),"Y"))</f>
        <v>-1</v>
      </c>
      <c r="GL52" s="260">
        <f ca="1">IF(FV52="",-1,COUNTIF(INDIRECT(GF52&amp;$DN$10):INDIRECT(GF52&amp;FQ52),"Y"))</f>
        <v>-1</v>
      </c>
      <c r="GM52" s="264">
        <f ca="1">IF(FW52="",-1,COUNTIF(INDIRECT(GG52&amp;$DN$10):INDIRECT(GG52&amp;FQ52),"Y"))</f>
        <v>-1</v>
      </c>
      <c r="GN52" s="264">
        <f ca="1">IF(FX52="",-1,COUNTIF(INDIRECT(GH52&amp;$DN$10):INDIRECT(GH52&amp;FQ52),"Y"))</f>
        <v>-1</v>
      </c>
      <c r="GO52" s="230" t="str" cm="1">
        <f t="array" ref="GO52">IFERROR(INDEX($DP$52:$DU$52,_xlfn.AGGREGATE(15,6,COLUMN($DP$52:$DU$52)-COLUMN($DO$52)/($EF$52:$EK$52=MAX($EF$52:$EK$52)),COLUMNS($DP$52:FS52))),"")</f>
        <v/>
      </c>
      <c r="GP52" s="231" t="str" cm="1">
        <f t="array" ref="GP52">IFERROR(INDEX($DP$52:$DU$52,_xlfn.AGGREGATE(15,6,COLUMN($DP$52:$DU$52)-COLUMN($DO$52)/($EF$52:$EK$52=MAX($EF$52:$EK$52)),COLUMNS($DP$52:FT52))),"")</f>
        <v/>
      </c>
      <c r="GQ52" s="231" t="str" cm="1">
        <f t="array" ref="GQ52">IFERROR(INDEX($DP$52:$DU$52,_xlfn.AGGREGATE(15,6,COLUMN($DP$52:$DU$52)-COLUMN($DO$52)/($EF$52:$EK$52=MAX($EF$52:$EK$52)),COLUMNS($DP$52:FU52))),"")</f>
        <v/>
      </c>
      <c r="GR52" s="231" t="str" cm="1">
        <f t="array" ref="GR52">IFERROR(INDEX($DP$52:$DU$52,_xlfn.AGGREGATE(15,6,COLUMN($DP$52:$DU$52)-COLUMN($DO$52)/($EF$52:$EK$52=MAX($EF$52:$EK$52)),COLUMNS($DP$52:FV52))),"")</f>
        <v/>
      </c>
      <c r="GS52" s="231" t="str" cm="1">
        <f t="array" ref="GS52">IFERROR(INDEX($DP$52:$DU$52,_xlfn.AGGREGATE(15,6,COLUMN($DP$52:$DU$52)-COLUMN($DO$52)/($EF$52:$EK$52=MAX($EF$52:$EK$52)),COLUMNS($DP$52:FW52))),"")</f>
        <v/>
      </c>
      <c r="GT52" s="229" t="str" cm="1">
        <f t="array" ref="GT52">IFERROR(INDEX($DP$52:$DU$52,_xlfn.AGGREGATE(15,6,COLUMN($DP$52:$DU$52)-COLUMN($DO$52)/($EF$52:$EK$52=MAX($EF$52:$EK$52)),COLUMNS($DP$52:FX52))),"")</f>
        <v/>
      </c>
      <c r="GU52" s="234">
        <f t="shared" ca="1" si="164"/>
        <v>6</v>
      </c>
      <c r="GV52" s="232">
        <f t="shared" ca="1" si="194"/>
        <v>1</v>
      </c>
      <c r="GW52" s="263" t="str" cm="1">
        <f t="array" aca="1" ref="GW52" ca="1">INDEX(GO52:GT52,1,GV52)</f>
        <v/>
      </c>
      <c r="GX52" s="230" t="str">
        <f t="shared" ca="1" si="17"/>
        <v>B</v>
      </c>
      <c r="GY52" s="231" t="str">
        <f t="shared" ca="1" si="18"/>
        <v>T</v>
      </c>
      <c r="GZ52" s="231" t="str">
        <f t="shared" si="19"/>
        <v>C</v>
      </c>
      <c r="HA52" s="231" t="str">
        <f t="shared" si="6"/>
        <v/>
      </c>
      <c r="HB52" s="231" t="str">
        <f t="shared" ca="1" si="7"/>
        <v>00</v>
      </c>
      <c r="HC52" s="231" t="str">
        <f t="shared" si="8"/>
        <v>00</v>
      </c>
      <c r="HD52" s="234" t="str">
        <f t="shared" si="92"/>
        <v/>
      </c>
      <c r="HE52" s="234" t="str">
        <f t="shared" si="93"/>
        <v/>
      </c>
      <c r="HF52" s="234" t="str">
        <f t="shared" si="94"/>
        <v/>
      </c>
      <c r="HG52" s="234" t="str">
        <f t="shared" si="95"/>
        <v/>
      </c>
      <c r="HH52" s="234" t="str">
        <f t="shared" si="96"/>
        <v/>
      </c>
      <c r="HI52" s="234" t="str">
        <f t="shared" si="97"/>
        <v/>
      </c>
      <c r="HJ52" s="234">
        <f t="shared" ca="1" si="261"/>
        <v>0</v>
      </c>
      <c r="HK52" s="234">
        <f t="shared" ca="1" si="261"/>
        <v>0</v>
      </c>
      <c r="HL52" s="230" t="str">
        <f t="shared" si="206"/>
        <v/>
      </c>
      <c r="HM52" s="231">
        <f>IF(CC52="",0,IFERROR(VLOOKUP(CC47&amp;CC48&amp;CC49&amp;CC50&amp;CC51&amp;CC52,General!I:J,2,FALSE),0))</f>
        <v>0</v>
      </c>
      <c r="HN52" s="231">
        <f>IF(CF52="",0,IFERROR(VLOOKUP(CF47&amp;CF48&amp;CF49&amp;CF50&amp;CF51&amp;CF52,General!I:J,2,FALSE),0))</f>
        <v>0</v>
      </c>
      <c r="HO52" s="231">
        <f>IF(CI52="",0,IFERROR(VLOOKUP(CI47&amp;CI48&amp;CI49&amp;CI50&amp;CI51&amp;CI52,General!I:J,2,FALSE),0))</f>
        <v>0</v>
      </c>
      <c r="HP52" s="231">
        <f>IF(CL52="",0,IFERROR(VLOOKUP(CL47&amp;CL48&amp;CL49&amp;CL50&amp;CL51&amp;CL52,General!I:J,2,FALSE),0))</f>
        <v>0</v>
      </c>
      <c r="HQ52" s="231">
        <f>IF(CO52="",0,IFERROR(VLOOKUP(CO47&amp;CO48&amp;CO49&amp;CO50&amp;CO51&amp;CO52,General!I:J,2,FALSE),0))</f>
        <v>0</v>
      </c>
      <c r="HR52" s="231">
        <f>IF(CR52="",0,IFERROR(VLOOKUP(CR47&amp;CR48&amp;CR49&amp;CR50&amp;CR51&amp;CR52,General!I:J,2,FALSE),0))</f>
        <v>0</v>
      </c>
      <c r="HS52" s="231">
        <f>IF(CU52="",0,IFERROR(VLOOKUP(CU47&amp;CU48&amp;CU49&amp;CU50&amp;CU51&amp;CU52,General!I:J,2,FALSE),0))</f>
        <v>0</v>
      </c>
      <c r="HT52" s="231">
        <f>IF(CX52="",0,IFERROR(VLOOKUP(CX47&amp;CX48&amp;CX49&amp;CX50&amp;CX51&amp;CX52,General!I:J,2,FALSE),0))</f>
        <v>0</v>
      </c>
      <c r="HU52" s="231">
        <f>IF(DA52="",0,IFERROR(VLOOKUP(DA47&amp;DA48&amp;DA49&amp;DA50&amp;DA51&amp;DA52,General!I:J,2,FALSE),0))</f>
        <v>0</v>
      </c>
      <c r="HV52" s="231">
        <f>IF(DD52="",0,IFERROR(VLOOKUP(DD47&amp;DD48&amp;DD49&amp;DD50&amp;DD51&amp;DD52,General!I:J,2,FALSE),0))</f>
        <v>0</v>
      </c>
      <c r="HW52" s="231">
        <f>IF(DG52="",0,IFERROR(VLOOKUP(DG47&amp;DG48&amp;DG49&amp;DG50&amp;DG51&amp;DG52,General!I:J,2,FALSE),0))</f>
        <v>0</v>
      </c>
      <c r="HX52" s="231">
        <f>IF(DJ52="",0,IFERROR(VLOOKUP(DJ47&amp;DJ48&amp;DJ49&amp;DJ50&amp;DJ51&amp;DJ52,General!I:J,2,FALSE),0))</f>
        <v>0</v>
      </c>
      <c r="HY52" s="231">
        <f>IF(DM52="",0,IFERROR(VLOOKUP(DM47&amp;DM48&amp;DM49&amp;DM50&amp;DM51&amp;DM52,General!I:J,2,FALSE),0))</f>
        <v>0</v>
      </c>
      <c r="HZ52" s="231">
        <f>IF(DP52="",0,IFERROR(VLOOKUP(DP47&amp;DP48&amp;DP49&amp;DP50&amp;DP51&amp;DP52,General!I:J,2,FALSE),0))</f>
        <v>0</v>
      </c>
      <c r="IA52" s="231">
        <f>IF(DS52="",0,IFERROR(VLOOKUP(DS47&amp;DS48&amp;DS49&amp;DS50&amp;DS51&amp;DS52,General!I:J,2,FALSE),0))</f>
        <v>0</v>
      </c>
      <c r="IB52" s="231">
        <f>IF(DV52="",0,IFERROR(VLOOKUP(DV47&amp;DV48&amp;DV49&amp;DV50&amp;DV51&amp;DV52,General!I:J,2,FALSE),0))</f>
        <v>0</v>
      </c>
      <c r="IC52" s="229">
        <f>IF(DY52="",0,IFERROR(VLOOKUP(DY47&amp;DY48&amp;DY49&amp;DY50&amp;DY51&amp;DY52,General!I:J,2,FALSE),0))</f>
        <v>0</v>
      </c>
      <c r="ID52" s="229">
        <f>IF(EB52="",0,IFERROR(VLOOKUP(EB47&amp;EB48&amp;EB49&amp;EB50&amp;EB51&amp;EB52,General!I:J,2,FALSE),0))</f>
        <v>0</v>
      </c>
      <c r="IE52" s="229">
        <v>0</v>
      </c>
      <c r="IF52" s="234" t="str">
        <f t="shared" si="165"/>
        <v/>
      </c>
      <c r="IG52" s="234" t="str">
        <f t="shared" si="99"/>
        <v>N</v>
      </c>
      <c r="IH52" s="234" t="str">
        <f t="shared" ca="1" si="100"/>
        <v>N</v>
      </c>
      <c r="II52" s="234" t="str">
        <f t="shared" si="101"/>
        <v>N</v>
      </c>
      <c r="IJ52" s="234" t="str">
        <f t="shared" si="102"/>
        <v/>
      </c>
      <c r="IK52" s="276" t="str">
        <f t="shared" ca="1" si="103"/>
        <v/>
      </c>
      <c r="IL52" s="234" t="str">
        <f t="shared" ca="1" si="104"/>
        <v/>
      </c>
      <c r="IM52" s="234" t="str">
        <f t="shared" si="105"/>
        <v/>
      </c>
      <c r="IN52" s="234" t="str">
        <f t="shared" si="106"/>
        <v/>
      </c>
      <c r="IO52" s="234" t="str">
        <f t="shared" si="107"/>
        <v/>
      </c>
      <c r="IP52" s="234" t="str">
        <f t="shared" si="108"/>
        <v/>
      </c>
      <c r="IQ52" s="234" t="str">
        <f t="shared" si="10"/>
        <v/>
      </c>
      <c r="IR52" s="234" t="str">
        <f t="shared" si="11"/>
        <v/>
      </c>
      <c r="IS52" s="234" t="str">
        <f t="shared" si="266"/>
        <v>00000</v>
      </c>
      <c r="IT52" s="234" t="str">
        <f t="shared" si="266"/>
        <v>00000</v>
      </c>
      <c r="IU52" s="234" t="str">
        <f t="shared" si="267"/>
        <v>000000</v>
      </c>
      <c r="IV52" s="234" t="str">
        <f t="shared" si="267"/>
        <v>000000</v>
      </c>
      <c r="IW52" s="234" t="str">
        <f t="shared" si="268"/>
        <v>B</v>
      </c>
      <c r="IX52" s="234" t="str">
        <f t="shared" si="168"/>
        <v>B</v>
      </c>
      <c r="IY52" s="234" t="str">
        <f t="shared" si="110"/>
        <v/>
      </c>
      <c r="IZ52" s="234" t="str">
        <f t="shared" ca="1" si="111"/>
        <v/>
      </c>
      <c r="JA52" s="234" t="str">
        <f t="shared" ca="1" si="112"/>
        <v>0</v>
      </c>
      <c r="JB52" s="234" t="str">
        <f t="shared" ca="1" si="113"/>
        <v/>
      </c>
      <c r="JC52" s="234" t="str">
        <f t="shared" si="114"/>
        <v>0</v>
      </c>
      <c r="JD52" s="234" t="str">
        <f t="shared" ca="1" si="115"/>
        <v/>
      </c>
      <c r="JE52" s="234" t="str">
        <f t="shared" ca="1" si="169"/>
        <v/>
      </c>
      <c r="JF52" s="234" t="str">
        <f t="shared" ca="1" si="170"/>
        <v/>
      </c>
      <c r="JG52" s="234" t="str">
        <f t="shared" ca="1" si="171"/>
        <v/>
      </c>
      <c r="JH52" s="234" t="str">
        <f t="shared" si="116"/>
        <v/>
      </c>
      <c r="JI52" s="234"/>
      <c r="JJ52" s="234"/>
      <c r="JK52" s="234"/>
      <c r="JL52" s="234"/>
      <c r="JM52" s="234"/>
      <c r="JN52" s="234">
        <v>2</v>
      </c>
      <c r="JO52" s="218"/>
      <c r="JP52" s="234"/>
      <c r="JQ52" s="234"/>
      <c r="JS52" s="281" t="e">
        <f t="shared" si="199"/>
        <v>#DIV/0!</v>
      </c>
      <c r="JT52" s="1" t="e">
        <f t="shared" si="200"/>
        <v>#DIV/0!</v>
      </c>
      <c r="JU52" s="1" t="e">
        <f t="shared" si="174"/>
        <v>#DIV/0!</v>
      </c>
      <c r="JV52" s="1" t="e">
        <f t="shared" si="175"/>
        <v>#DIV/0!</v>
      </c>
      <c r="JW52" s="1" t="e">
        <f t="shared" si="176"/>
        <v>#DIV/0!</v>
      </c>
      <c r="JX52" s="1" t="str">
        <f t="shared" si="177"/>
        <v/>
      </c>
      <c r="JY52" s="1" t="str">
        <f t="shared" si="178"/>
        <v/>
      </c>
      <c r="JZ52" s="1" t="str">
        <f t="shared" si="179"/>
        <v/>
      </c>
      <c r="KA52" s="1" t="str">
        <f t="shared" si="180"/>
        <v/>
      </c>
      <c r="KB52" s="1" t="str">
        <f t="shared" si="181"/>
        <v/>
      </c>
      <c r="KC52" s="1" t="str" cm="1">
        <f t="array" aca="1" ref="KC52" ca="1">IF(INDIRECT(VLOOKUP(KC51,General!AC:AE,3,FALSE)&amp;FQ51)&gt;1,KC51,JX52)</f>
        <v>DL</v>
      </c>
      <c r="KD52" s="1" t="str" cm="1">
        <f t="array" aca="1" ref="KD52" ca="1">IF(AND(INDIRECT(VLOOKUP(KD51,General!AC:AE,3,FALSE)&amp;FQ51)&gt;6,KD51&lt;&gt;KC52),KD51,IF(JX52&lt;&gt;KC52,JX52,IF(AND(JX52=JY52,JX52=JZ52),KA52,IF(JX52=JY52,JZ52,JY52))))</f>
        <v>DR</v>
      </c>
      <c r="KE52" s="1" t="str" cm="1">
        <f t="array" aca="1" ref="KE52" ca="1">IF(AND(INDIRECT(VLOOKUP(KE51,General!AC:AE,3,FALSE)&amp;FQ51)&gt;6,KE51&lt;&gt;KC52,KE51&lt;&gt;KD52),KE51,IF(AND(JX52&lt;&gt;KC52,JX52&lt;&gt;KD52),JX52,IF(AND(JY52&lt;&gt;KC52,JY52&lt;&gt;KD52),JY52,IF(AND(JZ52&lt;&gt;KC52,JZ52&lt;&gt;KD52),JZ52,IF(AND(KA52&lt;&gt;KC52,KA52&lt;&gt;KD52),KA52,KB52)))))</f>
        <v>CW</v>
      </c>
      <c r="KF52" s="1" t="str" cm="1">
        <f t="array" aca="1" ref="KF52" ca="1">INDIRECT(KC52&amp;FQ52)</f>
        <v/>
      </c>
      <c r="KG52" s="1" t="str" cm="1">
        <f t="array" aca="1" ref="KG52" ca="1">INDIRECT(KD52&amp;FQ52)</f>
        <v/>
      </c>
      <c r="KH52" s="1" t="str" cm="1">
        <f t="array" aca="1" ref="KH52" ca="1">INDIRECT(KE52&amp;FQ52)</f>
        <v/>
      </c>
      <c r="KI52" s="1" t="str">
        <f ca="1">VLOOKUP(KC52,General!AF:AG,2,FALSE)</f>
        <v xml:space="preserve">L3O </v>
      </c>
      <c r="KJ52" s="1" t="str">
        <f ca="1">VLOOKUP(KD52,General!AF:AG,2,FALSE)</f>
        <v xml:space="preserve">L4O </v>
      </c>
      <c r="KK52" s="1" t="str">
        <f ca="1">VLOOKUP(KE52,General!AF:AG,2,FALSE)</f>
        <v>AWB</v>
      </c>
      <c r="KL52" s="1" t="str">
        <f t="shared" ca="1" si="195"/>
        <v>Y</v>
      </c>
      <c r="KM52" s="1" t="str">
        <f t="shared" ca="1" si="196"/>
        <v>Y</v>
      </c>
      <c r="KN52" s="1" t="str">
        <f t="shared" ca="1" si="197"/>
        <v>Y</v>
      </c>
    </row>
    <row r="53" spans="1:300" ht="15.75" thickBot="1">
      <c r="A53" s="1">
        <v>49</v>
      </c>
      <c r="B53" s="9" t="str">
        <f t="shared" si="20"/>
        <v/>
      </c>
      <c r="C53" s="91" t="str">
        <f t="shared" si="183"/>
        <v/>
      </c>
      <c r="D53" s="86" t="str">
        <f t="shared" si="117"/>
        <v/>
      </c>
      <c r="E53" s="87" t="str">
        <f t="shared" si="117"/>
        <v/>
      </c>
      <c r="F53" s="8" t="str">
        <f t="shared" si="21"/>
        <v/>
      </c>
      <c r="H53" s="94" t="str">
        <f t="shared" si="184"/>
        <v/>
      </c>
      <c r="I53" s="86" t="str">
        <f t="shared" si="118"/>
        <v/>
      </c>
      <c r="J53" s="87" t="str">
        <f t="shared" si="118"/>
        <v/>
      </c>
      <c r="K53" s="8" t="str">
        <f t="shared" si="119"/>
        <v/>
      </c>
      <c r="L53" s="52"/>
      <c r="M53" s="16" t="str">
        <f>IF(Dashboard!AH53="","",Dashboard!AH53)</f>
        <v/>
      </c>
      <c r="O53" s="9" t="str">
        <f t="shared" si="185"/>
        <v/>
      </c>
      <c r="P53" s="86" t="str">
        <f t="shared" si="120"/>
        <v/>
      </c>
      <c r="Q53" s="87" t="str">
        <f t="shared" si="120"/>
        <v/>
      </c>
      <c r="R53" s="4" t="str">
        <f t="shared" si="121"/>
        <v/>
      </c>
      <c r="S53" s="4" t="str">
        <f t="shared" si="122"/>
        <v/>
      </c>
      <c r="T53" s="110" t="str">
        <f t="shared" si="123"/>
        <v/>
      </c>
      <c r="U53" s="4" t="str">
        <f>IF(M53="","",IF(B53="NB",U52,IF(T53="",SUM($T$5:$T53)+S53,SUM($T$5:$T53))))</f>
        <v/>
      </c>
      <c r="V53" s="98" t="str">
        <f t="shared" si="0"/>
        <v/>
      </c>
      <c r="W53" s="72" t="e">
        <f t="shared" ca="1" si="22"/>
        <v>#VALUE!</v>
      </c>
      <c r="X53" s="74" t="str">
        <f t="shared" si="23"/>
        <v/>
      </c>
      <c r="Y53" s="9" t="str">
        <f t="shared" ca="1" si="12"/>
        <v>D</v>
      </c>
      <c r="Z53" s="4" t="str">
        <f t="shared" ca="1" si="13"/>
        <v>D</v>
      </c>
      <c r="AA53" s="4" t="str">
        <f t="shared" ca="1" si="14"/>
        <v>B</v>
      </c>
      <c r="AB53" s="4" t="str">
        <f t="shared" si="186"/>
        <v/>
      </c>
      <c r="AC53" s="4" t="str">
        <f t="shared" si="187"/>
        <v/>
      </c>
      <c r="AD53" s="4" t="str">
        <f t="shared" si="188"/>
        <v/>
      </c>
      <c r="AE53" s="1" t="str">
        <f t="shared" si="124"/>
        <v/>
      </c>
      <c r="AF53" s="1" t="str">
        <f t="shared" si="125"/>
        <v/>
      </c>
      <c r="AG53" s="1" t="str">
        <f t="shared" si="189"/>
        <v/>
      </c>
      <c r="AH53" s="1" t="str">
        <f t="shared" si="126"/>
        <v/>
      </c>
      <c r="AI53" s="1" t="str">
        <f t="shared" si="127"/>
        <v/>
      </c>
      <c r="AJ53" s="1" t="str">
        <f t="shared" si="128"/>
        <v/>
      </c>
      <c r="AK53" s="1">
        <f t="shared" si="129"/>
        <v>0</v>
      </c>
      <c r="AL53" s="1">
        <f t="shared" si="129"/>
        <v>0</v>
      </c>
      <c r="AM53" s="1" t="str">
        <f t="shared" si="5"/>
        <v/>
      </c>
      <c r="AN53" s="1">
        <f t="shared" si="24"/>
        <v>0</v>
      </c>
      <c r="AO53" s="1" t="str">
        <f t="shared" si="190"/>
        <v/>
      </c>
      <c r="AP53" s="1" t="str">
        <f t="shared" si="25"/>
        <v>N</v>
      </c>
      <c r="AQ53" s="1" t="str">
        <f t="shared" si="26"/>
        <v>N</v>
      </c>
      <c r="AR53" s="1" t="str">
        <f t="shared" si="27"/>
        <v>N</v>
      </c>
      <c r="AS53" s="1" t="str">
        <f t="shared" si="28"/>
        <v/>
      </c>
      <c r="AT53" s="15" t="str">
        <f t="shared" ca="1" si="130"/>
        <v/>
      </c>
      <c r="AU53" s="1" t="str">
        <f t="shared" ca="1" si="29"/>
        <v/>
      </c>
      <c r="AV53" s="1" t="str">
        <f t="shared" ca="1" si="30"/>
        <v/>
      </c>
      <c r="AW53" s="1" t="str">
        <f t="shared" si="31"/>
        <v/>
      </c>
      <c r="AX53" s="1" t="str">
        <f t="shared" si="32"/>
        <v/>
      </c>
      <c r="AY53" s="1" t="str">
        <f t="shared" si="33"/>
        <v/>
      </c>
      <c r="AZ53" s="1" t="str">
        <f>IF(Dashboard!AH53="P",IF(AZ52="",1,AZ52+1),"")</f>
        <v/>
      </c>
      <c r="BA53" s="1" t="str">
        <f>IF(Dashboard!AH53="B",IF(BA52="",1,BA52+1),"")</f>
        <v/>
      </c>
      <c r="BB53" s="1" t="str">
        <f t="shared" si="264"/>
        <v>00000</v>
      </c>
      <c r="BC53" s="1" t="str">
        <f t="shared" si="264"/>
        <v>00000</v>
      </c>
      <c r="BD53" s="1" t="str">
        <f t="shared" si="265"/>
        <v>000000</v>
      </c>
      <c r="BE53" s="1" t="str">
        <f t="shared" si="265"/>
        <v>000000</v>
      </c>
      <c r="BF53" s="1" t="str">
        <f t="shared" si="132"/>
        <v>B</v>
      </c>
      <c r="BG53" s="1" t="str">
        <f t="shared" si="35"/>
        <v/>
      </c>
      <c r="BH53" s="1">
        <f t="shared" ca="1" si="133"/>
        <v>0</v>
      </c>
      <c r="BI53" s="1" t="str">
        <f t="shared" si="36"/>
        <v/>
      </c>
      <c r="BJ53" s="1">
        <f t="shared" ca="1" si="134"/>
        <v>0</v>
      </c>
      <c r="BK53" s="1" t="str">
        <f t="shared" si="37"/>
        <v/>
      </c>
      <c r="BL53" s="1">
        <f t="shared" ca="1" si="135"/>
        <v>0</v>
      </c>
      <c r="BM53" s="1" t="str">
        <f t="shared" ca="1" si="136"/>
        <v>0</v>
      </c>
      <c r="BN53" s="1" t="str">
        <f t="shared" ca="1" si="137"/>
        <v>0</v>
      </c>
      <c r="BO53" s="1" t="str">
        <f t="shared" ca="1" si="138"/>
        <v>0</v>
      </c>
      <c r="BR53" s="1">
        <f>General!A51</f>
        <v>0</v>
      </c>
      <c r="BS53" s="1">
        <f>General!B51</f>
        <v>0</v>
      </c>
      <c r="BT53" s="1" t="str">
        <f>General!C51</f>
        <v/>
      </c>
      <c r="BU53" s="1">
        <f>General!D51</f>
        <v>0</v>
      </c>
      <c r="BW53" s="1" t="str">
        <f>General!F51</f>
        <v>WLWLL</v>
      </c>
      <c r="BX53" s="1">
        <f>General!G51</f>
        <v>-3</v>
      </c>
      <c r="BZ53" s="1">
        <f>IF(Dashboard!U53="",1,0.5)</f>
        <v>1</v>
      </c>
      <c r="CB53" s="230" t="str">
        <f t="shared" si="207"/>
        <v/>
      </c>
      <c r="CC53" s="231" t="str">
        <f t="shared" si="208"/>
        <v/>
      </c>
      <c r="CD53" s="229" t="str">
        <f t="shared" si="209"/>
        <v/>
      </c>
      <c r="CE53" s="230" t="str">
        <f t="shared" si="210"/>
        <v/>
      </c>
      <c r="CF53" s="231" t="str">
        <f t="shared" si="211"/>
        <v/>
      </c>
      <c r="CG53" s="229" t="str">
        <f t="shared" si="212"/>
        <v/>
      </c>
      <c r="CH53" s="230" t="str">
        <f t="shared" si="213"/>
        <v/>
      </c>
      <c r="CI53" s="231" t="str">
        <f t="shared" si="214"/>
        <v/>
      </c>
      <c r="CJ53" s="229" t="str">
        <f t="shared" si="215"/>
        <v/>
      </c>
      <c r="CK53" s="230" t="str">
        <f t="shared" si="216"/>
        <v/>
      </c>
      <c r="CL53" s="231" t="str">
        <f t="shared" si="217"/>
        <v/>
      </c>
      <c r="CM53" s="229" t="str">
        <f t="shared" si="218"/>
        <v/>
      </c>
      <c r="CN53" s="230" t="str">
        <f t="shared" si="262"/>
        <v/>
      </c>
      <c r="CO53" s="231" t="str">
        <f t="shared" si="219"/>
        <v/>
      </c>
      <c r="CP53" s="229" t="str">
        <f t="shared" si="220"/>
        <v/>
      </c>
      <c r="CQ53" s="230" t="str">
        <f t="shared" si="221"/>
        <v/>
      </c>
      <c r="CR53" s="231" t="str">
        <f t="shared" si="222"/>
        <v/>
      </c>
      <c r="CS53" s="229" t="str">
        <f t="shared" si="223"/>
        <v/>
      </c>
      <c r="CT53" s="230" t="str">
        <f t="shared" si="224"/>
        <v/>
      </c>
      <c r="CU53" s="231" t="str">
        <f t="shared" si="225"/>
        <v/>
      </c>
      <c r="CV53" s="229" t="str">
        <f t="shared" si="226"/>
        <v/>
      </c>
      <c r="CW53" s="230" t="str">
        <f t="shared" si="227"/>
        <v/>
      </c>
      <c r="CX53" s="231" t="str">
        <f t="shared" si="228"/>
        <v/>
      </c>
      <c r="CY53" s="232" t="str">
        <f t="shared" si="229"/>
        <v/>
      </c>
      <c r="CZ53" s="230" t="str">
        <f t="shared" si="230"/>
        <v/>
      </c>
      <c r="DA53" s="231" t="str">
        <f t="shared" si="231"/>
        <v/>
      </c>
      <c r="DB53" s="229" t="str">
        <f t="shared" si="232"/>
        <v/>
      </c>
      <c r="DC53" s="230" t="str">
        <f t="shared" si="233"/>
        <v/>
      </c>
      <c r="DD53" s="231" t="str">
        <f t="shared" si="234"/>
        <v/>
      </c>
      <c r="DE53" s="229" t="str">
        <f t="shared" si="235"/>
        <v/>
      </c>
      <c r="DF53" s="230" t="str">
        <f t="shared" si="236"/>
        <v/>
      </c>
      <c r="DG53" s="231" t="str">
        <f t="shared" si="237"/>
        <v/>
      </c>
      <c r="DH53" s="229" t="str">
        <f t="shared" si="238"/>
        <v/>
      </c>
      <c r="DI53" s="230" t="str">
        <f t="shared" si="239"/>
        <v/>
      </c>
      <c r="DJ53" s="231" t="str">
        <f t="shared" si="240"/>
        <v/>
      </c>
      <c r="DK53" s="229" t="str">
        <f t="shared" si="241"/>
        <v/>
      </c>
      <c r="DL53" s="230" t="str">
        <f t="shared" si="242"/>
        <v/>
      </c>
      <c r="DM53" s="231" t="str">
        <f t="shared" si="243"/>
        <v/>
      </c>
      <c r="DN53" s="229" t="str">
        <f t="shared" si="244"/>
        <v/>
      </c>
      <c r="DO53" s="230" t="str">
        <f t="shared" si="245"/>
        <v/>
      </c>
      <c r="DP53" s="231" t="str">
        <f t="shared" si="246"/>
        <v/>
      </c>
      <c r="DQ53" s="229" t="str">
        <f t="shared" si="247"/>
        <v/>
      </c>
      <c r="DR53" s="230" t="str">
        <f t="shared" si="248"/>
        <v/>
      </c>
      <c r="DS53" s="231" t="str">
        <f t="shared" si="249"/>
        <v/>
      </c>
      <c r="DT53" s="229" t="str">
        <f t="shared" si="250"/>
        <v/>
      </c>
      <c r="DU53" s="230" t="str">
        <f t="shared" si="251"/>
        <v/>
      </c>
      <c r="DV53" s="231" t="str">
        <f t="shared" si="252"/>
        <v/>
      </c>
      <c r="DW53" s="229" t="str">
        <f t="shared" si="253"/>
        <v/>
      </c>
      <c r="DX53" s="230" t="str">
        <f t="shared" si="254"/>
        <v/>
      </c>
      <c r="DY53" s="231" t="str">
        <f t="shared" si="255"/>
        <v/>
      </c>
      <c r="DZ53" s="229" t="str">
        <f t="shared" si="256"/>
        <v/>
      </c>
      <c r="EA53" s="230" t="str">
        <f t="shared" si="257"/>
        <v/>
      </c>
      <c r="EB53" s="231" t="str">
        <f t="shared" si="258"/>
        <v/>
      </c>
      <c r="EC53" s="229" t="str">
        <f t="shared" si="259"/>
        <v/>
      </c>
      <c r="ED53" s="252">
        <f t="shared" si="140"/>
        <v>0</v>
      </c>
      <c r="EE53" s="253">
        <f t="shared" si="141"/>
        <v>0</v>
      </c>
      <c r="EF53" s="254" t="str">
        <f t="shared" si="142"/>
        <v/>
      </c>
      <c r="EG53" s="255" t="e">
        <f t="shared" si="263"/>
        <v>#DIV/0!</v>
      </c>
      <c r="EH53" s="255" t="e">
        <f t="shared" si="263"/>
        <v>#DIV/0!</v>
      </c>
      <c r="EI53" s="255" t="e">
        <f t="shared" si="263"/>
        <v>#DIV/0!</v>
      </c>
      <c r="EJ53" s="255" t="e">
        <f t="shared" si="263"/>
        <v>#DIV/0!</v>
      </c>
      <c r="EK53" s="255" t="e">
        <f t="shared" si="263"/>
        <v>#DIV/0!</v>
      </c>
      <c r="EL53" s="255" t="e">
        <f t="shared" si="263"/>
        <v>#DIV/0!</v>
      </c>
      <c r="EM53" s="255" t="e">
        <f t="shared" si="263"/>
        <v>#DIV/0!</v>
      </c>
      <c r="EN53" s="255" t="e">
        <f t="shared" si="263"/>
        <v>#DIV/0!</v>
      </c>
      <c r="EO53" s="255" t="e">
        <f t="shared" si="263"/>
        <v>#DIV/0!</v>
      </c>
      <c r="EP53" s="255" t="e">
        <f t="shared" si="263"/>
        <v>#DIV/0!</v>
      </c>
      <c r="EQ53" s="255" t="e">
        <f t="shared" si="263"/>
        <v>#DIV/0!</v>
      </c>
      <c r="ER53" s="255" t="e">
        <f t="shared" si="263"/>
        <v>#DIV/0!</v>
      </c>
      <c r="ES53" s="255" t="e">
        <f t="shared" si="263"/>
        <v>#DIV/0!</v>
      </c>
      <c r="ET53" s="255" t="e">
        <f t="shared" si="263"/>
        <v>#DIV/0!</v>
      </c>
      <c r="EU53" s="255" t="e">
        <f t="shared" si="263"/>
        <v>#DIV/0!</v>
      </c>
      <c r="EV53" s="255" t="e">
        <f t="shared" si="260"/>
        <v>#DIV/0!</v>
      </c>
      <c r="EW53" s="255" t="e">
        <f t="shared" si="203"/>
        <v>#DIV/0!</v>
      </c>
      <c r="EX53" s="255" t="e">
        <f t="shared" si="201"/>
        <v>#DIV/0!</v>
      </c>
      <c r="EY53" s="256" t="str">
        <f t="shared" si="144"/>
        <v/>
      </c>
      <c r="EZ53" s="257" t="str">
        <f t="shared" si="145"/>
        <v/>
      </c>
      <c r="FA53" s="257" t="str">
        <f t="shared" si="146"/>
        <v/>
      </c>
      <c r="FB53" s="257" t="str">
        <f t="shared" si="147"/>
        <v/>
      </c>
      <c r="FC53" s="257" t="str">
        <f t="shared" si="148"/>
        <v/>
      </c>
      <c r="FD53" s="257" t="str">
        <f t="shared" si="149"/>
        <v/>
      </c>
      <c r="FE53" s="257" t="str">
        <f t="shared" si="150"/>
        <v/>
      </c>
      <c r="FF53" s="257" t="str">
        <f t="shared" si="151"/>
        <v/>
      </c>
      <c r="FG53" s="257" t="str">
        <f t="shared" si="152"/>
        <v/>
      </c>
      <c r="FH53" s="257" t="str">
        <f t="shared" si="153"/>
        <v/>
      </c>
      <c r="FI53" s="257" t="str">
        <f t="shared" si="154"/>
        <v/>
      </c>
      <c r="FJ53" s="257" t="str">
        <f t="shared" si="155"/>
        <v/>
      </c>
      <c r="FK53" s="257" t="str">
        <f t="shared" si="156"/>
        <v/>
      </c>
      <c r="FL53" s="257" t="str">
        <f t="shared" si="157"/>
        <v/>
      </c>
      <c r="FM53" s="257" t="str">
        <f t="shared" si="158"/>
        <v/>
      </c>
      <c r="FN53" s="257" t="str">
        <f t="shared" si="159"/>
        <v/>
      </c>
      <c r="FO53" s="257" t="str">
        <f t="shared" si="160"/>
        <v/>
      </c>
      <c r="FP53" s="258" t="str">
        <f t="shared" si="161"/>
        <v/>
      </c>
      <c r="FQ53" s="228">
        <v>53</v>
      </c>
      <c r="FR53" s="232">
        <f t="shared" si="198"/>
        <v>48</v>
      </c>
      <c r="FS53" s="230" t="str" cm="1">
        <f t="array" ref="FS53">IFERROR(INDEX($EG$4:$EX$4,_xlfn.AGGREGATE(15,6,COLUMN($EG$4:$EX$4)-COLUMN($EF$1)/($EG53:$EX53=LARGE($EG53:$EX53,1)),COLUMNS($EX$4:$EX$4))),"")</f>
        <v/>
      </c>
      <c r="FT53" s="230" t="str" cm="1">
        <f t="array" ref="FT53">IFERROR(INDEX($EG$4:$EX$4,_xlfn.AGGREGATE(15,6,COLUMN($EG$4:$EX$4)-COLUMN($EF$1)/($EG53:$EX53=LARGE($EG53:$EX53,2)),COLUMNS($EX$4:$EY$4))),"")</f>
        <v/>
      </c>
      <c r="FU53" s="230" t="str" cm="1">
        <f t="array" ref="FU53">IFERROR(INDEX($EG$4:$EX$4,_xlfn.AGGREGATE(15,6,COLUMN($EG$4:$EX$4)-COLUMN($EF$1)/($EG53:$EX53=LARGE($EG53:$EX53,3)),COLUMNS($EX$4:$EZ$4))),"")</f>
        <v/>
      </c>
      <c r="FV53" s="230" t="str" cm="1">
        <f t="array" ref="FV53">IFERROR(INDEX($EG$4:$EX$4,_xlfn.AGGREGATE(15,6,COLUMN($EG$4:$EX$4)-COLUMN($EF$1)/($EG53:$EX53=LARGE($EG53:$EX53,4)),COLUMNS($EX$4:$FA$4))),"")</f>
        <v/>
      </c>
      <c r="FW53" s="230" t="str" cm="1">
        <f t="array" ref="FW53">IFERROR(INDEX($EG$4:$EX$4,_xlfn.AGGREGATE(15,6,COLUMN($EG$4:$EX$4)-COLUMN($EF$1)/($EG53:$EX53=LARGE($EG53:$EX53,5)),COLUMNS($EX$4:$FB$4))),"")</f>
        <v/>
      </c>
      <c r="FX53" s="230" t="str" cm="1">
        <f t="array" ref="FX53">IFERROR(INDEX($EG$4:$EX$4,_xlfn.AGGREGATE(15,6,COLUMN($EG$4:$EX$4)-COLUMN($EF$1)/($EG53:$EX53=LARGE($EG53:$EX53,6)),COLUMNS($EX$4:$FC$4))),"")</f>
        <v/>
      </c>
      <c r="FY53" s="228" t="str">
        <f t="shared" si="191"/>
        <v/>
      </c>
      <c r="FZ53" s="231" t="str">
        <f t="shared" ca="1" si="192"/>
        <v>R</v>
      </c>
      <c r="GA53" s="231" t="e" cm="1">
        <f t="array" aca="1" ref="GA53" ca="1">IF(INDIRECT(VLOOKUP(GA52,General!AC:AE,3,FALSE)&amp;FQ52)&gt;0,GA52,FY52)</f>
        <v>#N/A</v>
      </c>
      <c r="GB53" s="232">
        <f t="shared" ca="1" si="193"/>
        <v>2</v>
      </c>
      <c r="GC53" s="230"/>
      <c r="GD53" s="231"/>
      <c r="GE53" s="231"/>
      <c r="GF53" s="231"/>
      <c r="GG53" s="231"/>
      <c r="GH53" s="229"/>
      <c r="GI53" s="259">
        <f ca="1">IF(FS53="",-1,COUNTIF(INDIRECT(GC53&amp;$DN$10):INDIRECT(GC53&amp;FQ53),"Y"))</f>
        <v>-1</v>
      </c>
      <c r="GJ53" s="262">
        <f ca="1">IF(FT53="",-1,COUNTIF(INDIRECT(GD53&amp;$DN$10):INDIRECT(GD53&amp;FQ53),"Y"))</f>
        <v>-1</v>
      </c>
      <c r="GK53" s="262">
        <f ca="1">IF(FU53="",-1,COUNTIF(INDIRECT(GE53&amp;$DN$10):INDIRECT(GE53&amp;FQ53),"Y"))</f>
        <v>-1</v>
      </c>
      <c r="GL53" s="260">
        <f ca="1">IF(FV53="",-1,COUNTIF(INDIRECT(GF53&amp;$DN$10):INDIRECT(GF53&amp;FQ53),"Y"))</f>
        <v>-1</v>
      </c>
      <c r="GM53" s="264">
        <f ca="1">IF(FW53="",-1,COUNTIF(INDIRECT(GG53&amp;$DN$10):INDIRECT(GG53&amp;FQ53),"Y"))</f>
        <v>-1</v>
      </c>
      <c r="GN53" s="264">
        <f ca="1">IF(FX53="",-1,COUNTIF(INDIRECT(GH53&amp;$DN$10):INDIRECT(GH53&amp;FQ53),"Y"))</f>
        <v>-1</v>
      </c>
      <c r="GO53" s="230" t="str" cm="1">
        <f t="array" ref="GO53">IFERROR(INDEX($DP$53:$DU$53,_xlfn.AGGREGATE(15,6,COLUMN($DP$53:$DU$53)-COLUMN($DO$53)/($EF$53:$EK$53=MAX($EF$53:$EK$53)),COLUMNS($DP$53:FS53))),"")</f>
        <v/>
      </c>
      <c r="GP53" s="231" t="str" cm="1">
        <f t="array" ref="GP53">IFERROR(INDEX($DP$53:$DU$53,_xlfn.AGGREGATE(15,6,COLUMN($DP$53:$DU$53)-COLUMN($DO$53)/($EF$53:$EK$53=MAX($EF$53:$EK$53)),COLUMNS($DP$53:FT53))),"")</f>
        <v/>
      </c>
      <c r="GQ53" s="231" t="str" cm="1">
        <f t="array" ref="GQ53">IFERROR(INDEX($DP$53:$DU$53,_xlfn.AGGREGATE(15,6,COLUMN($DP$53:$DU$53)-COLUMN($DO$53)/($EF$53:$EK$53=MAX($EF$53:$EK$53)),COLUMNS($DP$53:FU53))),"")</f>
        <v/>
      </c>
      <c r="GR53" s="231" t="str" cm="1">
        <f t="array" ref="GR53">IFERROR(INDEX($DP$53:$DU$53,_xlfn.AGGREGATE(15,6,COLUMN($DP$53:$DU$53)-COLUMN($DO$53)/($EF$53:$EK$53=MAX($EF$53:$EK$53)),COLUMNS($DP$53:FV53))),"")</f>
        <v/>
      </c>
      <c r="GS53" s="231" t="str" cm="1">
        <f t="array" ref="GS53">IFERROR(INDEX($DP$53:$DU$53,_xlfn.AGGREGATE(15,6,COLUMN($DP$53:$DU$53)-COLUMN($DO$53)/($EF$53:$EK$53=MAX($EF$53:$EK$53)),COLUMNS($DP$53:FW53))),"")</f>
        <v/>
      </c>
      <c r="GT53" s="229" t="str" cm="1">
        <f t="array" ref="GT53">IFERROR(INDEX($DP$53:$DU$53,_xlfn.AGGREGATE(15,6,COLUMN($DP$53:$DU$53)-COLUMN($DO$53)/($EF$53:$EK$53=MAX($EF$53:$EK$53)),COLUMNS($DP$53:FX53))),"")</f>
        <v/>
      </c>
      <c r="GU53" s="234">
        <f t="shared" ca="1" si="164"/>
        <v>6</v>
      </c>
      <c r="GV53" s="232">
        <f t="shared" ca="1" si="194"/>
        <v>2</v>
      </c>
      <c r="GW53" s="263" t="str" cm="1">
        <f t="array" aca="1" ref="GW53" ca="1">INDEX(GO53:GT53,1,GV53)</f>
        <v/>
      </c>
      <c r="GX53" s="230" t="str">
        <f t="shared" ca="1" si="17"/>
        <v>B</v>
      </c>
      <c r="GY53" s="231" t="str">
        <f t="shared" ca="1" si="18"/>
        <v>T</v>
      </c>
      <c r="GZ53" s="231" t="str">
        <f t="shared" si="19"/>
        <v>C</v>
      </c>
      <c r="HA53" s="231" t="str">
        <f t="shared" si="6"/>
        <v/>
      </c>
      <c r="HB53" s="231" t="str">
        <f t="shared" ca="1" si="7"/>
        <v>00</v>
      </c>
      <c r="HC53" s="231" t="str">
        <f t="shared" si="8"/>
        <v>00</v>
      </c>
      <c r="HD53" s="234" t="str">
        <f t="shared" si="92"/>
        <v/>
      </c>
      <c r="HE53" s="234" t="str">
        <f t="shared" si="93"/>
        <v/>
      </c>
      <c r="HF53" s="234" t="str">
        <f t="shared" si="94"/>
        <v/>
      </c>
      <c r="HG53" s="234" t="str">
        <f t="shared" si="95"/>
        <v/>
      </c>
      <c r="HH53" s="234" t="str">
        <f t="shared" si="96"/>
        <v/>
      </c>
      <c r="HI53" s="234" t="str">
        <f t="shared" si="97"/>
        <v/>
      </c>
      <c r="HJ53" s="234">
        <f t="shared" ca="1" si="261"/>
        <v>0</v>
      </c>
      <c r="HK53" s="234">
        <f t="shared" ca="1" si="261"/>
        <v>0</v>
      </c>
      <c r="HL53" s="230" t="str">
        <f t="shared" si="206"/>
        <v/>
      </c>
      <c r="HM53" s="231">
        <f>IF(CC53="",0,IFERROR(VLOOKUP(CC48&amp;CC49&amp;CC50&amp;CC51&amp;CC52&amp;CC53,General!I:J,2,FALSE),0))</f>
        <v>0</v>
      </c>
      <c r="HN53" s="231">
        <f>IF(CF53="",0,IFERROR(VLOOKUP(CF48&amp;CF49&amp;CF50&amp;CF51&amp;CF52&amp;CF53,General!I:J,2,FALSE),0))</f>
        <v>0</v>
      </c>
      <c r="HO53" s="231">
        <f>IF(CI53="",0,IFERROR(VLOOKUP(CI48&amp;CI49&amp;CI50&amp;CI51&amp;CI52&amp;CI53,General!I:J,2,FALSE),0))</f>
        <v>0</v>
      </c>
      <c r="HP53" s="231">
        <f>IF(CL53="",0,IFERROR(VLOOKUP(CL48&amp;CL49&amp;CL50&amp;CL51&amp;CL52&amp;CL53,General!I:J,2,FALSE),0))</f>
        <v>0</v>
      </c>
      <c r="HQ53" s="231">
        <f>IF(CO53="",0,IFERROR(VLOOKUP(CO48&amp;CO49&amp;CO50&amp;CO51&amp;CO52&amp;CO53,General!I:J,2,FALSE),0))</f>
        <v>0</v>
      </c>
      <c r="HR53" s="231">
        <f>IF(CR53="",0,IFERROR(VLOOKUP(CR48&amp;CR49&amp;CR50&amp;CR51&amp;CR52&amp;CR53,General!I:J,2,FALSE),0))</f>
        <v>0</v>
      </c>
      <c r="HS53" s="231">
        <f>IF(CU53="",0,IFERROR(VLOOKUP(CU48&amp;CU49&amp;CU50&amp;CU51&amp;CU52&amp;CU53,General!I:J,2,FALSE),0))</f>
        <v>0</v>
      </c>
      <c r="HT53" s="231">
        <f>IF(CX53="",0,IFERROR(VLOOKUP(CX48&amp;CX49&amp;CX50&amp;CX51&amp;CX52&amp;CX53,General!I:J,2,FALSE),0))</f>
        <v>0</v>
      </c>
      <c r="HU53" s="231">
        <f>IF(DA53="",0,IFERROR(VLOOKUP(DA48&amp;DA49&amp;DA50&amp;DA51&amp;DA52&amp;DA53,General!I:J,2,FALSE),0))</f>
        <v>0</v>
      </c>
      <c r="HV53" s="231">
        <f>IF(DD53="",0,IFERROR(VLOOKUP(DD48&amp;DD49&amp;DD50&amp;DD51&amp;DD52&amp;DD53,General!I:J,2,FALSE),0))</f>
        <v>0</v>
      </c>
      <c r="HW53" s="231">
        <f>IF(DG53="",0,IFERROR(VLOOKUP(DG48&amp;DG49&amp;DG50&amp;DG51&amp;DG52&amp;DG53,General!I:J,2,FALSE),0))</f>
        <v>0</v>
      </c>
      <c r="HX53" s="231">
        <f>IF(DJ53="",0,IFERROR(VLOOKUP(DJ48&amp;DJ49&amp;DJ50&amp;DJ51&amp;DJ52&amp;DJ53,General!I:J,2,FALSE),0))</f>
        <v>0</v>
      </c>
      <c r="HY53" s="231">
        <f>IF(DM53="",0,IFERROR(VLOOKUP(DM48&amp;DM49&amp;DM50&amp;DM51&amp;DM52&amp;DM53,General!I:J,2,FALSE),0))</f>
        <v>0</v>
      </c>
      <c r="HZ53" s="231">
        <f>IF(DP53="",0,IFERROR(VLOOKUP(DP48&amp;DP49&amp;DP50&amp;DP51&amp;DP52&amp;DP53,General!I:J,2,FALSE),0))</f>
        <v>0</v>
      </c>
      <c r="IA53" s="231">
        <f>IF(DS53="",0,IFERROR(VLOOKUP(DS48&amp;DS49&amp;DS50&amp;DS51&amp;DS52&amp;DS53,General!I:J,2,FALSE),0))</f>
        <v>0</v>
      </c>
      <c r="IB53" s="231">
        <f>IF(DV53="",0,IFERROR(VLOOKUP(DV48&amp;DV49&amp;DV50&amp;DV51&amp;DV52&amp;DV53,General!I:J,2,FALSE),0))</f>
        <v>0</v>
      </c>
      <c r="IC53" s="229">
        <f>IF(DY53="",0,IFERROR(VLOOKUP(DY48&amp;DY49&amp;DY50&amp;DY51&amp;DY52&amp;DY53,General!I:J,2,FALSE),0))</f>
        <v>0</v>
      </c>
      <c r="ID53" s="229">
        <f>IF(EB53="",0,IFERROR(VLOOKUP(EB48&amp;EB49&amp;EB50&amp;EB51&amp;EB52&amp;EB53,General!I:J,2,FALSE),0))</f>
        <v>0</v>
      </c>
      <c r="IE53" s="229">
        <v>0</v>
      </c>
      <c r="IF53" s="234" t="str">
        <f t="shared" si="165"/>
        <v/>
      </c>
      <c r="IG53" s="234" t="str">
        <f t="shared" si="99"/>
        <v>N</v>
      </c>
      <c r="IH53" s="234" t="str">
        <f t="shared" ca="1" si="100"/>
        <v>N</v>
      </c>
      <c r="II53" s="234" t="str">
        <f t="shared" si="101"/>
        <v>N</v>
      </c>
      <c r="IJ53" s="234" t="str">
        <f t="shared" si="102"/>
        <v/>
      </c>
      <c r="IK53" s="276" t="str">
        <f t="shared" ca="1" si="103"/>
        <v/>
      </c>
      <c r="IL53" s="234" t="str">
        <f t="shared" ca="1" si="104"/>
        <v/>
      </c>
      <c r="IM53" s="234" t="str">
        <f t="shared" si="105"/>
        <v/>
      </c>
      <c r="IN53" s="234" t="str">
        <f t="shared" si="106"/>
        <v/>
      </c>
      <c r="IO53" s="234" t="str">
        <f t="shared" si="107"/>
        <v/>
      </c>
      <c r="IP53" s="234" t="str">
        <f t="shared" si="108"/>
        <v/>
      </c>
      <c r="IQ53" s="234" t="str">
        <f t="shared" si="10"/>
        <v/>
      </c>
      <c r="IR53" s="234" t="str">
        <f t="shared" si="11"/>
        <v/>
      </c>
      <c r="IS53" s="234" t="str">
        <f t="shared" si="266"/>
        <v>00000</v>
      </c>
      <c r="IT53" s="234" t="str">
        <f t="shared" si="266"/>
        <v>00000</v>
      </c>
      <c r="IU53" s="234" t="str">
        <f t="shared" si="267"/>
        <v>000000</v>
      </c>
      <c r="IV53" s="234" t="str">
        <f t="shared" si="267"/>
        <v>000000</v>
      </c>
      <c r="IW53" s="234" t="str">
        <f t="shared" si="268"/>
        <v>B</v>
      </c>
      <c r="IX53" s="234" t="str">
        <f t="shared" si="168"/>
        <v>B</v>
      </c>
      <c r="IY53" s="234" t="str">
        <f t="shared" si="110"/>
        <v/>
      </c>
      <c r="IZ53" s="234" t="str">
        <f t="shared" ca="1" si="111"/>
        <v/>
      </c>
      <c r="JA53" s="234" t="str">
        <f t="shared" ca="1" si="112"/>
        <v>0</v>
      </c>
      <c r="JB53" s="234" t="str">
        <f t="shared" ca="1" si="113"/>
        <v/>
      </c>
      <c r="JC53" s="234" t="str">
        <f t="shared" si="114"/>
        <v>0</v>
      </c>
      <c r="JD53" s="234" t="str">
        <f t="shared" ca="1" si="115"/>
        <v/>
      </c>
      <c r="JE53" s="234" t="str">
        <f t="shared" ca="1" si="169"/>
        <v/>
      </c>
      <c r="JF53" s="234" t="str">
        <f t="shared" ca="1" si="170"/>
        <v/>
      </c>
      <c r="JG53" s="234" t="str">
        <f t="shared" ca="1" si="171"/>
        <v/>
      </c>
      <c r="JH53" s="234" t="str">
        <f t="shared" si="116"/>
        <v/>
      </c>
      <c r="JI53" s="234"/>
      <c r="JJ53" s="234"/>
      <c r="JK53" s="234"/>
      <c r="JL53" s="234"/>
      <c r="JM53" s="234"/>
      <c r="JN53" s="234">
        <v>2</v>
      </c>
      <c r="JO53" s="218"/>
      <c r="JP53" s="234"/>
      <c r="JQ53" s="234"/>
      <c r="JS53" s="281" t="e">
        <f t="shared" si="199"/>
        <v>#DIV/0!</v>
      </c>
      <c r="JT53" s="1" t="e">
        <f t="shared" si="200"/>
        <v>#DIV/0!</v>
      </c>
      <c r="JU53" s="1" t="e">
        <f t="shared" si="174"/>
        <v>#DIV/0!</v>
      </c>
      <c r="JV53" s="1" t="e">
        <f t="shared" si="175"/>
        <v>#DIV/0!</v>
      </c>
      <c r="JW53" s="1" t="e">
        <f t="shared" si="176"/>
        <v>#DIV/0!</v>
      </c>
      <c r="JX53" s="1" t="str">
        <f t="shared" si="177"/>
        <v/>
      </c>
      <c r="JY53" s="1" t="str">
        <f t="shared" si="178"/>
        <v/>
      </c>
      <c r="JZ53" s="1" t="str">
        <f t="shared" si="179"/>
        <v/>
      </c>
      <c r="KA53" s="1" t="str">
        <f t="shared" si="180"/>
        <v/>
      </c>
      <c r="KB53" s="1" t="str">
        <f t="shared" si="181"/>
        <v/>
      </c>
      <c r="KC53" s="1" t="str" cm="1">
        <f t="array" aca="1" ref="KC53" ca="1">IF(INDIRECT(VLOOKUP(KC52,General!AC:AE,3,FALSE)&amp;FQ52)&gt;1,KC52,JX53)</f>
        <v>DL</v>
      </c>
      <c r="KD53" s="1" t="str" cm="1">
        <f t="array" aca="1" ref="KD53" ca="1">IF(AND(INDIRECT(VLOOKUP(KD52,General!AC:AE,3,FALSE)&amp;FQ52)&gt;6,KD52&lt;&gt;KC53),KD52,IF(JX53&lt;&gt;KC53,JX53,IF(AND(JX53=JY53,JX53=JZ53),KA53,IF(JX53=JY53,JZ53,JY53))))</f>
        <v>DR</v>
      </c>
      <c r="KE53" s="1" t="str" cm="1">
        <f t="array" aca="1" ref="KE53" ca="1">IF(AND(INDIRECT(VLOOKUP(KE52,General!AC:AE,3,FALSE)&amp;FQ52)&gt;6,KE52&lt;&gt;KC53,KE52&lt;&gt;KD53),KE52,IF(AND(JX53&lt;&gt;KC53,JX53&lt;&gt;KD53),JX53,IF(AND(JY53&lt;&gt;KC53,JY53&lt;&gt;KD53),JY53,IF(AND(JZ53&lt;&gt;KC53,JZ53&lt;&gt;KD53),JZ53,IF(AND(KA53&lt;&gt;KC53,KA53&lt;&gt;KD53),KA53,KB53)))))</f>
        <v>CW</v>
      </c>
      <c r="KF53" s="1" t="str" cm="1">
        <f t="array" aca="1" ref="KF53" ca="1">INDIRECT(KC53&amp;FQ53)</f>
        <v/>
      </c>
      <c r="KG53" s="1" t="str" cm="1">
        <f t="array" aca="1" ref="KG53" ca="1">INDIRECT(KD53&amp;FQ53)</f>
        <v/>
      </c>
      <c r="KH53" s="1" t="str" cm="1">
        <f t="array" aca="1" ref="KH53" ca="1">INDIRECT(KE53&amp;FQ53)</f>
        <v/>
      </c>
      <c r="KI53" s="1" t="str">
        <f ca="1">VLOOKUP(KC53,General!AF:AG,2,FALSE)</f>
        <v xml:space="preserve">L3O </v>
      </c>
      <c r="KJ53" s="1" t="str">
        <f ca="1">VLOOKUP(KD53,General!AF:AG,2,FALSE)</f>
        <v xml:space="preserve">L4O </v>
      </c>
      <c r="KK53" s="1" t="str">
        <f ca="1">VLOOKUP(KE53,General!AF:AG,2,FALSE)</f>
        <v>AWB</v>
      </c>
      <c r="KL53" s="1" t="str">
        <f t="shared" ca="1" si="195"/>
        <v>Y</v>
      </c>
      <c r="KM53" s="1" t="str">
        <f t="shared" ca="1" si="196"/>
        <v>Y</v>
      </c>
      <c r="KN53" s="1" t="str">
        <f t="shared" ca="1" si="197"/>
        <v>Y</v>
      </c>
    </row>
    <row r="54" spans="1:300" ht="15.75" thickBot="1">
      <c r="A54" s="1">
        <v>50</v>
      </c>
      <c r="B54" s="75" t="str">
        <f t="shared" si="20"/>
        <v/>
      </c>
      <c r="C54" s="92" t="str">
        <f t="shared" si="183"/>
        <v/>
      </c>
      <c r="D54" s="88" t="str">
        <f t="shared" si="117"/>
        <v/>
      </c>
      <c r="E54" s="89" t="str">
        <f t="shared" si="117"/>
        <v/>
      </c>
      <c r="F54" s="10" t="str">
        <f t="shared" si="21"/>
        <v/>
      </c>
      <c r="H54" s="95" t="str">
        <f t="shared" si="184"/>
        <v/>
      </c>
      <c r="I54" s="88" t="str">
        <f t="shared" si="118"/>
        <v/>
      </c>
      <c r="J54" s="89" t="str">
        <f t="shared" si="118"/>
        <v/>
      </c>
      <c r="K54" s="10" t="str">
        <f t="shared" si="119"/>
        <v/>
      </c>
      <c r="L54" s="52"/>
      <c r="M54" s="16" t="str">
        <f>IF(Dashboard!AH54="","",Dashboard!AH54)</f>
        <v/>
      </c>
      <c r="O54" s="75" t="str">
        <f t="shared" si="185"/>
        <v/>
      </c>
      <c r="P54" s="88" t="str">
        <f t="shared" si="120"/>
        <v/>
      </c>
      <c r="Q54" s="89" t="str">
        <f t="shared" si="120"/>
        <v/>
      </c>
      <c r="R54" s="5" t="str">
        <f t="shared" si="121"/>
        <v/>
      </c>
      <c r="S54" s="5" t="str">
        <f t="shared" si="122"/>
        <v/>
      </c>
      <c r="T54" s="111" t="str">
        <f t="shared" si="123"/>
        <v/>
      </c>
      <c r="U54" s="5" t="str">
        <f>IF(M54="","",IF(B54="NB",U53,IF(T54="",SUM($T$5:$T54)+S54,SUM($T$5:$T54))))</f>
        <v/>
      </c>
      <c r="V54" s="99" t="str">
        <f t="shared" si="0"/>
        <v/>
      </c>
      <c r="W54" s="72" t="e">
        <f t="shared" ca="1" si="22"/>
        <v>#VALUE!</v>
      </c>
      <c r="X54" s="74" t="str">
        <f t="shared" si="23"/>
        <v/>
      </c>
      <c r="Y54" s="9" t="str">
        <f t="shared" ca="1" si="12"/>
        <v>D</v>
      </c>
      <c r="Z54" s="4" t="str">
        <f t="shared" ca="1" si="13"/>
        <v>D</v>
      </c>
      <c r="AA54" s="4" t="str">
        <f t="shared" ca="1" si="14"/>
        <v>B</v>
      </c>
      <c r="AB54" s="4" t="str">
        <f t="shared" si="186"/>
        <v/>
      </c>
      <c r="AC54" s="4" t="str">
        <f t="shared" si="187"/>
        <v/>
      </c>
      <c r="AD54" s="4" t="str">
        <f t="shared" si="188"/>
        <v/>
      </c>
      <c r="AE54" s="1" t="str">
        <f t="shared" si="124"/>
        <v/>
      </c>
      <c r="AF54" s="1" t="str">
        <f t="shared" si="125"/>
        <v/>
      </c>
      <c r="AG54" s="1" t="str">
        <f t="shared" si="189"/>
        <v/>
      </c>
      <c r="AH54" s="1" t="str">
        <f t="shared" si="126"/>
        <v/>
      </c>
      <c r="AI54" s="1" t="str">
        <f t="shared" si="127"/>
        <v/>
      </c>
      <c r="AJ54" s="1" t="str">
        <f t="shared" si="128"/>
        <v/>
      </c>
      <c r="AK54" s="1">
        <f t="shared" si="129"/>
        <v>0</v>
      </c>
      <c r="AL54" s="1">
        <f t="shared" si="129"/>
        <v>0</v>
      </c>
      <c r="AM54" s="1" t="str">
        <f t="shared" si="5"/>
        <v/>
      </c>
      <c r="AN54" s="1">
        <f t="shared" si="24"/>
        <v>0</v>
      </c>
      <c r="AO54" s="1" t="str">
        <f t="shared" si="190"/>
        <v/>
      </c>
      <c r="AP54" s="1" t="str">
        <f t="shared" si="25"/>
        <v>N</v>
      </c>
      <c r="AQ54" s="1" t="str">
        <f t="shared" si="26"/>
        <v>N</v>
      </c>
      <c r="AR54" s="1" t="str">
        <f t="shared" si="27"/>
        <v>N</v>
      </c>
      <c r="AS54" s="1" t="str">
        <f t="shared" si="28"/>
        <v/>
      </c>
      <c r="AT54" s="15" t="str">
        <f t="shared" ca="1" si="130"/>
        <v/>
      </c>
      <c r="AU54" s="1" t="str">
        <f t="shared" ca="1" si="29"/>
        <v/>
      </c>
      <c r="AV54" s="1" t="str">
        <f t="shared" ca="1" si="30"/>
        <v/>
      </c>
      <c r="AW54" s="1" t="str">
        <f t="shared" si="31"/>
        <v/>
      </c>
      <c r="AX54" s="1" t="str">
        <f t="shared" si="32"/>
        <v/>
      </c>
      <c r="AY54" s="1" t="str">
        <f t="shared" si="33"/>
        <v/>
      </c>
      <c r="AZ54" s="1" t="str">
        <f>IF(Dashboard!AH54="P",IF(AZ53="",1,AZ53+1),"")</f>
        <v/>
      </c>
      <c r="BA54" s="1" t="str">
        <f>IF(Dashboard!AH54="B",IF(BA53="",1,BA53+1),"")</f>
        <v/>
      </c>
      <c r="BB54" s="1" t="str">
        <f t="shared" si="264"/>
        <v>00000</v>
      </c>
      <c r="BC54" s="1" t="str">
        <f t="shared" si="264"/>
        <v>00000</v>
      </c>
      <c r="BD54" s="1" t="str">
        <f t="shared" si="265"/>
        <v>000000</v>
      </c>
      <c r="BE54" s="1" t="str">
        <f t="shared" si="265"/>
        <v>000000</v>
      </c>
      <c r="BF54" s="1" t="str">
        <f t="shared" si="132"/>
        <v>B</v>
      </c>
      <c r="BG54" s="1" t="str">
        <f t="shared" si="35"/>
        <v/>
      </c>
      <c r="BH54" s="1">
        <f t="shared" ca="1" si="133"/>
        <v>0</v>
      </c>
      <c r="BI54" s="1" t="str">
        <f t="shared" si="36"/>
        <v/>
      </c>
      <c r="BJ54" s="1">
        <f t="shared" ca="1" si="134"/>
        <v>0</v>
      </c>
      <c r="BK54" s="1" t="str">
        <f t="shared" si="37"/>
        <v/>
      </c>
      <c r="BL54" s="1">
        <f t="shared" ca="1" si="135"/>
        <v>0</v>
      </c>
      <c r="BM54" s="1" t="str">
        <f t="shared" ca="1" si="136"/>
        <v>0</v>
      </c>
      <c r="BN54" s="1" t="str">
        <f t="shared" ca="1" si="137"/>
        <v>0</v>
      </c>
      <c r="BO54" s="1" t="str">
        <f t="shared" ca="1" si="138"/>
        <v>0</v>
      </c>
      <c r="BR54" s="1">
        <f>General!A52</f>
        <v>0</v>
      </c>
      <c r="BS54" s="1">
        <f>General!B52</f>
        <v>0</v>
      </c>
      <c r="BT54" s="1" t="str">
        <f>General!C52</f>
        <v/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>IF(Dashboard!U54="",1,0.5)</f>
        <v>1</v>
      </c>
      <c r="CB54" s="245" t="str">
        <f t="shared" si="207"/>
        <v/>
      </c>
      <c r="CC54" s="246" t="str">
        <f t="shared" si="208"/>
        <v/>
      </c>
      <c r="CD54" s="244" t="str">
        <f t="shared" si="209"/>
        <v/>
      </c>
      <c r="CE54" s="245" t="str">
        <f t="shared" si="210"/>
        <v/>
      </c>
      <c r="CF54" s="246" t="str">
        <f t="shared" si="211"/>
        <v/>
      </c>
      <c r="CG54" s="244" t="str">
        <f t="shared" si="212"/>
        <v/>
      </c>
      <c r="CH54" s="245" t="str">
        <f t="shared" si="213"/>
        <v/>
      </c>
      <c r="CI54" s="246" t="str">
        <f t="shared" si="214"/>
        <v/>
      </c>
      <c r="CJ54" s="244" t="str">
        <f t="shared" si="215"/>
        <v/>
      </c>
      <c r="CK54" s="245" t="str">
        <f t="shared" si="216"/>
        <v/>
      </c>
      <c r="CL54" s="246" t="str">
        <f t="shared" si="217"/>
        <v/>
      </c>
      <c r="CM54" s="244" t="str">
        <f t="shared" si="218"/>
        <v/>
      </c>
      <c r="CN54" s="245" t="str">
        <f t="shared" si="262"/>
        <v/>
      </c>
      <c r="CO54" s="246" t="str">
        <f t="shared" si="219"/>
        <v/>
      </c>
      <c r="CP54" s="244" t="str">
        <f t="shared" si="220"/>
        <v/>
      </c>
      <c r="CQ54" s="245" t="str">
        <f t="shared" si="221"/>
        <v/>
      </c>
      <c r="CR54" s="246" t="str">
        <f t="shared" si="222"/>
        <v/>
      </c>
      <c r="CS54" s="244" t="str">
        <f t="shared" si="223"/>
        <v/>
      </c>
      <c r="CT54" s="245" t="str">
        <f t="shared" si="224"/>
        <v/>
      </c>
      <c r="CU54" s="246" t="str">
        <f t="shared" si="225"/>
        <v/>
      </c>
      <c r="CV54" s="244" t="str">
        <f t="shared" si="226"/>
        <v/>
      </c>
      <c r="CW54" s="245" t="str">
        <f t="shared" si="227"/>
        <v/>
      </c>
      <c r="CX54" s="246" t="str">
        <f t="shared" si="228"/>
        <v/>
      </c>
      <c r="CY54" s="247" t="str">
        <f t="shared" si="229"/>
        <v/>
      </c>
      <c r="CZ54" s="245" t="str">
        <f t="shared" si="230"/>
        <v/>
      </c>
      <c r="DA54" s="246" t="str">
        <f t="shared" si="231"/>
        <v/>
      </c>
      <c r="DB54" s="244" t="str">
        <f t="shared" si="232"/>
        <v/>
      </c>
      <c r="DC54" s="245" t="str">
        <f t="shared" si="233"/>
        <v/>
      </c>
      <c r="DD54" s="246" t="str">
        <f t="shared" si="234"/>
        <v/>
      </c>
      <c r="DE54" s="244" t="str">
        <f t="shared" si="235"/>
        <v/>
      </c>
      <c r="DF54" s="245" t="str">
        <f t="shared" si="236"/>
        <v/>
      </c>
      <c r="DG54" s="246" t="str">
        <f t="shared" si="237"/>
        <v/>
      </c>
      <c r="DH54" s="244" t="str">
        <f t="shared" si="238"/>
        <v/>
      </c>
      <c r="DI54" s="245" t="str">
        <f t="shared" si="239"/>
        <v/>
      </c>
      <c r="DJ54" s="246" t="str">
        <f t="shared" si="240"/>
        <v/>
      </c>
      <c r="DK54" s="244" t="str">
        <f t="shared" si="241"/>
        <v/>
      </c>
      <c r="DL54" s="245" t="str">
        <f t="shared" si="242"/>
        <v/>
      </c>
      <c r="DM54" s="246" t="str">
        <f t="shared" si="243"/>
        <v/>
      </c>
      <c r="DN54" s="244" t="str">
        <f t="shared" si="244"/>
        <v/>
      </c>
      <c r="DO54" s="245" t="str">
        <f t="shared" si="245"/>
        <v/>
      </c>
      <c r="DP54" s="246" t="str">
        <f t="shared" si="246"/>
        <v/>
      </c>
      <c r="DQ54" s="244" t="str">
        <f t="shared" si="247"/>
        <v/>
      </c>
      <c r="DR54" s="245" t="str">
        <f t="shared" si="248"/>
        <v/>
      </c>
      <c r="DS54" s="246" t="str">
        <f t="shared" si="249"/>
        <v/>
      </c>
      <c r="DT54" s="244" t="str">
        <f t="shared" si="250"/>
        <v/>
      </c>
      <c r="DU54" s="245" t="str">
        <f t="shared" si="251"/>
        <v/>
      </c>
      <c r="DV54" s="246" t="str">
        <f t="shared" si="252"/>
        <v/>
      </c>
      <c r="DW54" s="244" t="str">
        <f t="shared" si="253"/>
        <v/>
      </c>
      <c r="DX54" s="245" t="str">
        <f t="shared" si="254"/>
        <v/>
      </c>
      <c r="DY54" s="246" t="str">
        <f t="shared" si="255"/>
        <v/>
      </c>
      <c r="DZ54" s="244" t="str">
        <f t="shared" si="256"/>
        <v/>
      </c>
      <c r="EA54" s="245" t="str">
        <f t="shared" si="257"/>
        <v/>
      </c>
      <c r="EB54" s="246" t="str">
        <f t="shared" si="258"/>
        <v/>
      </c>
      <c r="EC54" s="244" t="str">
        <f t="shared" si="259"/>
        <v/>
      </c>
      <c r="ED54" s="252">
        <f t="shared" si="140"/>
        <v>0</v>
      </c>
      <c r="EE54" s="253">
        <f t="shared" si="141"/>
        <v>0</v>
      </c>
      <c r="EF54" s="254" t="str">
        <f t="shared" si="142"/>
        <v/>
      </c>
      <c r="EG54" s="255" t="e">
        <f t="shared" si="263"/>
        <v>#DIV/0!</v>
      </c>
      <c r="EH54" s="255" t="e">
        <f t="shared" si="263"/>
        <v>#DIV/0!</v>
      </c>
      <c r="EI54" s="255" t="e">
        <f t="shared" si="263"/>
        <v>#DIV/0!</v>
      </c>
      <c r="EJ54" s="255" t="e">
        <f t="shared" si="263"/>
        <v>#DIV/0!</v>
      </c>
      <c r="EK54" s="255" t="e">
        <f t="shared" si="263"/>
        <v>#DIV/0!</v>
      </c>
      <c r="EL54" s="255" t="e">
        <f t="shared" si="263"/>
        <v>#DIV/0!</v>
      </c>
      <c r="EM54" s="255" t="e">
        <f t="shared" si="263"/>
        <v>#DIV/0!</v>
      </c>
      <c r="EN54" s="255" t="e">
        <f t="shared" si="263"/>
        <v>#DIV/0!</v>
      </c>
      <c r="EO54" s="255" t="e">
        <f t="shared" si="263"/>
        <v>#DIV/0!</v>
      </c>
      <c r="EP54" s="255" t="e">
        <f t="shared" si="263"/>
        <v>#DIV/0!</v>
      </c>
      <c r="EQ54" s="255" t="e">
        <f t="shared" si="263"/>
        <v>#DIV/0!</v>
      </c>
      <c r="ER54" s="255" t="e">
        <f t="shared" si="263"/>
        <v>#DIV/0!</v>
      </c>
      <c r="ES54" s="255" t="e">
        <f t="shared" si="263"/>
        <v>#DIV/0!</v>
      </c>
      <c r="ET54" s="255" t="e">
        <f t="shared" si="263"/>
        <v>#DIV/0!</v>
      </c>
      <c r="EU54" s="255" t="e">
        <f t="shared" si="263"/>
        <v>#DIV/0!</v>
      </c>
      <c r="EV54" s="255" t="e">
        <f t="shared" si="260"/>
        <v>#DIV/0!</v>
      </c>
      <c r="EW54" s="255" t="e">
        <f t="shared" si="203"/>
        <v>#DIV/0!</v>
      </c>
      <c r="EX54" s="255" t="e">
        <f t="shared" si="201"/>
        <v>#DIV/0!</v>
      </c>
      <c r="EY54" s="256" t="str">
        <f t="shared" si="144"/>
        <v/>
      </c>
      <c r="EZ54" s="257" t="str">
        <f t="shared" si="145"/>
        <v/>
      </c>
      <c r="FA54" s="257" t="str">
        <f t="shared" si="146"/>
        <v/>
      </c>
      <c r="FB54" s="257" t="str">
        <f t="shared" si="147"/>
        <v/>
      </c>
      <c r="FC54" s="257" t="str">
        <f t="shared" si="148"/>
        <v/>
      </c>
      <c r="FD54" s="257" t="str">
        <f t="shared" si="149"/>
        <v/>
      </c>
      <c r="FE54" s="257" t="str">
        <f t="shared" si="150"/>
        <v/>
      </c>
      <c r="FF54" s="257" t="str">
        <f t="shared" si="151"/>
        <v/>
      </c>
      <c r="FG54" s="257" t="str">
        <f t="shared" si="152"/>
        <v/>
      </c>
      <c r="FH54" s="257" t="str">
        <f t="shared" si="153"/>
        <v/>
      </c>
      <c r="FI54" s="257" t="str">
        <f t="shared" si="154"/>
        <v/>
      </c>
      <c r="FJ54" s="257" t="str">
        <f t="shared" si="155"/>
        <v/>
      </c>
      <c r="FK54" s="257" t="str">
        <f t="shared" si="156"/>
        <v/>
      </c>
      <c r="FL54" s="257" t="str">
        <f t="shared" si="157"/>
        <v/>
      </c>
      <c r="FM54" s="257" t="str">
        <f t="shared" si="158"/>
        <v/>
      </c>
      <c r="FN54" s="257" t="str">
        <f t="shared" si="159"/>
        <v/>
      </c>
      <c r="FO54" s="257" t="str">
        <f t="shared" si="160"/>
        <v/>
      </c>
      <c r="FP54" s="258" t="str">
        <f t="shared" si="161"/>
        <v/>
      </c>
      <c r="FQ54" s="228">
        <v>54</v>
      </c>
      <c r="FR54" s="232">
        <f t="shared" si="198"/>
        <v>49</v>
      </c>
      <c r="FS54" s="230" t="str" cm="1">
        <f t="array" ref="FS54">IFERROR(INDEX($EG$4:$EX$4,_xlfn.AGGREGATE(15,6,COLUMN($EG$4:$EX$4)-COLUMN($EF$1)/($EG54:$EX54=LARGE($EG54:$EX54,1)),COLUMNS($EX$4:$EX$4))),"")</f>
        <v/>
      </c>
      <c r="FT54" s="230" t="str" cm="1">
        <f t="array" ref="FT54">IFERROR(INDEX($EG$4:$EX$4,_xlfn.AGGREGATE(15,6,COLUMN($EG$4:$EX$4)-COLUMN($EF$1)/($EG54:$EX54=LARGE($EG54:$EX54,2)),COLUMNS($EX$4:$EY$4))),"")</f>
        <v/>
      </c>
      <c r="FU54" s="230" t="str" cm="1">
        <f t="array" ref="FU54">IFERROR(INDEX($EG$4:$EX$4,_xlfn.AGGREGATE(15,6,COLUMN($EG$4:$EX$4)-COLUMN($EF$1)/($EG54:$EX54=LARGE($EG54:$EX54,3)),COLUMNS($EX$4:$EZ$4))),"")</f>
        <v/>
      </c>
      <c r="FV54" s="230" t="str" cm="1">
        <f t="array" ref="FV54">IFERROR(INDEX($EG$4:$EX$4,_xlfn.AGGREGATE(15,6,COLUMN($EG$4:$EX$4)-COLUMN($EF$1)/($EG54:$EX54=LARGE($EG54:$EX54,4)),COLUMNS($EX$4:$FA$4))),"")</f>
        <v/>
      </c>
      <c r="FW54" s="230" t="str" cm="1">
        <f t="array" ref="FW54">IFERROR(INDEX($EG$4:$EX$4,_xlfn.AGGREGATE(15,6,COLUMN($EG$4:$EX$4)-COLUMN($EF$1)/($EG54:$EX54=LARGE($EG54:$EX54,5)),COLUMNS($EX$4:$FB$4))),"")</f>
        <v/>
      </c>
      <c r="FX54" s="230" t="str" cm="1">
        <f t="array" ref="FX54">IFERROR(INDEX($EG$4:$EX$4,_xlfn.AGGREGATE(15,6,COLUMN($EG$4:$EX$4)-COLUMN($EF$1)/($EG54:$EX54=LARGE($EG54:$EX54,6)),COLUMNS($EX$4:$FC$4))),"")</f>
        <v/>
      </c>
      <c r="FY54" s="228" t="str">
        <f t="shared" si="191"/>
        <v/>
      </c>
      <c r="FZ54" s="231" t="str">
        <f t="shared" ca="1" si="192"/>
        <v>R</v>
      </c>
      <c r="GA54" s="231" t="e" cm="1">
        <f t="array" aca="1" ref="GA54" ca="1">IF(INDIRECT(VLOOKUP(GA53,General!AC:AE,3,FALSE)&amp;FQ53)&gt;0,GA53,FY53)</f>
        <v>#N/A</v>
      </c>
      <c r="GB54" s="232">
        <f t="shared" ca="1" si="193"/>
        <v>3</v>
      </c>
      <c r="GC54" s="230"/>
      <c r="GD54" s="231"/>
      <c r="GE54" s="231"/>
      <c r="GF54" s="231"/>
      <c r="GG54" s="231"/>
      <c r="GH54" s="229"/>
      <c r="GI54" s="259">
        <f ca="1">IF(FS54="",-1,COUNTIF(INDIRECT(GC54&amp;$DN$10):INDIRECT(GC54&amp;FQ54),"Y"))</f>
        <v>-1</v>
      </c>
      <c r="GJ54" s="262">
        <f ca="1">IF(FT54="",-1,COUNTIF(INDIRECT(GD54&amp;$DN$10):INDIRECT(GD54&amp;FQ54),"Y"))</f>
        <v>-1</v>
      </c>
      <c r="GK54" s="262">
        <f ca="1">IF(FU54="",-1,COUNTIF(INDIRECT(GE54&amp;$DN$10):INDIRECT(GE54&amp;FQ54),"Y"))</f>
        <v>-1</v>
      </c>
      <c r="GL54" s="260">
        <f ca="1">IF(FV54="",-1,COUNTIF(INDIRECT(GF54&amp;$DN$10):INDIRECT(GF54&amp;FQ54),"Y"))</f>
        <v>-1</v>
      </c>
      <c r="GM54" s="264">
        <f ca="1">IF(FW54="",-1,COUNTIF(INDIRECT(GG54&amp;$DN$10):INDIRECT(GG54&amp;FQ54),"Y"))</f>
        <v>-1</v>
      </c>
      <c r="GN54" s="264">
        <f ca="1">IF(FX54="",-1,COUNTIF(INDIRECT(GH54&amp;$DN$10):INDIRECT(GH54&amp;FQ54),"Y"))</f>
        <v>-1</v>
      </c>
      <c r="GO54" s="230" t="str" cm="1">
        <f t="array" ref="GO54">IFERROR(INDEX($DP$54:$DU$54,_xlfn.AGGREGATE(15,6,COLUMN($DP$54:$DU$54)-COLUMN($DO$54)/($EF$54:$EK$54=MAX($EF$54:$EK$54)),COLUMNS($DP$54:FS54))),"")</f>
        <v/>
      </c>
      <c r="GP54" s="231" t="str" cm="1">
        <f t="array" ref="GP54">IFERROR(INDEX($DP$54:$DU$54,_xlfn.AGGREGATE(15,6,COLUMN($DP$54:$DU$54)-COLUMN($DO$54)/($EF$54:$EK$54=MAX($EF$54:$EK$54)),COLUMNS($DP$54:FT54))),"")</f>
        <v/>
      </c>
      <c r="GQ54" s="231" t="str" cm="1">
        <f t="array" ref="GQ54">IFERROR(INDEX($DP$54:$DU$54,_xlfn.AGGREGATE(15,6,COLUMN($DP$54:$DU$54)-COLUMN($DO$54)/($EF$54:$EK$54=MAX($EF$54:$EK$54)),COLUMNS($DP$54:FU54))),"")</f>
        <v/>
      </c>
      <c r="GR54" s="231" t="str" cm="1">
        <f t="array" ref="GR54">IFERROR(INDEX($DP$54:$DU$54,_xlfn.AGGREGATE(15,6,COLUMN($DP$54:$DU$54)-COLUMN($DO$54)/($EF$54:$EK$54=MAX($EF$54:$EK$54)),COLUMNS($DP$54:FV54))),"")</f>
        <v/>
      </c>
      <c r="GS54" s="231" t="str" cm="1">
        <f t="array" ref="GS54">IFERROR(INDEX($DP$54:$DU$54,_xlfn.AGGREGATE(15,6,COLUMN($DP$54:$DU$54)-COLUMN($DO$54)/($EF$54:$EK$54=MAX($EF$54:$EK$54)),COLUMNS($DP$54:FW54))),"")</f>
        <v/>
      </c>
      <c r="GT54" s="229" t="str" cm="1">
        <f t="array" ref="GT54">IFERROR(INDEX($DP$54:$DU$54,_xlfn.AGGREGATE(15,6,COLUMN($DP$54:$DU$54)-COLUMN($DO$54)/($EF$54:$EK$54=MAX($EF$54:$EK$54)),COLUMNS($DP$54:FX54))),"")</f>
        <v/>
      </c>
      <c r="GU54" s="234">
        <f t="shared" ca="1" si="164"/>
        <v>6</v>
      </c>
      <c r="GV54" s="232">
        <f t="shared" ca="1" si="194"/>
        <v>3</v>
      </c>
      <c r="GW54" s="263" t="str" cm="1">
        <f t="array" aca="1" ref="GW54" ca="1">INDEX(GO54:GT54,1,GV54)</f>
        <v/>
      </c>
      <c r="GX54" s="230" t="str">
        <f t="shared" ca="1" si="17"/>
        <v>B</v>
      </c>
      <c r="GY54" s="231" t="str">
        <f t="shared" ca="1" si="18"/>
        <v>T</v>
      </c>
      <c r="GZ54" s="231" t="str">
        <f t="shared" si="19"/>
        <v>C</v>
      </c>
      <c r="HA54" s="231" t="str">
        <f t="shared" si="6"/>
        <v/>
      </c>
      <c r="HB54" s="231" t="str">
        <f t="shared" ca="1" si="7"/>
        <v>00</v>
      </c>
      <c r="HC54" s="231" t="str">
        <f t="shared" si="8"/>
        <v>00</v>
      </c>
      <c r="HD54" s="234" t="str">
        <f t="shared" si="92"/>
        <v/>
      </c>
      <c r="HE54" s="234" t="str">
        <f t="shared" si="93"/>
        <v/>
      </c>
      <c r="HF54" s="234" t="str">
        <f t="shared" si="94"/>
        <v/>
      </c>
      <c r="HG54" s="234" t="str">
        <f t="shared" si="95"/>
        <v/>
      </c>
      <c r="HH54" s="234" t="str">
        <f t="shared" si="96"/>
        <v/>
      </c>
      <c r="HI54" s="234" t="str">
        <f t="shared" si="97"/>
        <v/>
      </c>
      <c r="HJ54" s="234">
        <f t="shared" ca="1" si="261"/>
        <v>0</v>
      </c>
      <c r="HK54" s="234">
        <f t="shared" ca="1" si="261"/>
        <v>0</v>
      </c>
      <c r="HL54" s="230" t="str">
        <f t="shared" si="206"/>
        <v/>
      </c>
      <c r="HM54" s="231">
        <f>IF(CC54="",0,IFERROR(VLOOKUP(CC49&amp;CC50&amp;CC51&amp;CC52&amp;CC53&amp;CC54,General!I:J,2,FALSE),0))</f>
        <v>0</v>
      </c>
      <c r="HN54" s="231">
        <f>IF(CF54="",0,IFERROR(VLOOKUP(CF49&amp;CF50&amp;CF51&amp;CF52&amp;CF53&amp;CF54,General!I:J,2,FALSE),0))</f>
        <v>0</v>
      </c>
      <c r="HO54" s="231">
        <f>IF(CI54="",0,IFERROR(VLOOKUP(CI49&amp;CI50&amp;CI51&amp;CI52&amp;CI53&amp;CI54,General!I:J,2,FALSE),0))</f>
        <v>0</v>
      </c>
      <c r="HP54" s="231">
        <f>IF(CL54="",0,IFERROR(VLOOKUP(CL49&amp;CL50&amp;CL51&amp;CL52&amp;CL53&amp;CL54,General!I:J,2,FALSE),0))</f>
        <v>0</v>
      </c>
      <c r="HQ54" s="231">
        <f>IF(CO54="",0,IFERROR(VLOOKUP(CO49&amp;CO50&amp;CO51&amp;CO52&amp;CO53&amp;CO54,General!I:J,2,FALSE),0))</f>
        <v>0</v>
      </c>
      <c r="HR54" s="231">
        <f>IF(CR54="",0,IFERROR(VLOOKUP(CR49&amp;CR50&amp;CR51&amp;CR52&amp;CR53&amp;CR54,General!I:J,2,FALSE),0))</f>
        <v>0</v>
      </c>
      <c r="HS54" s="231">
        <f>IF(CU54="",0,IFERROR(VLOOKUP(CU49&amp;CU50&amp;CU51&amp;CU52&amp;CU53&amp;CU54,General!I:J,2,FALSE),0))</f>
        <v>0</v>
      </c>
      <c r="HT54" s="231">
        <f>IF(CX54="",0,IFERROR(VLOOKUP(CX49&amp;CX50&amp;CX51&amp;CX52&amp;CX53&amp;CX54,General!I:J,2,FALSE),0))</f>
        <v>0</v>
      </c>
      <c r="HU54" s="231">
        <f>IF(DA54="",0,IFERROR(VLOOKUP(DA49&amp;DA50&amp;DA51&amp;DA52&amp;DA53&amp;DA54,General!I:J,2,FALSE),0))</f>
        <v>0</v>
      </c>
      <c r="HV54" s="231">
        <f>IF(DD54="",0,IFERROR(VLOOKUP(DD49&amp;DD50&amp;DD51&amp;DD52&amp;DD53&amp;DD54,General!I:J,2,FALSE),0))</f>
        <v>0</v>
      </c>
      <c r="HW54" s="231">
        <f>IF(DG54="",0,IFERROR(VLOOKUP(DG49&amp;DG50&amp;DG51&amp;DG52&amp;DG53&amp;DG54,General!I:J,2,FALSE),0))</f>
        <v>0</v>
      </c>
      <c r="HX54" s="231">
        <f>IF(DJ54="",0,IFERROR(VLOOKUP(DJ49&amp;DJ50&amp;DJ51&amp;DJ52&amp;DJ53&amp;DJ54,General!I:J,2,FALSE),0))</f>
        <v>0</v>
      </c>
      <c r="HY54" s="231">
        <f>IF(DM54="",0,IFERROR(VLOOKUP(DM49&amp;DM50&amp;DM51&amp;DM52&amp;DM53&amp;DM54,General!I:J,2,FALSE),0))</f>
        <v>0</v>
      </c>
      <c r="HZ54" s="231">
        <f>IF(DP54="",0,IFERROR(VLOOKUP(DP49&amp;DP50&amp;DP51&amp;DP52&amp;DP53&amp;DP54,General!I:J,2,FALSE),0))</f>
        <v>0</v>
      </c>
      <c r="IA54" s="231">
        <f>IF(DS54="",0,IFERROR(VLOOKUP(DS49&amp;DS50&amp;DS51&amp;DS52&amp;DS53&amp;DS54,General!I:J,2,FALSE),0))</f>
        <v>0</v>
      </c>
      <c r="IB54" s="231">
        <f>IF(DV54="",0,IFERROR(VLOOKUP(DV49&amp;DV50&amp;DV51&amp;DV52&amp;DV53&amp;DV54,General!I:J,2,FALSE),0))</f>
        <v>0</v>
      </c>
      <c r="IC54" s="229">
        <f>IF(DY54="",0,IFERROR(VLOOKUP(DY49&amp;DY50&amp;DY51&amp;DY52&amp;DY53&amp;DY54,General!I:J,2,FALSE),0))</f>
        <v>0</v>
      </c>
      <c r="ID54" s="229">
        <f>IF(EB54="",0,IFERROR(VLOOKUP(EB49&amp;EB50&amp;EB51&amp;EB52&amp;EB53&amp;EB54,General!I:J,2,FALSE),0))</f>
        <v>0</v>
      </c>
      <c r="IE54" s="229">
        <v>0</v>
      </c>
      <c r="IF54" s="234" t="str">
        <f t="shared" si="165"/>
        <v/>
      </c>
      <c r="IG54" s="234" t="str">
        <f t="shared" si="99"/>
        <v>N</v>
      </c>
      <c r="IH54" s="234" t="str">
        <f t="shared" ca="1" si="100"/>
        <v>N</v>
      </c>
      <c r="II54" s="234" t="str">
        <f t="shared" si="101"/>
        <v>N</v>
      </c>
      <c r="IJ54" s="234" t="str">
        <f t="shared" si="102"/>
        <v/>
      </c>
      <c r="IK54" s="276" t="str">
        <f t="shared" ca="1" si="103"/>
        <v/>
      </c>
      <c r="IL54" s="234" t="str">
        <f t="shared" ca="1" si="104"/>
        <v/>
      </c>
      <c r="IM54" s="234" t="str">
        <f t="shared" si="105"/>
        <v/>
      </c>
      <c r="IN54" s="234" t="str">
        <f t="shared" si="106"/>
        <v/>
      </c>
      <c r="IO54" s="234" t="str">
        <f t="shared" si="107"/>
        <v/>
      </c>
      <c r="IP54" s="234" t="str">
        <f t="shared" si="108"/>
        <v/>
      </c>
      <c r="IQ54" s="234" t="str">
        <f t="shared" si="10"/>
        <v/>
      </c>
      <c r="IR54" s="234" t="str">
        <f t="shared" si="11"/>
        <v/>
      </c>
      <c r="IS54" s="234" t="str">
        <f t="shared" si="266"/>
        <v>00000</v>
      </c>
      <c r="IT54" s="234" t="str">
        <f t="shared" si="266"/>
        <v>00000</v>
      </c>
      <c r="IU54" s="234" t="str">
        <f t="shared" si="267"/>
        <v>000000</v>
      </c>
      <c r="IV54" s="234" t="str">
        <f t="shared" si="267"/>
        <v>000000</v>
      </c>
      <c r="IW54" s="234" t="str">
        <f t="shared" si="268"/>
        <v>B</v>
      </c>
      <c r="IX54" s="234" t="str">
        <f t="shared" si="168"/>
        <v>B</v>
      </c>
      <c r="IY54" s="234" t="str">
        <f t="shared" si="110"/>
        <v/>
      </c>
      <c r="IZ54" s="234" t="str">
        <f t="shared" ca="1" si="111"/>
        <v/>
      </c>
      <c r="JA54" s="234" t="str">
        <f t="shared" ca="1" si="112"/>
        <v>0</v>
      </c>
      <c r="JB54" s="234" t="str">
        <f t="shared" ca="1" si="113"/>
        <v/>
      </c>
      <c r="JC54" s="234" t="str">
        <f t="shared" si="114"/>
        <v>0</v>
      </c>
      <c r="JD54" s="234" t="str">
        <f t="shared" ca="1" si="115"/>
        <v/>
      </c>
      <c r="JE54" s="234" t="str">
        <f t="shared" ca="1" si="169"/>
        <v/>
      </c>
      <c r="JF54" s="234" t="str">
        <f t="shared" ca="1" si="170"/>
        <v/>
      </c>
      <c r="JG54" s="234" t="str">
        <f t="shared" ca="1" si="171"/>
        <v/>
      </c>
      <c r="JH54" s="234" t="str">
        <f t="shared" si="116"/>
        <v/>
      </c>
      <c r="JI54" s="234"/>
      <c r="JJ54" s="234"/>
      <c r="JK54" s="234"/>
      <c r="JL54" s="234"/>
      <c r="JM54" s="234"/>
      <c r="JN54" s="234">
        <v>1</v>
      </c>
      <c r="JO54" s="218"/>
      <c r="JP54" s="234"/>
      <c r="JQ54" s="234"/>
      <c r="JS54" s="281" t="e">
        <f t="shared" si="199"/>
        <v>#DIV/0!</v>
      </c>
      <c r="JT54" s="1" t="e">
        <f t="shared" si="200"/>
        <v>#DIV/0!</v>
      </c>
      <c r="JU54" s="1" t="e">
        <f t="shared" si="174"/>
        <v>#DIV/0!</v>
      </c>
      <c r="JV54" s="1" t="e">
        <f t="shared" si="175"/>
        <v>#DIV/0!</v>
      </c>
      <c r="JW54" s="1" t="e">
        <f t="shared" si="176"/>
        <v>#DIV/0!</v>
      </c>
      <c r="JX54" s="1" t="str">
        <f t="shared" si="177"/>
        <v/>
      </c>
      <c r="JY54" s="1" t="str">
        <f t="shared" si="178"/>
        <v/>
      </c>
      <c r="JZ54" s="1" t="str">
        <f t="shared" si="179"/>
        <v/>
      </c>
      <c r="KA54" s="1" t="str">
        <f t="shared" si="180"/>
        <v/>
      </c>
      <c r="KB54" s="1" t="str">
        <f t="shared" si="181"/>
        <v/>
      </c>
      <c r="KC54" s="1" t="str" cm="1">
        <f t="array" aca="1" ref="KC54" ca="1">IF(INDIRECT(VLOOKUP(KC53,General!AC:AE,3,FALSE)&amp;FQ53)&gt;1,KC53,JX54)</f>
        <v>DL</v>
      </c>
      <c r="KD54" s="1" t="str" cm="1">
        <f t="array" aca="1" ref="KD54" ca="1">IF(AND(INDIRECT(VLOOKUP(KD53,General!AC:AE,3,FALSE)&amp;FQ53)&gt;6,KD53&lt;&gt;KC54),KD53,IF(JX54&lt;&gt;KC54,JX54,IF(AND(JX54=JY54,JX54=JZ54),KA54,IF(JX54=JY54,JZ54,JY54))))</f>
        <v>DR</v>
      </c>
      <c r="KE54" s="1" t="str" cm="1">
        <f t="array" aca="1" ref="KE54" ca="1">IF(AND(INDIRECT(VLOOKUP(KE53,General!AC:AE,3,FALSE)&amp;FQ53)&gt;6,KE53&lt;&gt;KC54,KE53&lt;&gt;KD54),KE53,IF(AND(JX54&lt;&gt;KC54,JX54&lt;&gt;KD54),JX54,IF(AND(JY54&lt;&gt;KC54,JY54&lt;&gt;KD54),JY54,IF(AND(JZ54&lt;&gt;KC54,JZ54&lt;&gt;KD54),JZ54,IF(AND(KA54&lt;&gt;KC54,KA54&lt;&gt;KD54),KA54,KB54)))))</f>
        <v>CW</v>
      </c>
      <c r="KF54" s="1" t="str" cm="1">
        <f t="array" aca="1" ref="KF54" ca="1">INDIRECT(KC54&amp;FQ54)</f>
        <v/>
      </c>
      <c r="KG54" s="1" t="str" cm="1">
        <f t="array" aca="1" ref="KG54" ca="1">INDIRECT(KD54&amp;FQ54)</f>
        <v/>
      </c>
      <c r="KH54" s="1" t="str" cm="1">
        <f t="array" aca="1" ref="KH54" ca="1">INDIRECT(KE54&amp;FQ54)</f>
        <v/>
      </c>
      <c r="KI54" s="1" t="str">
        <f ca="1">VLOOKUP(KC54,General!AF:AG,2,FALSE)</f>
        <v xml:space="preserve">L3O </v>
      </c>
      <c r="KJ54" s="1" t="str">
        <f ca="1">VLOOKUP(KD54,General!AF:AG,2,FALSE)</f>
        <v xml:space="preserve">L4O </v>
      </c>
      <c r="KK54" s="1" t="str">
        <f ca="1">VLOOKUP(KE54,General!AF:AG,2,FALSE)</f>
        <v>AWB</v>
      </c>
      <c r="KL54" s="1" t="str">
        <f t="shared" ca="1" si="195"/>
        <v>Y</v>
      </c>
      <c r="KM54" s="1" t="str">
        <f t="shared" ca="1" si="196"/>
        <v>Y</v>
      </c>
      <c r="KN54" s="1" t="str">
        <f t="shared" ca="1" si="197"/>
        <v>Y</v>
      </c>
    </row>
    <row r="55" spans="1:300" ht="15.75" thickBot="1">
      <c r="A55" s="1">
        <v>51</v>
      </c>
      <c r="B55" s="12" t="str">
        <f t="shared" si="20"/>
        <v/>
      </c>
      <c r="C55" s="90" t="str">
        <f t="shared" si="183"/>
        <v/>
      </c>
      <c r="D55" s="13" t="str">
        <f t="shared" si="117"/>
        <v/>
      </c>
      <c r="E55" s="43" t="str">
        <f t="shared" si="117"/>
        <v/>
      </c>
      <c r="F55" s="14" t="str">
        <f t="shared" si="21"/>
        <v/>
      </c>
      <c r="H55" s="93" t="str">
        <f t="shared" si="184"/>
        <v/>
      </c>
      <c r="I55" s="13" t="str">
        <f t="shared" si="118"/>
        <v/>
      </c>
      <c r="J55" s="43" t="str">
        <f t="shared" si="118"/>
        <v/>
      </c>
      <c r="K55" s="14" t="str">
        <f t="shared" si="119"/>
        <v/>
      </c>
      <c r="L55" s="52"/>
      <c r="M55" s="16" t="str">
        <f>IF(Dashboard!AH55="","",Dashboard!AH55)</f>
        <v/>
      </c>
      <c r="O55" s="12" t="str">
        <f t="shared" si="185"/>
        <v/>
      </c>
      <c r="P55" s="13" t="str">
        <f t="shared" si="120"/>
        <v/>
      </c>
      <c r="Q55" s="43" t="str">
        <f t="shared" si="120"/>
        <v/>
      </c>
      <c r="R55" s="85" t="str">
        <f t="shared" si="121"/>
        <v/>
      </c>
      <c r="S55" s="85" t="str">
        <f t="shared" si="122"/>
        <v/>
      </c>
      <c r="T55" s="96" t="str">
        <f t="shared" si="123"/>
        <v/>
      </c>
      <c r="U55" s="85" t="str">
        <f>IF(M55="","",IF(B55="NB",U54,IF(T55="",SUM($T$5:$T55)+S55,SUM($T$5:$T55))))</f>
        <v/>
      </c>
      <c r="V55" s="97" t="str">
        <f t="shared" si="0"/>
        <v/>
      </c>
      <c r="W55" s="72" t="e">
        <f t="shared" ca="1" si="22"/>
        <v>#VALUE!</v>
      </c>
      <c r="X55" s="74" t="str">
        <f t="shared" si="23"/>
        <v/>
      </c>
      <c r="Y55" s="9" t="str">
        <f t="shared" ca="1" si="12"/>
        <v>D</v>
      </c>
      <c r="Z55" s="4" t="str">
        <f t="shared" ca="1" si="13"/>
        <v>D</v>
      </c>
      <c r="AA55" s="4" t="str">
        <f t="shared" ca="1" si="14"/>
        <v>B</v>
      </c>
      <c r="AB55" s="4" t="str">
        <f t="shared" si="186"/>
        <v/>
      </c>
      <c r="AC55" s="4" t="str">
        <f t="shared" si="187"/>
        <v/>
      </c>
      <c r="AD55" s="4" t="str">
        <f t="shared" si="188"/>
        <v/>
      </c>
      <c r="AE55" s="1" t="str">
        <f t="shared" si="124"/>
        <v/>
      </c>
      <c r="AF55" s="1" t="str">
        <f t="shared" si="125"/>
        <v/>
      </c>
      <c r="AG55" s="1" t="str">
        <f t="shared" si="189"/>
        <v/>
      </c>
      <c r="AH55" s="1" t="str">
        <f t="shared" si="126"/>
        <v/>
      </c>
      <c r="AI55" s="1" t="str">
        <f t="shared" si="127"/>
        <v/>
      </c>
      <c r="AJ55" s="1" t="str">
        <f t="shared" si="128"/>
        <v/>
      </c>
      <c r="AK55" s="1">
        <f t="shared" si="129"/>
        <v>0</v>
      </c>
      <c r="AL55" s="1">
        <f t="shared" si="129"/>
        <v>0</v>
      </c>
      <c r="AM55" s="1" t="str">
        <f t="shared" si="5"/>
        <v/>
      </c>
      <c r="AN55" s="1">
        <f t="shared" si="24"/>
        <v>0</v>
      </c>
      <c r="AO55" s="1" t="str">
        <f t="shared" si="190"/>
        <v/>
      </c>
      <c r="AP55" s="1" t="str">
        <f t="shared" si="25"/>
        <v>N</v>
      </c>
      <c r="AQ55" s="1" t="str">
        <f t="shared" si="26"/>
        <v>N</v>
      </c>
      <c r="AR55" s="1" t="str">
        <f t="shared" si="27"/>
        <v>N</v>
      </c>
      <c r="AS55" s="1" t="str">
        <f t="shared" si="28"/>
        <v/>
      </c>
      <c r="AT55" s="15" t="str">
        <f t="shared" ca="1" si="130"/>
        <v/>
      </c>
      <c r="AU55" s="1" t="str">
        <f t="shared" ca="1" si="29"/>
        <v/>
      </c>
      <c r="AV55" s="1" t="str">
        <f t="shared" ca="1" si="30"/>
        <v/>
      </c>
      <c r="AW55" s="1" t="str">
        <f t="shared" si="31"/>
        <v/>
      </c>
      <c r="AX55" s="1" t="str">
        <f t="shared" si="32"/>
        <v/>
      </c>
      <c r="AY55" s="1" t="str">
        <f t="shared" si="33"/>
        <v/>
      </c>
      <c r="AZ55" s="1" t="str">
        <f>IF(Dashboard!AH55="P",IF(AZ54="",1,AZ54+1),"")</f>
        <v/>
      </c>
      <c r="BA55" s="1" t="str">
        <f>IF(Dashboard!AH55="B",IF(BA54="",1,BA54+1),"")</f>
        <v/>
      </c>
      <c r="BB55" s="1" t="str">
        <f t="shared" si="264"/>
        <v>00000</v>
      </c>
      <c r="BC55" s="1" t="str">
        <f t="shared" si="264"/>
        <v>00000</v>
      </c>
      <c r="BD55" s="1" t="str">
        <f t="shared" si="265"/>
        <v>000000</v>
      </c>
      <c r="BE55" s="1" t="str">
        <f t="shared" si="265"/>
        <v>000000</v>
      </c>
      <c r="BF55" s="1" t="str">
        <f t="shared" si="132"/>
        <v>B</v>
      </c>
      <c r="BG55" s="1" t="str">
        <f t="shared" si="35"/>
        <v/>
      </c>
      <c r="BH55" s="1">
        <f t="shared" ca="1" si="133"/>
        <v>0</v>
      </c>
      <c r="BI55" s="1" t="str">
        <f t="shared" si="36"/>
        <v/>
      </c>
      <c r="BJ55" s="1">
        <f t="shared" ca="1" si="134"/>
        <v>0</v>
      </c>
      <c r="BK55" s="1" t="str">
        <f t="shared" si="37"/>
        <v/>
      </c>
      <c r="BL55" s="1">
        <f t="shared" ca="1" si="135"/>
        <v>0</v>
      </c>
      <c r="BM55" s="1" t="str">
        <f t="shared" ca="1" si="136"/>
        <v>0</v>
      </c>
      <c r="BN55" s="1" t="str">
        <f t="shared" ca="1" si="137"/>
        <v>0</v>
      </c>
      <c r="BO55" s="1" t="str">
        <f t="shared" ca="1" si="138"/>
        <v>0</v>
      </c>
      <c r="BR55" s="1">
        <f>General!A53</f>
        <v>0</v>
      </c>
      <c r="BS55" s="1">
        <f>General!B53</f>
        <v>0</v>
      </c>
      <c r="BT55" s="1" t="str">
        <f>General!C53</f>
        <v/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>IF(Dashboard!U55="",1,0.5)</f>
        <v>1</v>
      </c>
      <c r="CB55" s="218" t="str">
        <f t="shared" si="207"/>
        <v/>
      </c>
      <c r="CC55" s="219" t="str">
        <f t="shared" si="208"/>
        <v/>
      </c>
      <c r="CD55" s="217" t="str">
        <f t="shared" si="209"/>
        <v/>
      </c>
      <c r="CE55" s="218" t="str">
        <f t="shared" si="210"/>
        <v/>
      </c>
      <c r="CF55" s="219" t="str">
        <f t="shared" si="211"/>
        <v/>
      </c>
      <c r="CG55" s="217" t="str">
        <f t="shared" si="212"/>
        <v/>
      </c>
      <c r="CH55" s="218" t="str">
        <f t="shared" si="213"/>
        <v/>
      </c>
      <c r="CI55" s="219" t="str">
        <f t="shared" si="214"/>
        <v/>
      </c>
      <c r="CJ55" s="217" t="str">
        <f t="shared" si="215"/>
        <v/>
      </c>
      <c r="CK55" s="218" t="str">
        <f t="shared" si="216"/>
        <v/>
      </c>
      <c r="CL55" s="219" t="str">
        <f t="shared" si="217"/>
        <v/>
      </c>
      <c r="CM55" s="217" t="str">
        <f t="shared" si="218"/>
        <v/>
      </c>
      <c r="CN55" s="218" t="str">
        <f t="shared" si="262"/>
        <v/>
      </c>
      <c r="CO55" s="219" t="str">
        <f t="shared" si="219"/>
        <v/>
      </c>
      <c r="CP55" s="217" t="str">
        <f t="shared" si="220"/>
        <v/>
      </c>
      <c r="CQ55" s="218" t="str">
        <f t="shared" si="221"/>
        <v/>
      </c>
      <c r="CR55" s="219" t="str">
        <f t="shared" si="222"/>
        <v/>
      </c>
      <c r="CS55" s="217" t="str">
        <f t="shared" si="223"/>
        <v/>
      </c>
      <c r="CT55" s="218" t="str">
        <f t="shared" si="224"/>
        <v/>
      </c>
      <c r="CU55" s="219" t="str">
        <f t="shared" si="225"/>
        <v/>
      </c>
      <c r="CV55" s="217" t="str">
        <f t="shared" si="226"/>
        <v/>
      </c>
      <c r="CW55" s="218" t="str">
        <f t="shared" si="227"/>
        <v/>
      </c>
      <c r="CX55" s="219" t="str">
        <f t="shared" si="228"/>
        <v/>
      </c>
      <c r="CY55" s="220" t="str">
        <f t="shared" si="229"/>
        <v/>
      </c>
      <c r="CZ55" s="218" t="str">
        <f t="shared" si="230"/>
        <v/>
      </c>
      <c r="DA55" s="219" t="str">
        <f t="shared" si="231"/>
        <v/>
      </c>
      <c r="DB55" s="217" t="str">
        <f t="shared" si="232"/>
        <v/>
      </c>
      <c r="DC55" s="218" t="str">
        <f t="shared" si="233"/>
        <v/>
      </c>
      <c r="DD55" s="219" t="str">
        <f t="shared" si="234"/>
        <v/>
      </c>
      <c r="DE55" s="217" t="str">
        <f t="shared" si="235"/>
        <v/>
      </c>
      <c r="DF55" s="218" t="str">
        <f t="shared" si="236"/>
        <v/>
      </c>
      <c r="DG55" s="219" t="str">
        <f t="shared" si="237"/>
        <v/>
      </c>
      <c r="DH55" s="217" t="str">
        <f t="shared" si="238"/>
        <v/>
      </c>
      <c r="DI55" s="218" t="str">
        <f t="shared" si="239"/>
        <v/>
      </c>
      <c r="DJ55" s="219" t="str">
        <f t="shared" si="240"/>
        <v/>
      </c>
      <c r="DK55" s="217" t="str">
        <f t="shared" si="241"/>
        <v/>
      </c>
      <c r="DL55" s="218" t="str">
        <f t="shared" si="242"/>
        <v/>
      </c>
      <c r="DM55" s="219" t="str">
        <f t="shared" si="243"/>
        <v/>
      </c>
      <c r="DN55" s="217" t="str">
        <f t="shared" si="244"/>
        <v/>
      </c>
      <c r="DO55" s="218" t="str">
        <f t="shared" si="245"/>
        <v/>
      </c>
      <c r="DP55" s="219" t="str">
        <f t="shared" si="246"/>
        <v/>
      </c>
      <c r="DQ55" s="217" t="str">
        <f t="shared" si="247"/>
        <v/>
      </c>
      <c r="DR55" s="218" t="str">
        <f t="shared" si="248"/>
        <v/>
      </c>
      <c r="DS55" s="219" t="str">
        <f t="shared" si="249"/>
        <v/>
      </c>
      <c r="DT55" s="217" t="str">
        <f t="shared" si="250"/>
        <v/>
      </c>
      <c r="DU55" s="218" t="str">
        <f t="shared" si="251"/>
        <v/>
      </c>
      <c r="DV55" s="219" t="str">
        <f t="shared" si="252"/>
        <v/>
      </c>
      <c r="DW55" s="217" t="str">
        <f t="shared" si="253"/>
        <v/>
      </c>
      <c r="DX55" s="218" t="str">
        <f t="shared" si="254"/>
        <v/>
      </c>
      <c r="DY55" s="219" t="str">
        <f t="shared" si="255"/>
        <v/>
      </c>
      <c r="DZ55" s="217" t="str">
        <f t="shared" si="256"/>
        <v/>
      </c>
      <c r="EA55" s="218" t="str">
        <f t="shared" si="257"/>
        <v/>
      </c>
      <c r="EB55" s="219" t="str">
        <f t="shared" si="258"/>
        <v/>
      </c>
      <c r="EC55" s="217" t="str">
        <f t="shared" si="259"/>
        <v/>
      </c>
      <c r="ED55" s="252">
        <f t="shared" si="140"/>
        <v>0</v>
      </c>
      <c r="EE55" s="253">
        <f t="shared" si="141"/>
        <v>0</v>
      </c>
      <c r="EF55" s="254" t="str">
        <f t="shared" si="142"/>
        <v/>
      </c>
      <c r="EG55" s="255" t="e">
        <f t="shared" si="263"/>
        <v>#DIV/0!</v>
      </c>
      <c r="EH55" s="255" t="e">
        <f t="shared" si="263"/>
        <v>#DIV/0!</v>
      </c>
      <c r="EI55" s="255" t="e">
        <f t="shared" si="263"/>
        <v>#DIV/0!</v>
      </c>
      <c r="EJ55" s="255" t="e">
        <f t="shared" si="263"/>
        <v>#DIV/0!</v>
      </c>
      <c r="EK55" s="255" t="e">
        <f t="shared" si="263"/>
        <v>#DIV/0!</v>
      </c>
      <c r="EL55" s="255" t="e">
        <f t="shared" si="263"/>
        <v>#DIV/0!</v>
      </c>
      <c r="EM55" s="255" t="e">
        <f t="shared" si="263"/>
        <v>#DIV/0!</v>
      </c>
      <c r="EN55" s="255" t="e">
        <f t="shared" si="263"/>
        <v>#DIV/0!</v>
      </c>
      <c r="EO55" s="255" t="e">
        <f t="shared" si="263"/>
        <v>#DIV/0!</v>
      </c>
      <c r="EP55" s="255" t="e">
        <f t="shared" si="263"/>
        <v>#DIV/0!</v>
      </c>
      <c r="EQ55" s="255" t="e">
        <f t="shared" si="263"/>
        <v>#DIV/0!</v>
      </c>
      <c r="ER55" s="255" t="e">
        <f t="shared" si="263"/>
        <v>#DIV/0!</v>
      </c>
      <c r="ES55" s="255" t="e">
        <f t="shared" si="263"/>
        <v>#DIV/0!</v>
      </c>
      <c r="ET55" s="255" t="e">
        <f t="shared" si="263"/>
        <v>#DIV/0!</v>
      </c>
      <c r="EU55" s="255" t="e">
        <f t="shared" si="263"/>
        <v>#DIV/0!</v>
      </c>
      <c r="EV55" s="255" t="e">
        <f t="shared" si="260"/>
        <v>#DIV/0!</v>
      </c>
      <c r="EW55" s="255" t="e">
        <f t="shared" si="203"/>
        <v>#DIV/0!</v>
      </c>
      <c r="EX55" s="255" t="e">
        <f t="shared" si="201"/>
        <v>#DIV/0!</v>
      </c>
      <c r="EY55" s="256" t="str">
        <f t="shared" si="144"/>
        <v/>
      </c>
      <c r="EZ55" s="257" t="str">
        <f t="shared" si="145"/>
        <v/>
      </c>
      <c r="FA55" s="257" t="str">
        <f t="shared" si="146"/>
        <v/>
      </c>
      <c r="FB55" s="257" t="str">
        <f t="shared" si="147"/>
        <v/>
      </c>
      <c r="FC55" s="257" t="str">
        <f t="shared" si="148"/>
        <v/>
      </c>
      <c r="FD55" s="257" t="str">
        <f t="shared" si="149"/>
        <v/>
      </c>
      <c r="FE55" s="257" t="str">
        <f t="shared" si="150"/>
        <v/>
      </c>
      <c r="FF55" s="257" t="str">
        <f t="shared" si="151"/>
        <v/>
      </c>
      <c r="FG55" s="257" t="str">
        <f t="shared" si="152"/>
        <v/>
      </c>
      <c r="FH55" s="257" t="str">
        <f t="shared" si="153"/>
        <v/>
      </c>
      <c r="FI55" s="257" t="str">
        <f t="shared" si="154"/>
        <v/>
      </c>
      <c r="FJ55" s="257" t="str">
        <f t="shared" si="155"/>
        <v/>
      </c>
      <c r="FK55" s="257" t="str">
        <f t="shared" si="156"/>
        <v/>
      </c>
      <c r="FL55" s="257" t="str">
        <f t="shared" si="157"/>
        <v/>
      </c>
      <c r="FM55" s="257" t="str">
        <f t="shared" si="158"/>
        <v/>
      </c>
      <c r="FN55" s="257" t="str">
        <f t="shared" si="159"/>
        <v/>
      </c>
      <c r="FO55" s="257" t="str">
        <f t="shared" si="160"/>
        <v/>
      </c>
      <c r="FP55" s="258" t="str">
        <f t="shared" si="161"/>
        <v/>
      </c>
      <c r="FQ55" s="228">
        <v>55</v>
      </c>
      <c r="FR55" s="232">
        <f t="shared" si="198"/>
        <v>50</v>
      </c>
      <c r="FS55" s="230" t="str" cm="1">
        <f t="array" ref="FS55">IFERROR(INDEX($EG$4:$EX$4,_xlfn.AGGREGATE(15,6,COLUMN($EG$4:$EX$4)-COLUMN($EF$1)/($EG55:$EX55=LARGE($EG55:$EX55,1)),COLUMNS($EX$4:$EX$4))),"")</f>
        <v/>
      </c>
      <c r="FT55" s="230" t="str" cm="1">
        <f t="array" ref="FT55">IFERROR(INDEX($EG$4:$EX$4,_xlfn.AGGREGATE(15,6,COLUMN($EG$4:$EX$4)-COLUMN($EF$1)/($EG55:$EX55=LARGE($EG55:$EX55,2)),COLUMNS($EX$4:$EY$4))),"")</f>
        <v/>
      </c>
      <c r="FU55" s="230" t="str" cm="1">
        <f t="array" ref="FU55">IFERROR(INDEX($EG$4:$EX$4,_xlfn.AGGREGATE(15,6,COLUMN($EG$4:$EX$4)-COLUMN($EF$1)/($EG55:$EX55=LARGE($EG55:$EX55,3)),COLUMNS($EX$4:$EZ$4))),"")</f>
        <v/>
      </c>
      <c r="FV55" s="230" t="str" cm="1">
        <f t="array" ref="FV55">IFERROR(INDEX($EG$4:$EX$4,_xlfn.AGGREGATE(15,6,COLUMN($EG$4:$EX$4)-COLUMN($EF$1)/($EG55:$EX55=LARGE($EG55:$EX55,4)),COLUMNS($EX$4:$FA$4))),"")</f>
        <v/>
      </c>
      <c r="FW55" s="230" t="str" cm="1">
        <f t="array" ref="FW55">IFERROR(INDEX($EG$4:$EX$4,_xlfn.AGGREGATE(15,6,COLUMN($EG$4:$EX$4)-COLUMN($EF$1)/($EG55:$EX55=LARGE($EG55:$EX55,5)),COLUMNS($EX$4:$FB$4))),"")</f>
        <v/>
      </c>
      <c r="FX55" s="230" t="str" cm="1">
        <f t="array" ref="FX55">IFERROR(INDEX($EG$4:$EX$4,_xlfn.AGGREGATE(15,6,COLUMN($EG$4:$EX$4)-COLUMN($EF$1)/($EG55:$EX55=LARGE($EG55:$EX55,6)),COLUMNS($EX$4:$FC$4))),"")</f>
        <v/>
      </c>
      <c r="FY55" s="228" t="str">
        <f t="shared" si="191"/>
        <v/>
      </c>
      <c r="FZ55" s="231" t="str">
        <f t="shared" ca="1" si="192"/>
        <v>R</v>
      </c>
      <c r="GA55" s="231" t="e" cm="1">
        <f t="array" aca="1" ref="GA55" ca="1">IF(INDIRECT(VLOOKUP(GA54,General!AC:AE,3,FALSE)&amp;FQ54)&gt;0,GA54,FY54)</f>
        <v>#N/A</v>
      </c>
      <c r="GB55" s="232">
        <f t="shared" ca="1" si="193"/>
        <v>4</v>
      </c>
      <c r="GC55" s="230"/>
      <c r="GD55" s="231"/>
      <c r="GE55" s="231"/>
      <c r="GF55" s="231"/>
      <c r="GG55" s="231"/>
      <c r="GH55" s="229"/>
      <c r="GI55" s="259">
        <f ca="1">IF(FS55="",-1,COUNTIF(INDIRECT(GC55&amp;$DN$10):INDIRECT(GC55&amp;FQ55),"Y"))</f>
        <v>-1</v>
      </c>
      <c r="GJ55" s="262">
        <f ca="1">IF(FT55="",-1,COUNTIF(INDIRECT(GD55&amp;$DN$10):INDIRECT(GD55&amp;FQ55),"Y"))</f>
        <v>-1</v>
      </c>
      <c r="GK55" s="262">
        <f ca="1">IF(FU55="",-1,COUNTIF(INDIRECT(GE55&amp;$DN$10):INDIRECT(GE55&amp;FQ55),"Y"))</f>
        <v>-1</v>
      </c>
      <c r="GL55" s="260">
        <f ca="1">IF(FV55="",-1,COUNTIF(INDIRECT(GF55&amp;$DN$10):INDIRECT(GF55&amp;FQ55),"Y"))</f>
        <v>-1</v>
      </c>
      <c r="GM55" s="264">
        <f ca="1">IF(FW55="",-1,COUNTIF(INDIRECT(GG55&amp;$DN$10):INDIRECT(GG55&amp;FQ55),"Y"))</f>
        <v>-1</v>
      </c>
      <c r="GN55" s="264">
        <f ca="1">IF(FX55="",-1,COUNTIF(INDIRECT(GH55&amp;$DN$10):INDIRECT(GH55&amp;FQ55),"Y"))</f>
        <v>-1</v>
      </c>
      <c r="GO55" s="230" t="str" cm="1">
        <f t="array" ref="GO55">IFERROR(INDEX($DP$55:$DU$55,_xlfn.AGGREGATE(15,6,COLUMN($DP$55:$DU$55)-COLUMN($DO$55)/($EF$55:$EK$55=MAX($EF$55:$EK$55)),COLUMNS($DP$55:FS55))),"")</f>
        <v/>
      </c>
      <c r="GP55" s="231" t="str" cm="1">
        <f t="array" ref="GP55">IFERROR(INDEX($DP$55:$DU$55,_xlfn.AGGREGATE(15,6,COLUMN($DP$55:$DU$55)-COLUMN($DO$55)/($EF$55:$EK$55=MAX($EF$55:$EK$55)),COLUMNS($DP$55:FT55))),"")</f>
        <v/>
      </c>
      <c r="GQ55" s="231" t="str" cm="1">
        <f t="array" ref="GQ55">IFERROR(INDEX($DP$55:$DU$55,_xlfn.AGGREGATE(15,6,COLUMN($DP$55:$DU$55)-COLUMN($DO$55)/($EF$55:$EK$55=MAX($EF$55:$EK$55)),COLUMNS($DP$55:FU55))),"")</f>
        <v/>
      </c>
      <c r="GR55" s="231" t="str" cm="1">
        <f t="array" ref="GR55">IFERROR(INDEX($DP$55:$DU$55,_xlfn.AGGREGATE(15,6,COLUMN($DP$55:$DU$55)-COLUMN($DO$55)/($EF$55:$EK$55=MAX($EF$55:$EK$55)),COLUMNS($DP$55:FV55))),"")</f>
        <v/>
      </c>
      <c r="GS55" s="231" t="str" cm="1">
        <f t="array" ref="GS55">IFERROR(INDEX($DP$55:$DU$55,_xlfn.AGGREGATE(15,6,COLUMN($DP$55:$DU$55)-COLUMN($DO$55)/($EF$55:$EK$55=MAX($EF$55:$EK$55)),COLUMNS($DP$55:FW55))),"")</f>
        <v/>
      </c>
      <c r="GT55" s="229" t="str" cm="1">
        <f t="array" ref="GT55">IFERROR(INDEX($DP$55:$DU$55,_xlfn.AGGREGATE(15,6,COLUMN($DP$55:$DU$55)-COLUMN($DO$55)/($EF$55:$EK$55=MAX($EF$55:$EK$55)),COLUMNS($DP$55:FX55))),"")</f>
        <v/>
      </c>
      <c r="GU55" s="234">
        <f t="shared" ca="1" si="164"/>
        <v>6</v>
      </c>
      <c r="GV55" s="232">
        <f t="shared" ca="1" si="194"/>
        <v>4</v>
      </c>
      <c r="GW55" s="263" t="str" cm="1">
        <f t="array" aca="1" ref="GW55" ca="1">INDEX(GO55:GT55,1,GV55)</f>
        <v/>
      </c>
      <c r="GX55" s="230" t="str">
        <f t="shared" ca="1" si="17"/>
        <v>B</v>
      </c>
      <c r="GY55" s="231" t="str">
        <f t="shared" ca="1" si="18"/>
        <v>T</v>
      </c>
      <c r="GZ55" s="231" t="str">
        <f t="shared" si="19"/>
        <v>C</v>
      </c>
      <c r="HA55" s="231" t="str">
        <f t="shared" si="6"/>
        <v/>
      </c>
      <c r="HB55" s="231" t="str">
        <f t="shared" ca="1" si="7"/>
        <v>00</v>
      </c>
      <c r="HC55" s="231" t="str">
        <f t="shared" si="8"/>
        <v>00</v>
      </c>
      <c r="HD55" s="234" t="str">
        <f t="shared" si="92"/>
        <v/>
      </c>
      <c r="HE55" s="234" t="str">
        <f t="shared" si="93"/>
        <v/>
      </c>
      <c r="HF55" s="234" t="str">
        <f t="shared" si="94"/>
        <v/>
      </c>
      <c r="HG55" s="234" t="str">
        <f t="shared" si="95"/>
        <v/>
      </c>
      <c r="HH55" s="234" t="str">
        <f t="shared" si="96"/>
        <v/>
      </c>
      <c r="HI55" s="234" t="str">
        <f t="shared" si="97"/>
        <v/>
      </c>
      <c r="HJ55" s="234">
        <f t="shared" ca="1" si="261"/>
        <v>0</v>
      </c>
      <c r="HK55" s="234">
        <f t="shared" ca="1" si="261"/>
        <v>0</v>
      </c>
      <c r="HL55" s="230" t="str">
        <f t="shared" si="206"/>
        <v/>
      </c>
      <c r="HM55" s="231">
        <f>IF(CC55="",0,IFERROR(VLOOKUP(CC50&amp;CC51&amp;CC52&amp;CC53&amp;CC54&amp;CC55,General!I:J,2,FALSE),0))</f>
        <v>0</v>
      </c>
      <c r="HN55" s="231">
        <f>IF(CF55="",0,IFERROR(VLOOKUP(CF50&amp;CF51&amp;CF52&amp;CF53&amp;CF54&amp;CF55,General!I:J,2,FALSE),0))</f>
        <v>0</v>
      </c>
      <c r="HO55" s="231">
        <f>IF(CI55="",0,IFERROR(VLOOKUP(CI50&amp;CI51&amp;CI52&amp;CI53&amp;CI54&amp;CI55,General!I:J,2,FALSE),0))</f>
        <v>0</v>
      </c>
      <c r="HP55" s="231">
        <f>IF(CL55="",0,IFERROR(VLOOKUP(CL50&amp;CL51&amp;CL52&amp;CL53&amp;CL54&amp;CL55,General!I:J,2,FALSE),0))</f>
        <v>0</v>
      </c>
      <c r="HQ55" s="231">
        <f>IF(CO55="",0,IFERROR(VLOOKUP(CO50&amp;CO51&amp;CO52&amp;CO53&amp;CO54&amp;CO55,General!I:J,2,FALSE),0))</f>
        <v>0</v>
      </c>
      <c r="HR55" s="231">
        <f>IF(CR55="",0,IFERROR(VLOOKUP(CR50&amp;CR51&amp;CR52&amp;CR53&amp;CR54&amp;CR55,General!I:J,2,FALSE),0))</f>
        <v>0</v>
      </c>
      <c r="HS55" s="231">
        <f>IF(CU55="",0,IFERROR(VLOOKUP(CU50&amp;CU51&amp;CU52&amp;CU53&amp;CU54&amp;CU55,General!I:J,2,FALSE),0))</f>
        <v>0</v>
      </c>
      <c r="HT55" s="231">
        <f>IF(CX55="",0,IFERROR(VLOOKUP(CX50&amp;CX51&amp;CX52&amp;CX53&amp;CX54&amp;CX55,General!I:J,2,FALSE),0))</f>
        <v>0</v>
      </c>
      <c r="HU55" s="231">
        <f>IF(DA55="",0,IFERROR(VLOOKUP(DA50&amp;DA51&amp;DA52&amp;DA53&amp;DA54&amp;DA55,General!I:J,2,FALSE),0))</f>
        <v>0</v>
      </c>
      <c r="HV55" s="231">
        <f>IF(DD55="",0,IFERROR(VLOOKUP(DD50&amp;DD51&amp;DD52&amp;DD53&amp;DD54&amp;DD55,General!I:J,2,FALSE),0))</f>
        <v>0</v>
      </c>
      <c r="HW55" s="231">
        <f>IF(DG55="",0,IFERROR(VLOOKUP(DG50&amp;DG51&amp;DG52&amp;DG53&amp;DG54&amp;DG55,General!I:J,2,FALSE),0))</f>
        <v>0</v>
      </c>
      <c r="HX55" s="231">
        <f>IF(DJ55="",0,IFERROR(VLOOKUP(DJ50&amp;DJ51&amp;DJ52&amp;DJ53&amp;DJ54&amp;DJ55,General!I:J,2,FALSE),0))</f>
        <v>0</v>
      </c>
      <c r="HY55" s="231">
        <f>IF(DM55="",0,IFERROR(VLOOKUP(DM50&amp;DM51&amp;DM52&amp;DM53&amp;DM54&amp;DM55,General!I:J,2,FALSE),0))</f>
        <v>0</v>
      </c>
      <c r="HZ55" s="231">
        <f>IF(DP55="",0,IFERROR(VLOOKUP(DP50&amp;DP51&amp;DP52&amp;DP53&amp;DP54&amp;DP55,General!I:J,2,FALSE),0))</f>
        <v>0</v>
      </c>
      <c r="IA55" s="231">
        <f>IF(DS55="",0,IFERROR(VLOOKUP(DS50&amp;DS51&amp;DS52&amp;DS53&amp;DS54&amp;DS55,General!I:J,2,FALSE),0))</f>
        <v>0</v>
      </c>
      <c r="IB55" s="231">
        <f>IF(DV55="",0,IFERROR(VLOOKUP(DV50&amp;DV51&amp;DV52&amp;DV53&amp;DV54&amp;DV55,General!I:J,2,FALSE),0))</f>
        <v>0</v>
      </c>
      <c r="IC55" s="229">
        <f>IF(DY55="",0,IFERROR(VLOOKUP(DY50&amp;DY51&amp;DY52&amp;DY53&amp;DY54&amp;DY55,General!I:J,2,FALSE),0))</f>
        <v>0</v>
      </c>
      <c r="ID55" s="229">
        <f>IF(EB55="",0,IFERROR(VLOOKUP(EB50&amp;EB51&amp;EB52&amp;EB53&amp;EB54&amp;EB55,General!I:J,2,FALSE),0))</f>
        <v>0</v>
      </c>
      <c r="IE55" s="229">
        <v>0</v>
      </c>
      <c r="IF55" s="234" t="str">
        <f t="shared" si="165"/>
        <v/>
      </c>
      <c r="IG55" s="234" t="str">
        <f t="shared" si="99"/>
        <v>N</v>
      </c>
      <c r="IH55" s="234" t="str">
        <f t="shared" ca="1" si="100"/>
        <v>N</v>
      </c>
      <c r="II55" s="234" t="str">
        <f t="shared" si="101"/>
        <v>N</v>
      </c>
      <c r="IJ55" s="234" t="str">
        <f t="shared" si="102"/>
        <v/>
      </c>
      <c r="IK55" s="276" t="str">
        <f t="shared" ca="1" si="103"/>
        <v/>
      </c>
      <c r="IL55" s="234" t="str">
        <f t="shared" ca="1" si="104"/>
        <v/>
      </c>
      <c r="IM55" s="234" t="str">
        <f t="shared" si="105"/>
        <v/>
      </c>
      <c r="IN55" s="234" t="str">
        <f t="shared" si="106"/>
        <v/>
      </c>
      <c r="IO55" s="234" t="str">
        <f t="shared" si="107"/>
        <v/>
      </c>
      <c r="IP55" s="234" t="str">
        <f t="shared" si="108"/>
        <v/>
      </c>
      <c r="IQ55" s="234" t="str">
        <f t="shared" si="10"/>
        <v/>
      </c>
      <c r="IR55" s="234" t="str">
        <f t="shared" si="11"/>
        <v/>
      </c>
      <c r="IS55" s="234" t="str">
        <f t="shared" si="266"/>
        <v>00000</v>
      </c>
      <c r="IT55" s="234" t="str">
        <f t="shared" si="266"/>
        <v>00000</v>
      </c>
      <c r="IU55" s="234" t="str">
        <f t="shared" si="267"/>
        <v>000000</v>
      </c>
      <c r="IV55" s="234" t="str">
        <f t="shared" si="267"/>
        <v>000000</v>
      </c>
      <c r="IW55" s="234" t="str">
        <f t="shared" si="268"/>
        <v>B</v>
      </c>
      <c r="IX55" s="234" t="str">
        <f t="shared" si="168"/>
        <v>B</v>
      </c>
      <c r="IY55" s="234" t="str">
        <f t="shared" si="110"/>
        <v/>
      </c>
      <c r="IZ55" s="234" t="str">
        <f t="shared" ca="1" si="111"/>
        <v/>
      </c>
      <c r="JA55" s="234" t="str">
        <f t="shared" ca="1" si="112"/>
        <v>0</v>
      </c>
      <c r="JB55" s="234" t="str">
        <f t="shared" ca="1" si="113"/>
        <v/>
      </c>
      <c r="JC55" s="234" t="str">
        <f t="shared" si="114"/>
        <v>0</v>
      </c>
      <c r="JD55" s="234" t="str">
        <f t="shared" ca="1" si="115"/>
        <v/>
      </c>
      <c r="JE55" s="234" t="str">
        <f t="shared" ca="1" si="169"/>
        <v/>
      </c>
      <c r="JF55" s="234" t="str">
        <f t="shared" ca="1" si="170"/>
        <v/>
      </c>
      <c r="JG55" s="234" t="str">
        <f t="shared" ca="1" si="171"/>
        <v/>
      </c>
      <c r="JH55" s="234" t="str">
        <f t="shared" si="116"/>
        <v/>
      </c>
      <c r="JI55" s="234"/>
      <c r="JJ55" s="234"/>
      <c r="JK55" s="234"/>
      <c r="JL55" s="234"/>
      <c r="JM55" s="234"/>
      <c r="JN55" s="234">
        <v>2</v>
      </c>
      <c r="JO55" s="218"/>
      <c r="JP55" s="234"/>
      <c r="JQ55" s="234"/>
      <c r="JS55" s="281" t="e">
        <f t="shared" si="199"/>
        <v>#DIV/0!</v>
      </c>
      <c r="JT55" s="1" t="e">
        <f t="shared" si="200"/>
        <v>#DIV/0!</v>
      </c>
      <c r="JU55" s="1" t="e">
        <f t="shared" si="174"/>
        <v>#DIV/0!</v>
      </c>
      <c r="JV55" s="1" t="e">
        <f t="shared" si="175"/>
        <v>#DIV/0!</v>
      </c>
      <c r="JW55" s="1" t="e">
        <f t="shared" si="176"/>
        <v>#DIV/0!</v>
      </c>
      <c r="JX55" s="1" t="str">
        <f t="shared" si="177"/>
        <v/>
      </c>
      <c r="JY55" s="1" t="str">
        <f t="shared" si="178"/>
        <v/>
      </c>
      <c r="JZ55" s="1" t="str">
        <f t="shared" si="179"/>
        <v/>
      </c>
      <c r="KA55" s="1" t="str">
        <f t="shared" si="180"/>
        <v/>
      </c>
      <c r="KB55" s="1" t="str">
        <f t="shared" si="181"/>
        <v/>
      </c>
      <c r="KC55" s="1" t="str" cm="1">
        <f t="array" aca="1" ref="KC55" ca="1">IF(INDIRECT(VLOOKUP(KC54,General!AC:AE,3,FALSE)&amp;FQ54)&gt;1,KC54,JX55)</f>
        <v>DL</v>
      </c>
      <c r="KD55" s="1" t="str" cm="1">
        <f t="array" aca="1" ref="KD55" ca="1">IF(AND(INDIRECT(VLOOKUP(KD54,General!AC:AE,3,FALSE)&amp;FQ54)&gt;6,KD54&lt;&gt;KC55),KD54,IF(JX55&lt;&gt;KC55,JX55,IF(AND(JX55=JY55,JX55=JZ55),KA55,IF(JX55=JY55,JZ55,JY55))))</f>
        <v>DR</v>
      </c>
      <c r="KE55" s="1" t="str" cm="1">
        <f t="array" aca="1" ref="KE55" ca="1">IF(AND(INDIRECT(VLOOKUP(KE54,General!AC:AE,3,FALSE)&amp;FQ54)&gt;6,KE54&lt;&gt;KC55,KE54&lt;&gt;KD55),KE54,IF(AND(JX55&lt;&gt;KC55,JX55&lt;&gt;KD55),JX55,IF(AND(JY55&lt;&gt;KC55,JY55&lt;&gt;KD55),JY55,IF(AND(JZ55&lt;&gt;KC55,JZ55&lt;&gt;KD55),JZ55,IF(AND(KA55&lt;&gt;KC55,KA55&lt;&gt;KD55),KA55,KB55)))))</f>
        <v>CW</v>
      </c>
      <c r="KF55" s="1" t="str" cm="1">
        <f t="array" aca="1" ref="KF55" ca="1">INDIRECT(KC55&amp;FQ55)</f>
        <v/>
      </c>
      <c r="KG55" s="1" t="str" cm="1">
        <f t="array" aca="1" ref="KG55" ca="1">INDIRECT(KD55&amp;FQ55)</f>
        <v/>
      </c>
      <c r="KH55" s="1" t="str" cm="1">
        <f t="array" aca="1" ref="KH55" ca="1">INDIRECT(KE55&amp;FQ55)</f>
        <v/>
      </c>
      <c r="KI55" s="1" t="str">
        <f ca="1">VLOOKUP(KC55,General!AF:AG,2,FALSE)</f>
        <v xml:space="preserve">L3O </v>
      </c>
      <c r="KJ55" s="1" t="str">
        <f ca="1">VLOOKUP(KD55,General!AF:AG,2,FALSE)</f>
        <v xml:space="preserve">L4O </v>
      </c>
      <c r="KK55" s="1" t="str">
        <f ca="1">VLOOKUP(KE55,General!AF:AG,2,FALSE)</f>
        <v>AWB</v>
      </c>
      <c r="KL55" s="1" t="str">
        <f t="shared" ca="1" si="195"/>
        <v>Y</v>
      </c>
      <c r="KM55" s="1" t="str">
        <f t="shared" ca="1" si="196"/>
        <v>Y</v>
      </c>
      <c r="KN55" s="1" t="str">
        <f t="shared" ca="1" si="197"/>
        <v>Y</v>
      </c>
    </row>
    <row r="56" spans="1:300" ht="15.75" thickBot="1">
      <c r="A56" s="1">
        <v>52</v>
      </c>
      <c r="B56" s="9" t="str">
        <f t="shared" si="20"/>
        <v/>
      </c>
      <c r="C56" s="91" t="str">
        <f t="shared" si="183"/>
        <v/>
      </c>
      <c r="D56" s="86" t="str">
        <f t="shared" si="117"/>
        <v/>
      </c>
      <c r="E56" s="87" t="str">
        <f t="shared" si="117"/>
        <v/>
      </c>
      <c r="F56" s="8" t="str">
        <f t="shared" si="21"/>
        <v/>
      </c>
      <c r="H56" s="94" t="str">
        <f t="shared" si="184"/>
        <v/>
      </c>
      <c r="I56" s="86" t="str">
        <f t="shared" si="118"/>
        <v/>
      </c>
      <c r="J56" s="87" t="str">
        <f t="shared" si="118"/>
        <v/>
      </c>
      <c r="K56" s="8" t="str">
        <f t="shared" si="119"/>
        <v/>
      </c>
      <c r="L56" s="52"/>
      <c r="M56" s="16" t="str">
        <f>IF(Dashboard!AH56="","",Dashboard!AH56)</f>
        <v/>
      </c>
      <c r="O56" s="9" t="str">
        <f t="shared" si="185"/>
        <v/>
      </c>
      <c r="P56" s="86" t="str">
        <f t="shared" si="120"/>
        <v/>
      </c>
      <c r="Q56" s="87" t="str">
        <f t="shared" si="120"/>
        <v/>
      </c>
      <c r="R56" s="4" t="str">
        <f t="shared" si="121"/>
        <v/>
      </c>
      <c r="S56" s="4" t="str">
        <f t="shared" si="122"/>
        <v/>
      </c>
      <c r="T56" s="110" t="str">
        <f t="shared" si="123"/>
        <v/>
      </c>
      <c r="U56" s="4" t="str">
        <f>IF(M56="","",IF(B56="NB",U55,IF(T56="",SUM($T$5:$T56)+S56,SUM($T$5:$T56))))</f>
        <v/>
      </c>
      <c r="V56" s="98" t="str">
        <f t="shared" si="0"/>
        <v/>
      </c>
      <c r="W56" s="72" t="e">
        <f t="shared" ca="1" si="22"/>
        <v>#VALUE!</v>
      </c>
      <c r="X56" s="74" t="str">
        <f t="shared" si="23"/>
        <v/>
      </c>
      <c r="Y56" s="9" t="str">
        <f t="shared" ca="1" si="12"/>
        <v>D</v>
      </c>
      <c r="Z56" s="4" t="str">
        <f t="shared" ca="1" si="13"/>
        <v>D</v>
      </c>
      <c r="AA56" s="4" t="str">
        <f t="shared" ca="1" si="14"/>
        <v>B</v>
      </c>
      <c r="AB56" s="4" t="str">
        <f t="shared" si="186"/>
        <v/>
      </c>
      <c r="AC56" s="4" t="str">
        <f t="shared" si="187"/>
        <v/>
      </c>
      <c r="AD56" s="4" t="str">
        <f t="shared" si="188"/>
        <v/>
      </c>
      <c r="AE56" s="1" t="str">
        <f t="shared" si="124"/>
        <v/>
      </c>
      <c r="AF56" s="1" t="str">
        <f t="shared" si="125"/>
        <v/>
      </c>
      <c r="AG56" s="1" t="str">
        <f t="shared" si="189"/>
        <v/>
      </c>
      <c r="AH56" s="1" t="str">
        <f t="shared" si="126"/>
        <v/>
      </c>
      <c r="AI56" s="1" t="str">
        <f t="shared" si="127"/>
        <v/>
      </c>
      <c r="AJ56" s="1" t="str">
        <f t="shared" si="128"/>
        <v/>
      </c>
      <c r="AK56" s="1">
        <f t="shared" si="129"/>
        <v>0</v>
      </c>
      <c r="AL56" s="1">
        <f t="shared" si="129"/>
        <v>0</v>
      </c>
      <c r="AM56" s="1" t="str">
        <f t="shared" si="5"/>
        <v/>
      </c>
      <c r="AN56" s="1">
        <f t="shared" si="24"/>
        <v>0</v>
      </c>
      <c r="AO56" s="1" t="str">
        <f t="shared" si="190"/>
        <v/>
      </c>
      <c r="AP56" s="1" t="str">
        <f t="shared" si="25"/>
        <v>N</v>
      </c>
      <c r="AQ56" s="1" t="str">
        <f t="shared" si="26"/>
        <v>N</v>
      </c>
      <c r="AR56" s="1" t="str">
        <f t="shared" si="27"/>
        <v>N</v>
      </c>
      <c r="AS56" s="1" t="str">
        <f t="shared" si="28"/>
        <v/>
      </c>
      <c r="AT56" s="15" t="str">
        <f t="shared" ca="1" si="130"/>
        <v/>
      </c>
      <c r="AU56" s="1" t="str">
        <f t="shared" ca="1" si="29"/>
        <v/>
      </c>
      <c r="AV56" s="1" t="str">
        <f t="shared" ca="1" si="30"/>
        <v/>
      </c>
      <c r="AW56" s="1" t="str">
        <f t="shared" si="31"/>
        <v/>
      </c>
      <c r="AX56" s="1" t="str">
        <f t="shared" si="32"/>
        <v/>
      </c>
      <c r="AY56" s="1" t="str">
        <f t="shared" si="33"/>
        <v/>
      </c>
      <c r="AZ56" s="1" t="str">
        <f>IF(Dashboard!AH56="P",IF(AZ55="",1,AZ55+1),"")</f>
        <v/>
      </c>
      <c r="BA56" s="1" t="str">
        <f>IF(Dashboard!AH56="B",IF(BA55="",1,BA55+1),"")</f>
        <v/>
      </c>
      <c r="BB56" s="1" t="str">
        <f t="shared" si="264"/>
        <v>00000</v>
      </c>
      <c r="BC56" s="1" t="str">
        <f t="shared" si="264"/>
        <v>00000</v>
      </c>
      <c r="BD56" s="1" t="str">
        <f t="shared" si="265"/>
        <v>000000</v>
      </c>
      <c r="BE56" s="1" t="str">
        <f t="shared" si="265"/>
        <v>000000</v>
      </c>
      <c r="BF56" s="1" t="str">
        <f t="shared" si="132"/>
        <v>B</v>
      </c>
      <c r="BG56" s="1" t="str">
        <f t="shared" si="35"/>
        <v/>
      </c>
      <c r="BH56" s="1">
        <f t="shared" ca="1" si="133"/>
        <v>0</v>
      </c>
      <c r="BI56" s="1" t="str">
        <f t="shared" si="36"/>
        <v/>
      </c>
      <c r="BJ56" s="1">
        <f t="shared" ca="1" si="134"/>
        <v>0</v>
      </c>
      <c r="BK56" s="1" t="str">
        <f t="shared" si="37"/>
        <v/>
      </c>
      <c r="BL56" s="1">
        <f t="shared" ca="1" si="135"/>
        <v>0</v>
      </c>
      <c r="BM56" s="1" t="str">
        <f t="shared" ca="1" si="136"/>
        <v>0</v>
      </c>
      <c r="BN56" s="1" t="str">
        <f t="shared" ca="1" si="137"/>
        <v>0</v>
      </c>
      <c r="BO56" s="1" t="str">
        <f t="shared" ca="1" si="138"/>
        <v>0</v>
      </c>
      <c r="BR56" s="1">
        <f>General!A54</f>
        <v>0</v>
      </c>
      <c r="BS56" s="1">
        <f>General!B54</f>
        <v>0</v>
      </c>
      <c r="BT56" s="1" t="str">
        <f>General!C54</f>
        <v/>
      </c>
      <c r="BU56" s="1">
        <f>General!D54</f>
        <v>0</v>
      </c>
      <c r="BW56" s="1" t="str">
        <f>General!F54</f>
        <v>WLWWW</v>
      </c>
      <c r="BX56" s="1">
        <f>General!G54</f>
        <v>6</v>
      </c>
      <c r="BZ56" s="1">
        <f>IF(Dashboard!U56="",1,0.5)</f>
        <v>1</v>
      </c>
      <c r="CB56" s="230" t="str">
        <f t="shared" si="207"/>
        <v/>
      </c>
      <c r="CC56" s="231" t="str">
        <f t="shared" si="208"/>
        <v/>
      </c>
      <c r="CD56" s="229" t="str">
        <f t="shared" si="209"/>
        <v/>
      </c>
      <c r="CE56" s="230" t="str">
        <f t="shared" si="210"/>
        <v/>
      </c>
      <c r="CF56" s="231" t="str">
        <f t="shared" si="211"/>
        <v/>
      </c>
      <c r="CG56" s="229" t="str">
        <f t="shared" si="212"/>
        <v/>
      </c>
      <c r="CH56" s="230" t="str">
        <f t="shared" si="213"/>
        <v/>
      </c>
      <c r="CI56" s="231" t="str">
        <f t="shared" si="214"/>
        <v/>
      </c>
      <c r="CJ56" s="229" t="str">
        <f t="shared" si="215"/>
        <v/>
      </c>
      <c r="CK56" s="230" t="str">
        <f t="shared" si="216"/>
        <v/>
      </c>
      <c r="CL56" s="231" t="str">
        <f t="shared" si="217"/>
        <v/>
      </c>
      <c r="CM56" s="229" t="str">
        <f t="shared" si="218"/>
        <v/>
      </c>
      <c r="CN56" s="230" t="str">
        <f t="shared" si="262"/>
        <v/>
      </c>
      <c r="CO56" s="231" t="str">
        <f t="shared" si="219"/>
        <v/>
      </c>
      <c r="CP56" s="229" t="str">
        <f t="shared" si="220"/>
        <v/>
      </c>
      <c r="CQ56" s="230" t="str">
        <f t="shared" si="221"/>
        <v/>
      </c>
      <c r="CR56" s="231" t="str">
        <f t="shared" si="222"/>
        <v/>
      </c>
      <c r="CS56" s="229" t="str">
        <f t="shared" si="223"/>
        <v/>
      </c>
      <c r="CT56" s="230" t="str">
        <f t="shared" si="224"/>
        <v/>
      </c>
      <c r="CU56" s="231" t="str">
        <f t="shared" si="225"/>
        <v/>
      </c>
      <c r="CV56" s="229" t="str">
        <f t="shared" si="226"/>
        <v/>
      </c>
      <c r="CW56" s="230" t="str">
        <f t="shared" si="227"/>
        <v/>
      </c>
      <c r="CX56" s="231" t="str">
        <f t="shared" si="228"/>
        <v/>
      </c>
      <c r="CY56" s="232" t="str">
        <f t="shared" si="229"/>
        <v/>
      </c>
      <c r="CZ56" s="230" t="str">
        <f t="shared" si="230"/>
        <v/>
      </c>
      <c r="DA56" s="231" t="str">
        <f t="shared" si="231"/>
        <v/>
      </c>
      <c r="DB56" s="229" t="str">
        <f t="shared" si="232"/>
        <v/>
      </c>
      <c r="DC56" s="230" t="str">
        <f t="shared" si="233"/>
        <v/>
      </c>
      <c r="DD56" s="231" t="str">
        <f t="shared" si="234"/>
        <v/>
      </c>
      <c r="DE56" s="229" t="str">
        <f t="shared" si="235"/>
        <v/>
      </c>
      <c r="DF56" s="230" t="str">
        <f t="shared" si="236"/>
        <v/>
      </c>
      <c r="DG56" s="231" t="str">
        <f t="shared" si="237"/>
        <v/>
      </c>
      <c r="DH56" s="229" t="str">
        <f t="shared" si="238"/>
        <v/>
      </c>
      <c r="DI56" s="230" t="str">
        <f t="shared" si="239"/>
        <v/>
      </c>
      <c r="DJ56" s="231" t="str">
        <f t="shared" si="240"/>
        <v/>
      </c>
      <c r="DK56" s="229" t="str">
        <f t="shared" si="241"/>
        <v/>
      </c>
      <c r="DL56" s="230" t="str">
        <f t="shared" si="242"/>
        <v/>
      </c>
      <c r="DM56" s="231" t="str">
        <f t="shared" si="243"/>
        <v/>
      </c>
      <c r="DN56" s="229" t="str">
        <f t="shared" si="244"/>
        <v/>
      </c>
      <c r="DO56" s="230" t="str">
        <f t="shared" si="245"/>
        <v/>
      </c>
      <c r="DP56" s="231" t="str">
        <f t="shared" si="246"/>
        <v/>
      </c>
      <c r="DQ56" s="229" t="str">
        <f t="shared" si="247"/>
        <v/>
      </c>
      <c r="DR56" s="230" t="str">
        <f t="shared" si="248"/>
        <v/>
      </c>
      <c r="DS56" s="231" t="str">
        <f t="shared" si="249"/>
        <v/>
      </c>
      <c r="DT56" s="229" t="str">
        <f t="shared" si="250"/>
        <v/>
      </c>
      <c r="DU56" s="230" t="str">
        <f t="shared" si="251"/>
        <v/>
      </c>
      <c r="DV56" s="231" t="str">
        <f t="shared" si="252"/>
        <v/>
      </c>
      <c r="DW56" s="229" t="str">
        <f t="shared" si="253"/>
        <v/>
      </c>
      <c r="DX56" s="230" t="str">
        <f t="shared" si="254"/>
        <v/>
      </c>
      <c r="DY56" s="231" t="str">
        <f t="shared" si="255"/>
        <v/>
      </c>
      <c r="DZ56" s="229" t="str">
        <f t="shared" si="256"/>
        <v/>
      </c>
      <c r="EA56" s="230" t="str">
        <f t="shared" si="257"/>
        <v/>
      </c>
      <c r="EB56" s="231" t="str">
        <f t="shared" si="258"/>
        <v/>
      </c>
      <c r="EC56" s="229" t="str">
        <f t="shared" si="259"/>
        <v/>
      </c>
      <c r="ED56" s="252">
        <f t="shared" si="140"/>
        <v>0</v>
      </c>
      <c r="EE56" s="253">
        <f t="shared" si="141"/>
        <v>0</v>
      </c>
      <c r="EF56" s="254" t="str">
        <f t="shared" si="142"/>
        <v/>
      </c>
      <c r="EG56" s="255" t="e">
        <f t="shared" si="263"/>
        <v>#DIV/0!</v>
      </c>
      <c r="EH56" s="255" t="e">
        <f t="shared" si="263"/>
        <v>#DIV/0!</v>
      </c>
      <c r="EI56" s="255" t="e">
        <f t="shared" si="263"/>
        <v>#DIV/0!</v>
      </c>
      <c r="EJ56" s="255" t="e">
        <f t="shared" si="263"/>
        <v>#DIV/0!</v>
      </c>
      <c r="EK56" s="255" t="e">
        <f t="shared" si="263"/>
        <v>#DIV/0!</v>
      </c>
      <c r="EL56" s="255" t="e">
        <f t="shared" si="263"/>
        <v>#DIV/0!</v>
      </c>
      <c r="EM56" s="255" t="e">
        <f t="shared" si="263"/>
        <v>#DIV/0!</v>
      </c>
      <c r="EN56" s="255" t="e">
        <f t="shared" si="263"/>
        <v>#DIV/0!</v>
      </c>
      <c r="EO56" s="255" t="e">
        <f t="shared" si="263"/>
        <v>#DIV/0!</v>
      </c>
      <c r="EP56" s="255" t="e">
        <f t="shared" si="263"/>
        <v>#DIV/0!</v>
      </c>
      <c r="EQ56" s="255" t="e">
        <f t="shared" si="263"/>
        <v>#DIV/0!</v>
      </c>
      <c r="ER56" s="255" t="e">
        <f t="shared" si="263"/>
        <v>#DIV/0!</v>
      </c>
      <c r="ES56" s="255" t="e">
        <f t="shared" si="263"/>
        <v>#DIV/0!</v>
      </c>
      <c r="ET56" s="255" t="e">
        <f t="shared" si="263"/>
        <v>#DIV/0!</v>
      </c>
      <c r="EU56" s="255" t="e">
        <f t="shared" si="263"/>
        <v>#DIV/0!</v>
      </c>
      <c r="EV56" s="255" t="e">
        <f t="shared" si="260"/>
        <v>#DIV/0!</v>
      </c>
      <c r="EW56" s="255" t="e">
        <f t="shared" si="203"/>
        <v>#DIV/0!</v>
      </c>
      <c r="EX56" s="255" t="e">
        <f t="shared" si="201"/>
        <v>#DIV/0!</v>
      </c>
      <c r="EY56" s="256" t="str">
        <f t="shared" si="144"/>
        <v/>
      </c>
      <c r="EZ56" s="257" t="str">
        <f t="shared" si="145"/>
        <v/>
      </c>
      <c r="FA56" s="257" t="str">
        <f t="shared" si="146"/>
        <v/>
      </c>
      <c r="FB56" s="257" t="str">
        <f t="shared" si="147"/>
        <v/>
      </c>
      <c r="FC56" s="257" t="str">
        <f t="shared" si="148"/>
        <v/>
      </c>
      <c r="FD56" s="257" t="str">
        <f t="shared" si="149"/>
        <v/>
      </c>
      <c r="FE56" s="257" t="str">
        <f t="shared" si="150"/>
        <v/>
      </c>
      <c r="FF56" s="257" t="str">
        <f t="shared" si="151"/>
        <v/>
      </c>
      <c r="FG56" s="257" t="str">
        <f t="shared" si="152"/>
        <v/>
      </c>
      <c r="FH56" s="257" t="str">
        <f t="shared" si="153"/>
        <v/>
      </c>
      <c r="FI56" s="257" t="str">
        <f t="shared" si="154"/>
        <v/>
      </c>
      <c r="FJ56" s="257" t="str">
        <f t="shared" si="155"/>
        <v/>
      </c>
      <c r="FK56" s="257" t="str">
        <f t="shared" si="156"/>
        <v/>
      </c>
      <c r="FL56" s="257" t="str">
        <f t="shared" si="157"/>
        <v/>
      </c>
      <c r="FM56" s="257" t="str">
        <f t="shared" si="158"/>
        <v/>
      </c>
      <c r="FN56" s="257" t="str">
        <f t="shared" si="159"/>
        <v/>
      </c>
      <c r="FO56" s="257" t="str">
        <f t="shared" si="160"/>
        <v/>
      </c>
      <c r="FP56" s="258" t="str">
        <f t="shared" si="161"/>
        <v/>
      </c>
      <c r="FQ56" s="228">
        <v>56</v>
      </c>
      <c r="FR56" s="232">
        <f t="shared" si="198"/>
        <v>51</v>
      </c>
      <c r="FS56" s="230" t="str" cm="1">
        <f t="array" ref="FS56">IFERROR(INDEX($EG$4:$EX$4,_xlfn.AGGREGATE(15,6,COLUMN($EG$4:$EX$4)-COLUMN($EF$1)/($EG56:$EX56=LARGE($EG56:$EX56,1)),COLUMNS($EX$4:$EX$4))),"")</f>
        <v/>
      </c>
      <c r="FT56" s="230" t="str" cm="1">
        <f t="array" ref="FT56">IFERROR(INDEX($EG$4:$EX$4,_xlfn.AGGREGATE(15,6,COLUMN($EG$4:$EX$4)-COLUMN($EF$1)/($EG56:$EX56=LARGE($EG56:$EX56,2)),COLUMNS($EX$4:$EY$4))),"")</f>
        <v/>
      </c>
      <c r="FU56" s="230" t="str" cm="1">
        <f t="array" ref="FU56">IFERROR(INDEX($EG$4:$EX$4,_xlfn.AGGREGATE(15,6,COLUMN($EG$4:$EX$4)-COLUMN($EF$1)/($EG56:$EX56=LARGE($EG56:$EX56,3)),COLUMNS($EX$4:$EZ$4))),"")</f>
        <v/>
      </c>
      <c r="FV56" s="230" t="str" cm="1">
        <f t="array" ref="FV56">IFERROR(INDEX($EG$4:$EX$4,_xlfn.AGGREGATE(15,6,COLUMN($EG$4:$EX$4)-COLUMN($EF$1)/($EG56:$EX56=LARGE($EG56:$EX56,4)),COLUMNS($EX$4:$FA$4))),"")</f>
        <v/>
      </c>
      <c r="FW56" s="230" t="str" cm="1">
        <f t="array" ref="FW56">IFERROR(INDEX($EG$4:$EX$4,_xlfn.AGGREGATE(15,6,COLUMN($EG$4:$EX$4)-COLUMN($EF$1)/($EG56:$EX56=LARGE($EG56:$EX56,5)),COLUMNS($EX$4:$FB$4))),"")</f>
        <v/>
      </c>
      <c r="FX56" s="230" t="str" cm="1">
        <f t="array" ref="FX56">IFERROR(INDEX($EG$4:$EX$4,_xlfn.AGGREGATE(15,6,COLUMN($EG$4:$EX$4)-COLUMN($EF$1)/($EG56:$EX56=LARGE($EG56:$EX56,6)),COLUMNS($EX$4:$FC$4))),"")</f>
        <v/>
      </c>
      <c r="FY56" s="228" t="str">
        <f t="shared" si="191"/>
        <v/>
      </c>
      <c r="FZ56" s="231" t="str">
        <f t="shared" ca="1" si="192"/>
        <v>R</v>
      </c>
      <c r="GA56" s="231" t="e" cm="1">
        <f t="array" aca="1" ref="GA56" ca="1">IF(INDIRECT(VLOOKUP(GA55,General!AC:AE,3,FALSE)&amp;FQ55)&gt;0,GA55,FY55)</f>
        <v>#N/A</v>
      </c>
      <c r="GB56" s="232">
        <f t="shared" ca="1" si="193"/>
        <v>5</v>
      </c>
      <c r="GC56" s="230"/>
      <c r="GD56" s="231"/>
      <c r="GE56" s="231"/>
      <c r="GF56" s="231"/>
      <c r="GG56" s="231"/>
      <c r="GH56" s="229"/>
      <c r="GI56" s="259">
        <f ca="1">IF(FS56="",-1,COUNTIF(INDIRECT(GC56&amp;$DN$10):INDIRECT(GC56&amp;FQ56),"Y"))</f>
        <v>-1</v>
      </c>
      <c r="GJ56" s="262">
        <f ca="1">IF(FT56="",-1,COUNTIF(INDIRECT(GD56&amp;$DN$10):INDIRECT(GD56&amp;FQ56),"Y"))</f>
        <v>-1</v>
      </c>
      <c r="GK56" s="262">
        <f ca="1">IF(FU56="",-1,COUNTIF(INDIRECT(GE56&amp;$DN$10):INDIRECT(GE56&amp;FQ56),"Y"))</f>
        <v>-1</v>
      </c>
      <c r="GL56" s="260">
        <f ca="1">IF(FV56="",-1,COUNTIF(INDIRECT(GF56&amp;$DN$10):INDIRECT(GF56&amp;FQ56),"Y"))</f>
        <v>-1</v>
      </c>
      <c r="GM56" s="264">
        <f ca="1">IF(FW56="",-1,COUNTIF(INDIRECT(GG56&amp;$DN$10):INDIRECT(GG56&amp;FQ56),"Y"))</f>
        <v>-1</v>
      </c>
      <c r="GN56" s="264">
        <f ca="1">IF(FX56="",-1,COUNTIF(INDIRECT(GH56&amp;$DN$10):INDIRECT(GH56&amp;FQ56),"Y"))</f>
        <v>-1</v>
      </c>
      <c r="GO56" s="230" t="str" cm="1">
        <f t="array" ref="GO56">IFERROR(INDEX($DP$56:$DU$56,_xlfn.AGGREGATE(15,6,COLUMN($DP$56:$DU$56)-COLUMN($DO$56)/($EF$56:$EK$56=MAX($EF$56:$EK$56)),COLUMNS($DP$56:FS56))),"")</f>
        <v/>
      </c>
      <c r="GP56" s="231" t="str" cm="1">
        <f t="array" ref="GP56">IFERROR(INDEX($DP$56:$DU$56,_xlfn.AGGREGATE(15,6,COLUMN($DP$56:$DU$56)-COLUMN($DO$56)/($EF$56:$EK$56=MAX($EF$56:$EK$56)),COLUMNS($DP$56:FT56))),"")</f>
        <v/>
      </c>
      <c r="GQ56" s="231" t="str" cm="1">
        <f t="array" ref="GQ56">IFERROR(INDEX($DP$56:$DU$56,_xlfn.AGGREGATE(15,6,COLUMN($DP$56:$DU$56)-COLUMN($DO$56)/($EF$56:$EK$56=MAX($EF$56:$EK$56)),COLUMNS($DP$56:FU56))),"")</f>
        <v/>
      </c>
      <c r="GR56" s="231" t="str" cm="1">
        <f t="array" ref="GR56">IFERROR(INDEX($DP$56:$DU$56,_xlfn.AGGREGATE(15,6,COLUMN($DP$56:$DU$56)-COLUMN($DO$56)/($EF$56:$EK$56=MAX($EF$56:$EK$56)),COLUMNS($DP$56:FV56))),"")</f>
        <v/>
      </c>
      <c r="GS56" s="231" t="str" cm="1">
        <f t="array" ref="GS56">IFERROR(INDEX($DP$56:$DU$56,_xlfn.AGGREGATE(15,6,COLUMN($DP$56:$DU$56)-COLUMN($DO$56)/($EF$56:$EK$56=MAX($EF$56:$EK$56)),COLUMNS($DP$56:FW56))),"")</f>
        <v/>
      </c>
      <c r="GT56" s="229" t="str" cm="1">
        <f t="array" ref="GT56">IFERROR(INDEX($DP$56:$DU$56,_xlfn.AGGREGATE(15,6,COLUMN($DP$56:$DU$56)-COLUMN($DO$56)/($EF$56:$EK$56=MAX($EF$56:$EK$56)),COLUMNS($DP$56:FX56))),"")</f>
        <v/>
      </c>
      <c r="GU56" s="234">
        <f t="shared" ca="1" si="164"/>
        <v>6</v>
      </c>
      <c r="GV56" s="232">
        <f t="shared" ca="1" si="194"/>
        <v>5</v>
      </c>
      <c r="GW56" s="263" t="str" cm="1">
        <f t="array" aca="1" ref="GW56" ca="1">INDEX(GO56:GT56,1,GV56)</f>
        <v/>
      </c>
      <c r="GX56" s="230" t="str">
        <f t="shared" ca="1" si="17"/>
        <v>B</v>
      </c>
      <c r="GY56" s="231" t="str">
        <f t="shared" ca="1" si="18"/>
        <v>T</v>
      </c>
      <c r="GZ56" s="231" t="str">
        <f t="shared" si="19"/>
        <v>C</v>
      </c>
      <c r="HA56" s="231" t="str">
        <f t="shared" si="6"/>
        <v/>
      </c>
      <c r="HB56" s="231" t="str">
        <f t="shared" ca="1" si="7"/>
        <v>00</v>
      </c>
      <c r="HC56" s="231" t="str">
        <f t="shared" si="8"/>
        <v>00</v>
      </c>
      <c r="HD56" s="234" t="str">
        <f t="shared" si="92"/>
        <v/>
      </c>
      <c r="HE56" s="234" t="str">
        <f t="shared" si="93"/>
        <v/>
      </c>
      <c r="HF56" s="234" t="str">
        <f t="shared" si="94"/>
        <v/>
      </c>
      <c r="HG56" s="234" t="str">
        <f t="shared" si="95"/>
        <v/>
      </c>
      <c r="HH56" s="234" t="str">
        <f t="shared" si="96"/>
        <v/>
      </c>
      <c r="HI56" s="234" t="str">
        <f t="shared" si="97"/>
        <v/>
      </c>
      <c r="HJ56" s="234">
        <f t="shared" ca="1" si="261"/>
        <v>0</v>
      </c>
      <c r="HK56" s="234">
        <f t="shared" ca="1" si="261"/>
        <v>0</v>
      </c>
      <c r="HL56" s="230" t="str">
        <f t="shared" si="206"/>
        <v/>
      </c>
      <c r="HM56" s="231">
        <f>IF(CC56="",0,IFERROR(VLOOKUP(CC51&amp;CC52&amp;CC53&amp;CC54&amp;CC55&amp;CC56,General!I:J,2,FALSE),0))</f>
        <v>0</v>
      </c>
      <c r="HN56" s="231">
        <f>IF(CF56="",0,IFERROR(VLOOKUP(CF51&amp;CF52&amp;CF53&amp;CF54&amp;CF55&amp;CF56,General!I:J,2,FALSE),0))</f>
        <v>0</v>
      </c>
      <c r="HO56" s="231">
        <f>IF(CI56="",0,IFERROR(VLOOKUP(CI51&amp;CI52&amp;CI53&amp;CI54&amp;CI55&amp;CI56,General!I:J,2,FALSE),0))</f>
        <v>0</v>
      </c>
      <c r="HP56" s="231">
        <f>IF(CL56="",0,IFERROR(VLOOKUP(CL51&amp;CL52&amp;CL53&amp;CL54&amp;CL55&amp;CL56,General!I:J,2,FALSE),0))</f>
        <v>0</v>
      </c>
      <c r="HQ56" s="231">
        <f>IF(CO56="",0,IFERROR(VLOOKUP(CO51&amp;CO52&amp;CO53&amp;CO54&amp;CO55&amp;CO56,General!I:J,2,FALSE),0))</f>
        <v>0</v>
      </c>
      <c r="HR56" s="231">
        <f>IF(CR56="",0,IFERROR(VLOOKUP(CR51&amp;CR52&amp;CR53&amp;CR54&amp;CR55&amp;CR56,General!I:J,2,FALSE),0))</f>
        <v>0</v>
      </c>
      <c r="HS56" s="231">
        <f>IF(CU56="",0,IFERROR(VLOOKUP(CU51&amp;CU52&amp;CU53&amp;CU54&amp;CU55&amp;CU56,General!I:J,2,FALSE),0))</f>
        <v>0</v>
      </c>
      <c r="HT56" s="231">
        <f>IF(CX56="",0,IFERROR(VLOOKUP(CX51&amp;CX52&amp;CX53&amp;CX54&amp;CX55&amp;CX56,General!I:J,2,FALSE),0))</f>
        <v>0</v>
      </c>
      <c r="HU56" s="231">
        <f>IF(DA56="",0,IFERROR(VLOOKUP(DA51&amp;DA52&amp;DA53&amp;DA54&amp;DA55&amp;DA56,General!I:J,2,FALSE),0))</f>
        <v>0</v>
      </c>
      <c r="HV56" s="231">
        <f>IF(DD56="",0,IFERROR(VLOOKUP(DD51&amp;DD52&amp;DD53&amp;DD54&amp;DD55&amp;DD56,General!I:J,2,FALSE),0))</f>
        <v>0</v>
      </c>
      <c r="HW56" s="231">
        <f>IF(DG56="",0,IFERROR(VLOOKUP(DG51&amp;DG52&amp;DG53&amp;DG54&amp;DG55&amp;DG56,General!I:J,2,FALSE),0))</f>
        <v>0</v>
      </c>
      <c r="HX56" s="231">
        <f>IF(DJ56="",0,IFERROR(VLOOKUP(DJ51&amp;DJ52&amp;DJ53&amp;DJ54&amp;DJ55&amp;DJ56,General!I:J,2,FALSE),0))</f>
        <v>0</v>
      </c>
      <c r="HY56" s="231">
        <f>IF(DM56="",0,IFERROR(VLOOKUP(DM51&amp;DM52&amp;DM53&amp;DM54&amp;DM55&amp;DM56,General!I:J,2,FALSE),0))</f>
        <v>0</v>
      </c>
      <c r="HZ56" s="231">
        <f>IF(DP56="",0,IFERROR(VLOOKUP(DP51&amp;DP52&amp;DP53&amp;DP54&amp;DP55&amp;DP56,General!I:J,2,FALSE),0))</f>
        <v>0</v>
      </c>
      <c r="IA56" s="231">
        <f>IF(DS56="",0,IFERROR(VLOOKUP(DS51&amp;DS52&amp;DS53&amp;DS54&amp;DS55&amp;DS56,General!I:J,2,FALSE),0))</f>
        <v>0</v>
      </c>
      <c r="IB56" s="231">
        <f>IF(DV56="",0,IFERROR(VLOOKUP(DV51&amp;DV52&amp;DV53&amp;DV54&amp;DV55&amp;DV56,General!I:J,2,FALSE),0))</f>
        <v>0</v>
      </c>
      <c r="IC56" s="229">
        <f>IF(DY56="",0,IFERROR(VLOOKUP(DY51&amp;DY52&amp;DY53&amp;DY54&amp;DY55&amp;DY56,General!I:J,2,FALSE),0))</f>
        <v>0</v>
      </c>
      <c r="ID56" s="229">
        <f>IF(EB56="",0,IFERROR(VLOOKUP(EB51&amp;EB52&amp;EB53&amp;EB54&amp;EB55&amp;EB56,General!I:J,2,FALSE),0))</f>
        <v>0</v>
      </c>
      <c r="IE56" s="229">
        <v>0</v>
      </c>
      <c r="IF56" s="234" t="str">
        <f t="shared" si="165"/>
        <v/>
      </c>
      <c r="IG56" s="234" t="str">
        <f t="shared" si="99"/>
        <v>N</v>
      </c>
      <c r="IH56" s="234" t="str">
        <f t="shared" ca="1" si="100"/>
        <v>N</v>
      </c>
      <c r="II56" s="234" t="str">
        <f t="shared" si="101"/>
        <v>N</v>
      </c>
      <c r="IJ56" s="234" t="str">
        <f t="shared" si="102"/>
        <v/>
      </c>
      <c r="IK56" s="276" t="str">
        <f t="shared" ca="1" si="103"/>
        <v/>
      </c>
      <c r="IL56" s="234" t="str">
        <f t="shared" ca="1" si="104"/>
        <v/>
      </c>
      <c r="IM56" s="234" t="str">
        <f t="shared" si="105"/>
        <v/>
      </c>
      <c r="IN56" s="234" t="str">
        <f t="shared" si="106"/>
        <v/>
      </c>
      <c r="IO56" s="234" t="str">
        <f t="shared" si="107"/>
        <v/>
      </c>
      <c r="IP56" s="234" t="str">
        <f t="shared" si="108"/>
        <v/>
      </c>
      <c r="IQ56" s="234" t="str">
        <f t="shared" si="10"/>
        <v/>
      </c>
      <c r="IR56" s="234" t="str">
        <f t="shared" si="11"/>
        <v/>
      </c>
      <c r="IS56" s="234" t="str">
        <f t="shared" si="266"/>
        <v>00000</v>
      </c>
      <c r="IT56" s="234" t="str">
        <f t="shared" si="266"/>
        <v>00000</v>
      </c>
      <c r="IU56" s="234" t="str">
        <f t="shared" si="267"/>
        <v>000000</v>
      </c>
      <c r="IV56" s="234" t="str">
        <f t="shared" si="267"/>
        <v>000000</v>
      </c>
      <c r="IW56" s="234" t="str">
        <f t="shared" si="268"/>
        <v>B</v>
      </c>
      <c r="IX56" s="234" t="str">
        <f t="shared" si="168"/>
        <v>B</v>
      </c>
      <c r="IY56" s="234" t="str">
        <f t="shared" si="110"/>
        <v/>
      </c>
      <c r="IZ56" s="234" t="str">
        <f t="shared" ca="1" si="111"/>
        <v/>
      </c>
      <c r="JA56" s="234" t="str">
        <f t="shared" ca="1" si="112"/>
        <v>0</v>
      </c>
      <c r="JB56" s="234" t="str">
        <f t="shared" ca="1" si="113"/>
        <v/>
      </c>
      <c r="JC56" s="234" t="str">
        <f t="shared" si="114"/>
        <v>0</v>
      </c>
      <c r="JD56" s="234" t="str">
        <f t="shared" ca="1" si="115"/>
        <v/>
      </c>
      <c r="JE56" s="234" t="str">
        <f t="shared" ca="1" si="169"/>
        <v/>
      </c>
      <c r="JF56" s="234" t="str">
        <f t="shared" ca="1" si="170"/>
        <v/>
      </c>
      <c r="JG56" s="234" t="str">
        <f t="shared" ca="1" si="171"/>
        <v/>
      </c>
      <c r="JH56" s="234" t="str">
        <f t="shared" si="116"/>
        <v/>
      </c>
      <c r="JI56" s="234"/>
      <c r="JJ56" s="234"/>
      <c r="JK56" s="234"/>
      <c r="JL56" s="234"/>
      <c r="JM56" s="234"/>
      <c r="JN56" s="234">
        <v>1</v>
      </c>
      <c r="JO56" s="218"/>
      <c r="JP56" s="234"/>
      <c r="JQ56" s="234"/>
      <c r="JS56" s="281" t="e">
        <f t="shared" si="199"/>
        <v>#DIV/0!</v>
      </c>
      <c r="JT56" s="1" t="e">
        <f t="shared" si="200"/>
        <v>#DIV/0!</v>
      </c>
      <c r="JU56" s="1" t="e">
        <f t="shared" si="174"/>
        <v>#DIV/0!</v>
      </c>
      <c r="JV56" s="1" t="e">
        <f t="shared" si="175"/>
        <v>#DIV/0!</v>
      </c>
      <c r="JW56" s="1" t="e">
        <f t="shared" si="176"/>
        <v>#DIV/0!</v>
      </c>
      <c r="JX56" s="1" t="str">
        <f t="shared" si="177"/>
        <v/>
      </c>
      <c r="JY56" s="1" t="str">
        <f t="shared" si="178"/>
        <v/>
      </c>
      <c r="JZ56" s="1" t="str">
        <f t="shared" si="179"/>
        <v/>
      </c>
      <c r="KA56" s="1" t="str">
        <f t="shared" si="180"/>
        <v/>
      </c>
      <c r="KB56" s="1" t="str">
        <f t="shared" si="181"/>
        <v/>
      </c>
      <c r="KC56" s="1" t="str" cm="1">
        <f t="array" aca="1" ref="KC56" ca="1">IF(INDIRECT(VLOOKUP(KC55,General!AC:AE,3,FALSE)&amp;FQ55)&gt;1,KC55,JX56)</f>
        <v>DL</v>
      </c>
      <c r="KD56" s="1" t="str" cm="1">
        <f t="array" aca="1" ref="KD56" ca="1">IF(AND(INDIRECT(VLOOKUP(KD55,General!AC:AE,3,FALSE)&amp;FQ55)&gt;6,KD55&lt;&gt;KC56),KD55,IF(JX56&lt;&gt;KC56,JX56,IF(AND(JX56=JY56,JX56=JZ56),KA56,IF(JX56=JY56,JZ56,JY56))))</f>
        <v>DR</v>
      </c>
      <c r="KE56" s="1" t="str" cm="1">
        <f t="array" aca="1" ref="KE56" ca="1">IF(AND(INDIRECT(VLOOKUP(KE55,General!AC:AE,3,FALSE)&amp;FQ55)&gt;6,KE55&lt;&gt;KC56,KE55&lt;&gt;KD56),KE55,IF(AND(JX56&lt;&gt;KC56,JX56&lt;&gt;KD56),JX56,IF(AND(JY56&lt;&gt;KC56,JY56&lt;&gt;KD56),JY56,IF(AND(JZ56&lt;&gt;KC56,JZ56&lt;&gt;KD56),JZ56,IF(AND(KA56&lt;&gt;KC56,KA56&lt;&gt;KD56),KA56,KB56)))))</f>
        <v>CW</v>
      </c>
      <c r="KF56" s="1" t="str" cm="1">
        <f t="array" aca="1" ref="KF56" ca="1">INDIRECT(KC56&amp;FQ56)</f>
        <v/>
      </c>
      <c r="KG56" s="1" t="str" cm="1">
        <f t="array" aca="1" ref="KG56" ca="1">INDIRECT(KD56&amp;FQ56)</f>
        <v/>
      </c>
      <c r="KH56" s="1" t="str" cm="1">
        <f t="array" aca="1" ref="KH56" ca="1">INDIRECT(KE56&amp;FQ56)</f>
        <v/>
      </c>
      <c r="KI56" s="1" t="str">
        <f ca="1">VLOOKUP(KC56,General!AF:AG,2,FALSE)</f>
        <v xml:space="preserve">L3O </v>
      </c>
      <c r="KJ56" s="1" t="str">
        <f ca="1">VLOOKUP(KD56,General!AF:AG,2,FALSE)</f>
        <v xml:space="preserve">L4O </v>
      </c>
      <c r="KK56" s="1" t="str">
        <f ca="1">VLOOKUP(KE56,General!AF:AG,2,FALSE)</f>
        <v>AWB</v>
      </c>
      <c r="KL56" s="1" t="str">
        <f t="shared" ca="1" si="195"/>
        <v>Y</v>
      </c>
      <c r="KM56" s="1" t="str">
        <f t="shared" ca="1" si="196"/>
        <v>Y</v>
      </c>
      <c r="KN56" s="1" t="str">
        <f t="shared" ca="1" si="197"/>
        <v>Y</v>
      </c>
    </row>
    <row r="57" spans="1:300" ht="15.75" thickBot="1">
      <c r="A57" s="1">
        <v>53</v>
      </c>
      <c r="B57" s="9" t="str">
        <f t="shared" si="20"/>
        <v/>
      </c>
      <c r="C57" s="91" t="str">
        <f t="shared" si="183"/>
        <v/>
      </c>
      <c r="D57" s="86" t="str">
        <f t="shared" si="117"/>
        <v/>
      </c>
      <c r="E57" s="87" t="str">
        <f t="shared" si="117"/>
        <v/>
      </c>
      <c r="F57" s="8" t="str">
        <f t="shared" si="21"/>
        <v/>
      </c>
      <c r="H57" s="94" t="str">
        <f t="shared" si="184"/>
        <v/>
      </c>
      <c r="I57" s="86" t="str">
        <f t="shared" si="118"/>
        <v/>
      </c>
      <c r="J57" s="87" t="str">
        <f t="shared" si="118"/>
        <v/>
      </c>
      <c r="K57" s="8" t="str">
        <f t="shared" si="119"/>
        <v/>
      </c>
      <c r="L57" s="52"/>
      <c r="M57" s="16" t="str">
        <f>IF(Dashboard!AH57="","",Dashboard!AH57)</f>
        <v/>
      </c>
      <c r="O57" s="9" t="str">
        <f t="shared" si="185"/>
        <v/>
      </c>
      <c r="P57" s="86" t="str">
        <f t="shared" si="120"/>
        <v/>
      </c>
      <c r="Q57" s="87" t="str">
        <f t="shared" si="120"/>
        <v/>
      </c>
      <c r="R57" s="4" t="str">
        <f t="shared" si="121"/>
        <v/>
      </c>
      <c r="S57" s="4" t="str">
        <f t="shared" si="122"/>
        <v/>
      </c>
      <c r="T57" s="110" t="str">
        <f t="shared" si="123"/>
        <v/>
      </c>
      <c r="U57" s="4" t="str">
        <f>IF(M57="","",IF(B57="NB",U56,IF(T57="",SUM($T$5:$T57)+S57,SUM($T$5:$T57))))</f>
        <v/>
      </c>
      <c r="V57" s="98" t="str">
        <f t="shared" si="0"/>
        <v/>
      </c>
      <c r="W57" s="72" t="e">
        <f t="shared" ca="1" si="22"/>
        <v>#VALUE!</v>
      </c>
      <c r="X57" s="74" t="str">
        <f t="shared" si="23"/>
        <v/>
      </c>
      <c r="Y57" s="9" t="str">
        <f t="shared" ca="1" si="12"/>
        <v>D</v>
      </c>
      <c r="Z57" s="4" t="str">
        <f t="shared" ca="1" si="13"/>
        <v>D</v>
      </c>
      <c r="AA57" s="4" t="str">
        <f t="shared" ca="1" si="14"/>
        <v>B</v>
      </c>
      <c r="AB57" s="4" t="str">
        <f t="shared" si="186"/>
        <v/>
      </c>
      <c r="AC57" s="4" t="str">
        <f t="shared" si="187"/>
        <v/>
      </c>
      <c r="AD57" s="4" t="str">
        <f t="shared" si="188"/>
        <v/>
      </c>
      <c r="AE57" s="1" t="str">
        <f t="shared" si="124"/>
        <v/>
      </c>
      <c r="AF57" s="1" t="str">
        <f t="shared" si="125"/>
        <v/>
      </c>
      <c r="AG57" s="1" t="str">
        <f t="shared" si="189"/>
        <v/>
      </c>
      <c r="AH57" s="1" t="str">
        <f t="shared" si="126"/>
        <v/>
      </c>
      <c r="AI57" s="1" t="str">
        <f t="shared" si="127"/>
        <v/>
      </c>
      <c r="AJ57" s="1" t="str">
        <f t="shared" si="128"/>
        <v/>
      </c>
      <c r="AK57" s="1">
        <f t="shared" si="129"/>
        <v>0</v>
      </c>
      <c r="AL57" s="1">
        <f t="shared" si="129"/>
        <v>0</v>
      </c>
      <c r="AM57" s="1" t="str">
        <f t="shared" si="5"/>
        <v/>
      </c>
      <c r="AN57" s="1">
        <f t="shared" si="24"/>
        <v>0</v>
      </c>
      <c r="AO57" s="1" t="str">
        <f t="shared" si="190"/>
        <v/>
      </c>
      <c r="AP57" s="1" t="str">
        <f t="shared" si="25"/>
        <v>N</v>
      </c>
      <c r="AQ57" s="1" t="str">
        <f t="shared" si="26"/>
        <v>N</v>
      </c>
      <c r="AR57" s="1" t="str">
        <f t="shared" si="27"/>
        <v>N</v>
      </c>
      <c r="AS57" s="1" t="str">
        <f t="shared" si="28"/>
        <v/>
      </c>
      <c r="AT57" s="15" t="str">
        <f t="shared" ca="1" si="130"/>
        <v/>
      </c>
      <c r="AU57" s="1" t="str">
        <f t="shared" ca="1" si="29"/>
        <v/>
      </c>
      <c r="AV57" s="1" t="str">
        <f t="shared" ca="1" si="30"/>
        <v/>
      </c>
      <c r="AW57" s="1" t="str">
        <f t="shared" si="31"/>
        <v/>
      </c>
      <c r="AX57" s="1" t="str">
        <f t="shared" si="32"/>
        <v/>
      </c>
      <c r="AY57" s="1" t="str">
        <f t="shared" si="33"/>
        <v/>
      </c>
      <c r="AZ57" s="1" t="str">
        <f>IF(Dashboard!AH57="P",IF(AZ56="",1,AZ56+1),"")</f>
        <v/>
      </c>
      <c r="BA57" s="1" t="str">
        <f>IF(Dashboard!AH57="B",IF(BA56="",1,BA56+1),"")</f>
        <v/>
      </c>
      <c r="BB57" s="1" t="str">
        <f t="shared" si="264"/>
        <v>00000</v>
      </c>
      <c r="BC57" s="1" t="str">
        <f t="shared" si="264"/>
        <v>00000</v>
      </c>
      <c r="BD57" s="1" t="str">
        <f t="shared" si="265"/>
        <v>000000</v>
      </c>
      <c r="BE57" s="1" t="str">
        <f t="shared" si="265"/>
        <v>000000</v>
      </c>
      <c r="BF57" s="1" t="str">
        <f t="shared" si="132"/>
        <v>B</v>
      </c>
      <c r="BG57" s="1" t="str">
        <f t="shared" si="35"/>
        <v/>
      </c>
      <c r="BH57" s="1">
        <f t="shared" ca="1" si="133"/>
        <v>0</v>
      </c>
      <c r="BI57" s="1" t="str">
        <f t="shared" si="36"/>
        <v/>
      </c>
      <c r="BJ57" s="1">
        <f t="shared" ca="1" si="134"/>
        <v>0</v>
      </c>
      <c r="BK57" s="1" t="str">
        <f t="shared" si="37"/>
        <v/>
      </c>
      <c r="BL57" s="1">
        <f t="shared" ca="1" si="135"/>
        <v>0</v>
      </c>
      <c r="BM57" s="1" t="str">
        <f t="shared" ca="1" si="136"/>
        <v>0</v>
      </c>
      <c r="BN57" s="1" t="str">
        <f t="shared" ca="1" si="137"/>
        <v>0</v>
      </c>
      <c r="BO57" s="1" t="str">
        <f t="shared" ca="1" si="138"/>
        <v>0</v>
      </c>
      <c r="BR57" s="1">
        <f>General!A55</f>
        <v>0</v>
      </c>
      <c r="BS57" s="1">
        <f>General!B55</f>
        <v>0</v>
      </c>
      <c r="BT57" s="1" t="str">
        <f>General!C55</f>
        <v/>
      </c>
      <c r="BU57" s="1">
        <f>General!D55</f>
        <v>0</v>
      </c>
      <c r="BW57" s="1" t="str">
        <f>General!F55</f>
        <v>WWLLL</v>
      </c>
      <c r="BX57" s="1">
        <f>General!G55</f>
        <v>-6</v>
      </c>
      <c r="BZ57" s="1">
        <f>IF(Dashboard!U57="",1,0.5)</f>
        <v>1</v>
      </c>
      <c r="CB57" s="230" t="str">
        <f t="shared" si="207"/>
        <v/>
      </c>
      <c r="CC57" s="231" t="str">
        <f t="shared" si="208"/>
        <v/>
      </c>
      <c r="CD57" s="229" t="str">
        <f t="shared" si="209"/>
        <v/>
      </c>
      <c r="CE57" s="230" t="str">
        <f t="shared" si="210"/>
        <v/>
      </c>
      <c r="CF57" s="231" t="str">
        <f t="shared" si="211"/>
        <v/>
      </c>
      <c r="CG57" s="229" t="str">
        <f t="shared" si="212"/>
        <v/>
      </c>
      <c r="CH57" s="230" t="str">
        <f t="shared" si="213"/>
        <v/>
      </c>
      <c r="CI57" s="231" t="str">
        <f t="shared" si="214"/>
        <v/>
      </c>
      <c r="CJ57" s="229" t="str">
        <f t="shared" si="215"/>
        <v/>
      </c>
      <c r="CK57" s="230" t="str">
        <f t="shared" si="216"/>
        <v/>
      </c>
      <c r="CL57" s="231" t="str">
        <f t="shared" si="217"/>
        <v/>
      </c>
      <c r="CM57" s="229" t="str">
        <f t="shared" si="218"/>
        <v/>
      </c>
      <c r="CN57" s="230" t="str">
        <f t="shared" si="262"/>
        <v/>
      </c>
      <c r="CO57" s="231" t="str">
        <f t="shared" si="219"/>
        <v/>
      </c>
      <c r="CP57" s="229" t="str">
        <f t="shared" si="220"/>
        <v/>
      </c>
      <c r="CQ57" s="230" t="str">
        <f t="shared" si="221"/>
        <v/>
      </c>
      <c r="CR57" s="231" t="str">
        <f t="shared" si="222"/>
        <v/>
      </c>
      <c r="CS57" s="229" t="str">
        <f t="shared" si="223"/>
        <v/>
      </c>
      <c r="CT57" s="230" t="str">
        <f t="shared" si="224"/>
        <v/>
      </c>
      <c r="CU57" s="231" t="str">
        <f t="shared" si="225"/>
        <v/>
      </c>
      <c r="CV57" s="229" t="str">
        <f t="shared" si="226"/>
        <v/>
      </c>
      <c r="CW57" s="230" t="str">
        <f t="shared" si="227"/>
        <v/>
      </c>
      <c r="CX57" s="231" t="str">
        <f t="shared" si="228"/>
        <v/>
      </c>
      <c r="CY57" s="232" t="str">
        <f t="shared" si="229"/>
        <v/>
      </c>
      <c r="CZ57" s="230" t="str">
        <f t="shared" si="230"/>
        <v/>
      </c>
      <c r="DA57" s="231" t="str">
        <f t="shared" si="231"/>
        <v/>
      </c>
      <c r="DB57" s="229" t="str">
        <f t="shared" si="232"/>
        <v/>
      </c>
      <c r="DC57" s="230" t="str">
        <f t="shared" si="233"/>
        <v/>
      </c>
      <c r="DD57" s="231" t="str">
        <f t="shared" si="234"/>
        <v/>
      </c>
      <c r="DE57" s="229" t="str">
        <f t="shared" si="235"/>
        <v/>
      </c>
      <c r="DF57" s="230" t="str">
        <f t="shared" si="236"/>
        <v/>
      </c>
      <c r="DG57" s="231" t="str">
        <f t="shared" si="237"/>
        <v/>
      </c>
      <c r="DH57" s="229" t="str">
        <f t="shared" si="238"/>
        <v/>
      </c>
      <c r="DI57" s="230" t="str">
        <f t="shared" si="239"/>
        <v/>
      </c>
      <c r="DJ57" s="231" t="str">
        <f t="shared" si="240"/>
        <v/>
      </c>
      <c r="DK57" s="229" t="str">
        <f t="shared" si="241"/>
        <v/>
      </c>
      <c r="DL57" s="230" t="str">
        <f t="shared" si="242"/>
        <v/>
      </c>
      <c r="DM57" s="231" t="str">
        <f t="shared" si="243"/>
        <v/>
      </c>
      <c r="DN57" s="229" t="str">
        <f t="shared" si="244"/>
        <v/>
      </c>
      <c r="DO57" s="230" t="str">
        <f t="shared" si="245"/>
        <v/>
      </c>
      <c r="DP57" s="231" t="str">
        <f t="shared" si="246"/>
        <v/>
      </c>
      <c r="DQ57" s="229" t="str">
        <f t="shared" si="247"/>
        <v/>
      </c>
      <c r="DR57" s="230" t="str">
        <f t="shared" si="248"/>
        <v/>
      </c>
      <c r="DS57" s="231" t="str">
        <f t="shared" si="249"/>
        <v/>
      </c>
      <c r="DT57" s="229" t="str">
        <f t="shared" si="250"/>
        <v/>
      </c>
      <c r="DU57" s="230" t="str">
        <f t="shared" si="251"/>
        <v/>
      </c>
      <c r="DV57" s="231" t="str">
        <f t="shared" si="252"/>
        <v/>
      </c>
      <c r="DW57" s="229" t="str">
        <f t="shared" si="253"/>
        <v/>
      </c>
      <c r="DX57" s="230" t="str">
        <f t="shared" si="254"/>
        <v/>
      </c>
      <c r="DY57" s="231" t="str">
        <f t="shared" si="255"/>
        <v/>
      </c>
      <c r="DZ57" s="229" t="str">
        <f t="shared" si="256"/>
        <v/>
      </c>
      <c r="EA57" s="230" t="str">
        <f t="shared" si="257"/>
        <v/>
      </c>
      <c r="EB57" s="231" t="str">
        <f t="shared" si="258"/>
        <v/>
      </c>
      <c r="EC57" s="229" t="str">
        <f t="shared" si="259"/>
        <v/>
      </c>
      <c r="ED57" s="252">
        <f t="shared" si="140"/>
        <v>0</v>
      </c>
      <c r="EE57" s="253">
        <f t="shared" si="141"/>
        <v>0</v>
      </c>
      <c r="EF57" s="254" t="str">
        <f t="shared" si="142"/>
        <v/>
      </c>
      <c r="EG57" s="255" t="e">
        <f t="shared" si="263"/>
        <v>#DIV/0!</v>
      </c>
      <c r="EH57" s="255" t="e">
        <f t="shared" si="263"/>
        <v>#DIV/0!</v>
      </c>
      <c r="EI57" s="255" t="e">
        <f t="shared" si="263"/>
        <v>#DIV/0!</v>
      </c>
      <c r="EJ57" s="255" t="e">
        <f t="shared" si="263"/>
        <v>#DIV/0!</v>
      </c>
      <c r="EK57" s="255" t="e">
        <f t="shared" si="263"/>
        <v>#DIV/0!</v>
      </c>
      <c r="EL57" s="255" t="e">
        <f t="shared" si="263"/>
        <v>#DIV/0!</v>
      </c>
      <c r="EM57" s="255" t="e">
        <f t="shared" si="263"/>
        <v>#DIV/0!</v>
      </c>
      <c r="EN57" s="255" t="e">
        <f t="shared" si="263"/>
        <v>#DIV/0!</v>
      </c>
      <c r="EO57" s="255" t="e">
        <f t="shared" si="263"/>
        <v>#DIV/0!</v>
      </c>
      <c r="EP57" s="255" t="e">
        <f t="shared" si="263"/>
        <v>#DIV/0!</v>
      </c>
      <c r="EQ57" s="255" t="e">
        <f t="shared" si="263"/>
        <v>#DIV/0!</v>
      </c>
      <c r="ER57" s="255" t="e">
        <f t="shared" si="263"/>
        <v>#DIV/0!</v>
      </c>
      <c r="ES57" s="255" t="e">
        <f t="shared" si="263"/>
        <v>#DIV/0!</v>
      </c>
      <c r="ET57" s="255" t="e">
        <f t="shared" si="263"/>
        <v>#DIV/0!</v>
      </c>
      <c r="EU57" s="255" t="e">
        <f t="shared" si="263"/>
        <v>#DIV/0!</v>
      </c>
      <c r="EV57" s="255" t="e">
        <f t="shared" si="260"/>
        <v>#DIV/0!</v>
      </c>
      <c r="EW57" s="255" t="e">
        <f t="shared" si="203"/>
        <v>#DIV/0!</v>
      </c>
      <c r="EX57" s="255" t="e">
        <f t="shared" si="201"/>
        <v>#DIV/0!</v>
      </c>
      <c r="EY57" s="256" t="str">
        <f t="shared" si="144"/>
        <v/>
      </c>
      <c r="EZ57" s="257" t="str">
        <f t="shared" si="145"/>
        <v/>
      </c>
      <c r="FA57" s="257" t="str">
        <f t="shared" si="146"/>
        <v/>
      </c>
      <c r="FB57" s="257" t="str">
        <f t="shared" si="147"/>
        <v/>
      </c>
      <c r="FC57" s="257" t="str">
        <f t="shared" si="148"/>
        <v/>
      </c>
      <c r="FD57" s="257" t="str">
        <f t="shared" si="149"/>
        <v/>
      </c>
      <c r="FE57" s="257" t="str">
        <f t="shared" si="150"/>
        <v/>
      </c>
      <c r="FF57" s="257" t="str">
        <f t="shared" si="151"/>
        <v/>
      </c>
      <c r="FG57" s="257" t="str">
        <f t="shared" si="152"/>
        <v/>
      </c>
      <c r="FH57" s="257" t="str">
        <f t="shared" si="153"/>
        <v/>
      </c>
      <c r="FI57" s="257" t="str">
        <f t="shared" si="154"/>
        <v/>
      </c>
      <c r="FJ57" s="257" t="str">
        <f t="shared" si="155"/>
        <v/>
      </c>
      <c r="FK57" s="257" t="str">
        <f t="shared" si="156"/>
        <v/>
      </c>
      <c r="FL57" s="257" t="str">
        <f t="shared" si="157"/>
        <v/>
      </c>
      <c r="FM57" s="257" t="str">
        <f t="shared" si="158"/>
        <v/>
      </c>
      <c r="FN57" s="257" t="str">
        <f t="shared" si="159"/>
        <v/>
      </c>
      <c r="FO57" s="257" t="str">
        <f t="shared" si="160"/>
        <v/>
      </c>
      <c r="FP57" s="258" t="str">
        <f t="shared" si="161"/>
        <v/>
      </c>
      <c r="FQ57" s="228">
        <v>57</v>
      </c>
      <c r="FR57" s="232">
        <f t="shared" si="198"/>
        <v>52</v>
      </c>
      <c r="FS57" s="230" t="str" cm="1">
        <f t="array" ref="FS57">IFERROR(INDEX($EG$4:$EX$4,_xlfn.AGGREGATE(15,6,COLUMN($EG$4:$EX$4)-COLUMN($EF$1)/($EG57:$EX57=LARGE($EG57:$EX57,1)),COLUMNS($EX$4:$EX$4))),"")</f>
        <v/>
      </c>
      <c r="FT57" s="230" t="str" cm="1">
        <f t="array" ref="FT57">IFERROR(INDEX($EG$4:$EX$4,_xlfn.AGGREGATE(15,6,COLUMN($EG$4:$EX$4)-COLUMN($EF$1)/($EG57:$EX57=LARGE($EG57:$EX57,2)),COLUMNS($EX$4:$EY$4))),"")</f>
        <v/>
      </c>
      <c r="FU57" s="230" t="str" cm="1">
        <f t="array" ref="FU57">IFERROR(INDEX($EG$4:$EX$4,_xlfn.AGGREGATE(15,6,COLUMN($EG$4:$EX$4)-COLUMN($EF$1)/($EG57:$EX57=LARGE($EG57:$EX57,3)),COLUMNS($EX$4:$EZ$4))),"")</f>
        <v/>
      </c>
      <c r="FV57" s="230" t="str" cm="1">
        <f t="array" ref="FV57">IFERROR(INDEX($EG$4:$EX$4,_xlfn.AGGREGATE(15,6,COLUMN($EG$4:$EX$4)-COLUMN($EF$1)/($EG57:$EX57=LARGE($EG57:$EX57,4)),COLUMNS($EX$4:$FA$4))),"")</f>
        <v/>
      </c>
      <c r="FW57" s="230" t="str" cm="1">
        <f t="array" ref="FW57">IFERROR(INDEX($EG$4:$EX$4,_xlfn.AGGREGATE(15,6,COLUMN($EG$4:$EX$4)-COLUMN($EF$1)/($EG57:$EX57=LARGE($EG57:$EX57,5)),COLUMNS($EX$4:$FB$4))),"")</f>
        <v/>
      </c>
      <c r="FX57" s="230" t="str" cm="1">
        <f t="array" ref="FX57">IFERROR(INDEX($EG$4:$EX$4,_xlfn.AGGREGATE(15,6,COLUMN($EG$4:$EX$4)-COLUMN($EF$1)/($EG57:$EX57=LARGE($EG57:$EX57,6)),COLUMNS($EX$4:$FC$4))),"")</f>
        <v/>
      </c>
      <c r="FY57" s="228" t="str">
        <f t="shared" si="191"/>
        <v/>
      </c>
      <c r="FZ57" s="231" t="str">
        <f t="shared" ca="1" si="192"/>
        <v>R</v>
      </c>
      <c r="GA57" s="231" t="e" cm="1">
        <f t="array" aca="1" ref="GA57" ca="1">IF(INDIRECT(VLOOKUP(GA56,General!AC:AE,3,FALSE)&amp;FQ56)&gt;0,GA56,FY56)</f>
        <v>#N/A</v>
      </c>
      <c r="GB57" s="232">
        <f t="shared" ca="1" si="193"/>
        <v>6</v>
      </c>
      <c r="GC57" s="230"/>
      <c r="GD57" s="231"/>
      <c r="GE57" s="231"/>
      <c r="GF57" s="231"/>
      <c r="GG57" s="231"/>
      <c r="GH57" s="229"/>
      <c r="GI57" s="259">
        <f ca="1">IF(FS57="",-1,COUNTIF(INDIRECT(GC57&amp;$DN$10):INDIRECT(GC57&amp;FQ57),"Y"))</f>
        <v>-1</v>
      </c>
      <c r="GJ57" s="262">
        <f ca="1">IF(FT57="",-1,COUNTIF(INDIRECT(GD57&amp;$DN$10):INDIRECT(GD57&amp;FQ57),"Y"))</f>
        <v>-1</v>
      </c>
      <c r="GK57" s="262">
        <f ca="1">IF(FU57="",-1,COUNTIF(INDIRECT(GE57&amp;$DN$10):INDIRECT(GE57&amp;FQ57),"Y"))</f>
        <v>-1</v>
      </c>
      <c r="GL57" s="260">
        <f ca="1">IF(FV57="",-1,COUNTIF(INDIRECT(GF57&amp;$DN$10):INDIRECT(GF57&amp;FQ57),"Y"))</f>
        <v>-1</v>
      </c>
      <c r="GM57" s="264">
        <f ca="1">IF(FW57="",-1,COUNTIF(INDIRECT(GG57&amp;$DN$10):INDIRECT(GG57&amp;FQ57),"Y"))</f>
        <v>-1</v>
      </c>
      <c r="GN57" s="264">
        <f ca="1">IF(FX57="",-1,COUNTIF(INDIRECT(GH57&amp;$DN$10):INDIRECT(GH57&amp;FQ57),"Y"))</f>
        <v>-1</v>
      </c>
      <c r="GO57" s="230" t="str" cm="1">
        <f t="array" ref="GO57">IFERROR(INDEX($DP$57:$DU$57,_xlfn.AGGREGATE(15,6,COLUMN($DP$57:$DU$57)-COLUMN($DO$57)/($EF$57:$EK$57=MAX($EF$57:$EK$57)),COLUMNS($DP$57:FS57))),"")</f>
        <v/>
      </c>
      <c r="GP57" s="231" t="str" cm="1">
        <f t="array" ref="GP57">IFERROR(INDEX($DP$57:$DU$57,_xlfn.AGGREGATE(15,6,COLUMN($DP$57:$DU$57)-COLUMN($DO$57)/($EF$57:$EK$57=MAX($EF$57:$EK$57)),COLUMNS($DP$57:FT57))),"")</f>
        <v/>
      </c>
      <c r="GQ57" s="231" t="str" cm="1">
        <f t="array" ref="GQ57">IFERROR(INDEX($DP$57:$DU$57,_xlfn.AGGREGATE(15,6,COLUMN($DP$57:$DU$57)-COLUMN($DO$57)/($EF$57:$EK$57=MAX($EF$57:$EK$57)),COLUMNS($DP$57:FU57))),"")</f>
        <v/>
      </c>
      <c r="GR57" s="231" t="str" cm="1">
        <f t="array" ref="GR57">IFERROR(INDEX($DP$57:$DU$57,_xlfn.AGGREGATE(15,6,COLUMN($DP$57:$DU$57)-COLUMN($DO$57)/($EF$57:$EK$57=MAX($EF$57:$EK$57)),COLUMNS($DP$57:FV57))),"")</f>
        <v/>
      </c>
      <c r="GS57" s="231" t="str" cm="1">
        <f t="array" ref="GS57">IFERROR(INDEX($DP$57:$DU$57,_xlfn.AGGREGATE(15,6,COLUMN($DP$57:$DU$57)-COLUMN($DO$57)/($EF$57:$EK$57=MAX($EF$57:$EK$57)),COLUMNS($DP$57:FW57))),"")</f>
        <v/>
      </c>
      <c r="GT57" s="229" t="str" cm="1">
        <f t="array" ref="GT57">IFERROR(INDEX($DP$57:$DU$57,_xlfn.AGGREGATE(15,6,COLUMN($DP$57:$DU$57)-COLUMN($DO$57)/($EF$57:$EK$57=MAX($EF$57:$EK$57)),COLUMNS($DP$57:FX57))),"")</f>
        <v/>
      </c>
      <c r="GU57" s="234">
        <f t="shared" ca="1" si="164"/>
        <v>6</v>
      </c>
      <c r="GV57" s="232">
        <f t="shared" ca="1" si="194"/>
        <v>6</v>
      </c>
      <c r="GW57" s="263" t="str" cm="1">
        <f t="array" aca="1" ref="GW57" ca="1">INDEX(GO57:GT57,1,GV57)</f>
        <v/>
      </c>
      <c r="GX57" s="230" t="str">
        <f t="shared" ca="1" si="17"/>
        <v>B</v>
      </c>
      <c r="GY57" s="231" t="str">
        <f t="shared" ca="1" si="18"/>
        <v>T</v>
      </c>
      <c r="GZ57" s="231" t="str">
        <f t="shared" si="19"/>
        <v>C</v>
      </c>
      <c r="HA57" s="231" t="str">
        <f t="shared" si="6"/>
        <v/>
      </c>
      <c r="HB57" s="231" t="str">
        <f t="shared" ca="1" si="7"/>
        <v>00</v>
      </c>
      <c r="HC57" s="231" t="str">
        <f t="shared" si="8"/>
        <v>00</v>
      </c>
      <c r="HD57" s="234" t="str">
        <f t="shared" si="92"/>
        <v/>
      </c>
      <c r="HE57" s="234" t="str">
        <f t="shared" si="93"/>
        <v/>
      </c>
      <c r="HF57" s="234" t="str">
        <f t="shared" si="94"/>
        <v/>
      </c>
      <c r="HG57" s="234" t="str">
        <f t="shared" si="95"/>
        <v/>
      </c>
      <c r="HH57" s="234" t="str">
        <f t="shared" si="96"/>
        <v/>
      </c>
      <c r="HI57" s="234" t="str">
        <f t="shared" si="97"/>
        <v/>
      </c>
      <c r="HJ57" s="234">
        <f t="shared" ca="1" si="261"/>
        <v>0</v>
      </c>
      <c r="HK57" s="234">
        <f t="shared" ca="1" si="261"/>
        <v>0</v>
      </c>
      <c r="HL57" s="230" t="str">
        <f t="shared" si="206"/>
        <v/>
      </c>
      <c r="HM57" s="231">
        <f>IF(CC57="",0,IFERROR(VLOOKUP(CC52&amp;CC53&amp;CC54&amp;CC55&amp;CC56&amp;CC57,General!I:J,2,FALSE),0))</f>
        <v>0</v>
      </c>
      <c r="HN57" s="231">
        <f>IF(CF57="",0,IFERROR(VLOOKUP(CF52&amp;CF53&amp;CF54&amp;CF55&amp;CF56&amp;CF57,General!I:J,2,FALSE),0))</f>
        <v>0</v>
      </c>
      <c r="HO57" s="231">
        <f>IF(CI57="",0,IFERROR(VLOOKUP(CI52&amp;CI53&amp;CI54&amp;CI55&amp;CI56&amp;CI57,General!I:J,2,FALSE),0))</f>
        <v>0</v>
      </c>
      <c r="HP57" s="231">
        <f>IF(CL57="",0,IFERROR(VLOOKUP(CL52&amp;CL53&amp;CL54&amp;CL55&amp;CL56&amp;CL57,General!I:J,2,FALSE),0))</f>
        <v>0</v>
      </c>
      <c r="HQ57" s="231">
        <f>IF(CO57="",0,IFERROR(VLOOKUP(CO52&amp;CO53&amp;CO54&amp;CO55&amp;CO56&amp;CO57,General!I:J,2,FALSE),0))</f>
        <v>0</v>
      </c>
      <c r="HR57" s="231">
        <f>IF(CR57="",0,IFERROR(VLOOKUP(CR52&amp;CR53&amp;CR54&amp;CR55&amp;CR56&amp;CR57,General!I:J,2,FALSE),0))</f>
        <v>0</v>
      </c>
      <c r="HS57" s="231">
        <f>IF(CU57="",0,IFERROR(VLOOKUP(CU52&amp;CU53&amp;CU54&amp;CU55&amp;CU56&amp;CU57,General!I:J,2,FALSE),0))</f>
        <v>0</v>
      </c>
      <c r="HT57" s="231">
        <f>IF(CX57="",0,IFERROR(VLOOKUP(CX52&amp;CX53&amp;CX54&amp;CX55&amp;CX56&amp;CX57,General!I:J,2,FALSE),0))</f>
        <v>0</v>
      </c>
      <c r="HU57" s="231">
        <f>IF(DA57="",0,IFERROR(VLOOKUP(DA52&amp;DA53&amp;DA54&amp;DA55&amp;DA56&amp;DA57,General!I:J,2,FALSE),0))</f>
        <v>0</v>
      </c>
      <c r="HV57" s="231">
        <f>IF(DD57="",0,IFERROR(VLOOKUP(DD52&amp;DD53&amp;DD54&amp;DD55&amp;DD56&amp;DD57,General!I:J,2,FALSE),0))</f>
        <v>0</v>
      </c>
      <c r="HW57" s="231">
        <f>IF(DG57="",0,IFERROR(VLOOKUP(DG52&amp;DG53&amp;DG54&amp;DG55&amp;DG56&amp;DG57,General!I:J,2,FALSE),0))</f>
        <v>0</v>
      </c>
      <c r="HX57" s="231">
        <f>IF(DJ57="",0,IFERROR(VLOOKUP(DJ52&amp;DJ53&amp;DJ54&amp;DJ55&amp;DJ56&amp;DJ57,General!I:J,2,FALSE),0))</f>
        <v>0</v>
      </c>
      <c r="HY57" s="231">
        <f>IF(DM57="",0,IFERROR(VLOOKUP(DM52&amp;DM53&amp;DM54&amp;DM55&amp;DM56&amp;DM57,General!I:J,2,FALSE),0))</f>
        <v>0</v>
      </c>
      <c r="HZ57" s="231">
        <f>IF(DP57="",0,IFERROR(VLOOKUP(DP52&amp;DP53&amp;DP54&amp;DP55&amp;DP56&amp;DP57,General!I:J,2,FALSE),0))</f>
        <v>0</v>
      </c>
      <c r="IA57" s="231">
        <f>IF(DS57="",0,IFERROR(VLOOKUP(DS52&amp;DS53&amp;DS54&amp;DS55&amp;DS56&amp;DS57,General!I:J,2,FALSE),0))</f>
        <v>0</v>
      </c>
      <c r="IB57" s="231">
        <f>IF(DV57="",0,IFERROR(VLOOKUP(DV52&amp;DV53&amp;DV54&amp;DV55&amp;DV56&amp;DV57,General!I:J,2,FALSE),0))</f>
        <v>0</v>
      </c>
      <c r="IC57" s="229">
        <f>IF(DY57="",0,IFERROR(VLOOKUP(DY52&amp;DY53&amp;DY54&amp;DY55&amp;DY56&amp;DY57,General!I:J,2,FALSE),0))</f>
        <v>0</v>
      </c>
      <c r="ID57" s="229">
        <f>IF(EB57="",0,IFERROR(VLOOKUP(EB52&amp;EB53&amp;EB54&amp;EB55&amp;EB56&amp;EB57,General!I:J,2,FALSE),0))</f>
        <v>0</v>
      </c>
      <c r="IE57" s="229">
        <v>0</v>
      </c>
      <c r="IF57" s="234" t="str">
        <f t="shared" si="165"/>
        <v/>
      </c>
      <c r="IG57" s="234" t="str">
        <f t="shared" si="99"/>
        <v>N</v>
      </c>
      <c r="IH57" s="234" t="str">
        <f t="shared" ca="1" si="100"/>
        <v>N</v>
      </c>
      <c r="II57" s="234" t="str">
        <f t="shared" si="101"/>
        <v>N</v>
      </c>
      <c r="IJ57" s="234" t="str">
        <f t="shared" si="102"/>
        <v/>
      </c>
      <c r="IK57" s="276" t="str">
        <f t="shared" ca="1" si="103"/>
        <v/>
      </c>
      <c r="IL57" s="234" t="str">
        <f t="shared" ca="1" si="104"/>
        <v/>
      </c>
      <c r="IM57" s="234" t="str">
        <f t="shared" si="105"/>
        <v/>
      </c>
      <c r="IN57" s="234" t="str">
        <f t="shared" si="106"/>
        <v/>
      </c>
      <c r="IO57" s="234" t="str">
        <f t="shared" si="107"/>
        <v/>
      </c>
      <c r="IP57" s="234" t="str">
        <f t="shared" si="108"/>
        <v/>
      </c>
      <c r="IQ57" s="234" t="str">
        <f t="shared" si="10"/>
        <v/>
      </c>
      <c r="IR57" s="234" t="str">
        <f t="shared" si="11"/>
        <v/>
      </c>
      <c r="IS57" s="234" t="str">
        <f t="shared" si="266"/>
        <v>00000</v>
      </c>
      <c r="IT57" s="234" t="str">
        <f t="shared" si="266"/>
        <v>00000</v>
      </c>
      <c r="IU57" s="234" t="str">
        <f t="shared" si="267"/>
        <v>000000</v>
      </c>
      <c r="IV57" s="234" t="str">
        <f t="shared" si="267"/>
        <v>000000</v>
      </c>
      <c r="IW57" s="234" t="str">
        <f t="shared" si="268"/>
        <v>B</v>
      </c>
      <c r="IX57" s="234" t="str">
        <f t="shared" si="168"/>
        <v>B</v>
      </c>
      <c r="IY57" s="234" t="str">
        <f t="shared" si="110"/>
        <v/>
      </c>
      <c r="IZ57" s="234" t="str">
        <f t="shared" ca="1" si="111"/>
        <v/>
      </c>
      <c r="JA57" s="234" t="str">
        <f t="shared" ca="1" si="112"/>
        <v>0</v>
      </c>
      <c r="JB57" s="234" t="str">
        <f t="shared" ca="1" si="113"/>
        <v/>
      </c>
      <c r="JC57" s="234" t="str">
        <f t="shared" si="114"/>
        <v>0</v>
      </c>
      <c r="JD57" s="234" t="str">
        <f t="shared" ca="1" si="115"/>
        <v/>
      </c>
      <c r="JE57" s="234" t="str">
        <f t="shared" ca="1" si="169"/>
        <v/>
      </c>
      <c r="JF57" s="234" t="str">
        <f t="shared" ca="1" si="170"/>
        <v/>
      </c>
      <c r="JG57" s="234" t="str">
        <f t="shared" ca="1" si="171"/>
        <v/>
      </c>
      <c r="JH57" s="234" t="str">
        <f t="shared" si="116"/>
        <v/>
      </c>
      <c r="JI57" s="234"/>
      <c r="JJ57" s="234"/>
      <c r="JK57" s="234"/>
      <c r="JL57" s="234"/>
      <c r="JM57" s="234"/>
      <c r="JN57" s="234">
        <v>2</v>
      </c>
      <c r="JO57" s="218"/>
      <c r="JP57" s="234"/>
      <c r="JQ57" s="234"/>
      <c r="JS57" s="281" t="e">
        <f t="shared" si="199"/>
        <v>#DIV/0!</v>
      </c>
      <c r="JT57" s="1" t="e">
        <f t="shared" si="200"/>
        <v>#DIV/0!</v>
      </c>
      <c r="JU57" s="1" t="e">
        <f t="shared" si="174"/>
        <v>#DIV/0!</v>
      </c>
      <c r="JV57" s="1" t="e">
        <f t="shared" si="175"/>
        <v>#DIV/0!</v>
      </c>
      <c r="JW57" s="1" t="e">
        <f t="shared" si="176"/>
        <v>#DIV/0!</v>
      </c>
      <c r="JX57" s="1" t="str">
        <f t="shared" si="177"/>
        <v/>
      </c>
      <c r="JY57" s="1" t="str">
        <f t="shared" si="178"/>
        <v/>
      </c>
      <c r="JZ57" s="1" t="str">
        <f t="shared" si="179"/>
        <v/>
      </c>
      <c r="KA57" s="1" t="str">
        <f t="shared" si="180"/>
        <v/>
      </c>
      <c r="KB57" s="1" t="str">
        <f t="shared" si="181"/>
        <v/>
      </c>
      <c r="KC57" s="1" t="str" cm="1">
        <f t="array" aca="1" ref="KC57" ca="1">IF(INDIRECT(VLOOKUP(KC56,General!AC:AE,3,FALSE)&amp;FQ56)&gt;1,KC56,JX57)</f>
        <v>DL</v>
      </c>
      <c r="KD57" s="1" t="str" cm="1">
        <f t="array" aca="1" ref="KD57" ca="1">IF(AND(INDIRECT(VLOOKUP(KD56,General!AC:AE,3,FALSE)&amp;FQ56)&gt;6,KD56&lt;&gt;KC57),KD56,IF(JX57&lt;&gt;KC57,JX57,IF(AND(JX57=JY57,JX57=JZ57),KA57,IF(JX57=JY57,JZ57,JY57))))</f>
        <v>DR</v>
      </c>
      <c r="KE57" s="1" t="str" cm="1">
        <f t="array" aca="1" ref="KE57" ca="1">IF(AND(INDIRECT(VLOOKUP(KE56,General!AC:AE,3,FALSE)&amp;FQ56)&gt;6,KE56&lt;&gt;KC57,KE56&lt;&gt;KD57),KE56,IF(AND(JX57&lt;&gt;KC57,JX57&lt;&gt;KD57),JX57,IF(AND(JY57&lt;&gt;KC57,JY57&lt;&gt;KD57),JY57,IF(AND(JZ57&lt;&gt;KC57,JZ57&lt;&gt;KD57),JZ57,IF(AND(KA57&lt;&gt;KC57,KA57&lt;&gt;KD57),KA57,KB57)))))</f>
        <v>CW</v>
      </c>
      <c r="KF57" s="1" t="str" cm="1">
        <f t="array" aca="1" ref="KF57" ca="1">INDIRECT(KC57&amp;FQ57)</f>
        <v/>
      </c>
      <c r="KG57" s="1" t="str" cm="1">
        <f t="array" aca="1" ref="KG57" ca="1">INDIRECT(KD57&amp;FQ57)</f>
        <v/>
      </c>
      <c r="KH57" s="1" t="str" cm="1">
        <f t="array" aca="1" ref="KH57" ca="1">INDIRECT(KE57&amp;FQ57)</f>
        <v/>
      </c>
      <c r="KI57" s="1" t="str">
        <f ca="1">VLOOKUP(KC57,General!AF:AG,2,FALSE)</f>
        <v xml:space="preserve">L3O </v>
      </c>
      <c r="KJ57" s="1" t="str">
        <f ca="1">VLOOKUP(KD57,General!AF:AG,2,FALSE)</f>
        <v xml:space="preserve">L4O </v>
      </c>
      <c r="KK57" s="1" t="str">
        <f ca="1">VLOOKUP(KE57,General!AF:AG,2,FALSE)</f>
        <v>AWB</v>
      </c>
      <c r="KL57" s="1" t="str">
        <f t="shared" ca="1" si="195"/>
        <v>Y</v>
      </c>
      <c r="KM57" s="1" t="str">
        <f t="shared" ca="1" si="196"/>
        <v>Y</v>
      </c>
      <c r="KN57" s="1" t="str">
        <f t="shared" ca="1" si="197"/>
        <v>Y</v>
      </c>
    </row>
    <row r="58" spans="1:300" ht="15.75" thickBot="1">
      <c r="A58" s="1">
        <v>54</v>
      </c>
      <c r="B58" s="9" t="str">
        <f t="shared" si="20"/>
        <v/>
      </c>
      <c r="C58" s="91" t="str">
        <f t="shared" si="183"/>
        <v/>
      </c>
      <c r="D58" s="86" t="str">
        <f t="shared" si="117"/>
        <v/>
      </c>
      <c r="E58" s="87" t="str">
        <f t="shared" si="117"/>
        <v/>
      </c>
      <c r="F58" s="8" t="str">
        <f t="shared" si="21"/>
        <v/>
      </c>
      <c r="H58" s="94" t="str">
        <f t="shared" si="184"/>
        <v/>
      </c>
      <c r="I58" s="86" t="str">
        <f t="shared" si="118"/>
        <v/>
      </c>
      <c r="J58" s="87" t="str">
        <f t="shared" si="118"/>
        <v/>
      </c>
      <c r="K58" s="8" t="str">
        <f t="shared" si="119"/>
        <v/>
      </c>
      <c r="L58" s="52"/>
      <c r="M58" s="16" t="str">
        <f>IF(Dashboard!AH58="","",Dashboard!AH58)</f>
        <v/>
      </c>
      <c r="O58" s="9" t="str">
        <f t="shared" si="185"/>
        <v/>
      </c>
      <c r="P58" s="86" t="str">
        <f t="shared" si="120"/>
        <v/>
      </c>
      <c r="Q58" s="87" t="str">
        <f t="shared" si="120"/>
        <v/>
      </c>
      <c r="R58" s="4" t="str">
        <f t="shared" si="121"/>
        <v/>
      </c>
      <c r="S58" s="4" t="str">
        <f t="shared" si="122"/>
        <v/>
      </c>
      <c r="T58" s="110" t="str">
        <f t="shared" si="123"/>
        <v/>
      </c>
      <c r="U58" s="4" t="str">
        <f>IF(M58="","",IF(B58="NB",U57,IF(T58="",SUM($T$5:$T58)+S58,SUM($T$5:$T58))))</f>
        <v/>
      </c>
      <c r="V58" s="98" t="str">
        <f t="shared" si="0"/>
        <v/>
      </c>
      <c r="W58" s="72" t="e">
        <f t="shared" ca="1" si="22"/>
        <v>#VALUE!</v>
      </c>
      <c r="X58" s="74" t="str">
        <f t="shared" si="23"/>
        <v/>
      </c>
      <c r="Y58" s="9" t="str">
        <f t="shared" ca="1" si="12"/>
        <v>D</v>
      </c>
      <c r="Z58" s="4" t="str">
        <f t="shared" ca="1" si="13"/>
        <v>D</v>
      </c>
      <c r="AA58" s="4" t="str">
        <f t="shared" ca="1" si="14"/>
        <v>B</v>
      </c>
      <c r="AB58" s="4" t="str">
        <f t="shared" si="186"/>
        <v/>
      </c>
      <c r="AC58" s="4" t="str">
        <f t="shared" si="187"/>
        <v/>
      </c>
      <c r="AD58" s="4" t="str">
        <f t="shared" si="188"/>
        <v/>
      </c>
      <c r="AE58" s="1" t="str">
        <f t="shared" si="124"/>
        <v/>
      </c>
      <c r="AF58" s="1" t="str">
        <f t="shared" si="125"/>
        <v/>
      </c>
      <c r="AG58" s="1" t="str">
        <f t="shared" si="189"/>
        <v/>
      </c>
      <c r="AH58" s="1" t="str">
        <f t="shared" si="126"/>
        <v/>
      </c>
      <c r="AI58" s="1" t="str">
        <f t="shared" si="127"/>
        <v/>
      </c>
      <c r="AJ58" s="1" t="str">
        <f t="shared" si="128"/>
        <v/>
      </c>
      <c r="AK58" s="1">
        <f t="shared" si="129"/>
        <v>0</v>
      </c>
      <c r="AL58" s="1">
        <f t="shared" si="129"/>
        <v>0</v>
      </c>
      <c r="AM58" s="1" t="str">
        <f t="shared" si="5"/>
        <v/>
      </c>
      <c r="AN58" s="1">
        <f t="shared" si="24"/>
        <v>0</v>
      </c>
      <c r="AO58" s="1" t="str">
        <f t="shared" si="190"/>
        <v/>
      </c>
      <c r="AP58" s="1" t="str">
        <f t="shared" si="25"/>
        <v>N</v>
      </c>
      <c r="AQ58" s="1" t="str">
        <f t="shared" si="26"/>
        <v>N</v>
      </c>
      <c r="AR58" s="1" t="str">
        <f t="shared" si="27"/>
        <v>N</v>
      </c>
      <c r="AS58" s="1" t="str">
        <f t="shared" si="28"/>
        <v/>
      </c>
      <c r="AT58" s="15" t="str">
        <f t="shared" ca="1" si="130"/>
        <v/>
      </c>
      <c r="AU58" s="1" t="str">
        <f t="shared" ca="1" si="29"/>
        <v/>
      </c>
      <c r="AV58" s="1" t="str">
        <f t="shared" ca="1" si="30"/>
        <v/>
      </c>
      <c r="AW58" s="1" t="str">
        <f t="shared" si="31"/>
        <v/>
      </c>
      <c r="AX58" s="1" t="str">
        <f t="shared" si="32"/>
        <v/>
      </c>
      <c r="AY58" s="1" t="str">
        <f t="shared" si="33"/>
        <v/>
      </c>
      <c r="AZ58" s="1" t="str">
        <f>IF(Dashboard!AH58="P",IF(AZ57="",1,AZ57+1),"")</f>
        <v/>
      </c>
      <c r="BA58" s="1" t="str">
        <f>IF(Dashboard!AH58="B",IF(BA57="",1,BA57+1),"")</f>
        <v/>
      </c>
      <c r="BB58" s="1" t="str">
        <f t="shared" si="264"/>
        <v>00000</v>
      </c>
      <c r="BC58" s="1" t="str">
        <f t="shared" si="264"/>
        <v>00000</v>
      </c>
      <c r="BD58" s="1" t="str">
        <f t="shared" si="265"/>
        <v>000000</v>
      </c>
      <c r="BE58" s="1" t="str">
        <f t="shared" si="265"/>
        <v>000000</v>
      </c>
      <c r="BF58" s="1" t="str">
        <f t="shared" si="132"/>
        <v>B</v>
      </c>
      <c r="BG58" s="1" t="str">
        <f t="shared" si="35"/>
        <v/>
      </c>
      <c r="BH58" s="1">
        <f t="shared" ca="1" si="133"/>
        <v>0</v>
      </c>
      <c r="BI58" s="1" t="str">
        <f t="shared" si="36"/>
        <v/>
      </c>
      <c r="BJ58" s="1">
        <f t="shared" ca="1" si="134"/>
        <v>0</v>
      </c>
      <c r="BK58" s="1" t="str">
        <f t="shared" si="37"/>
        <v/>
      </c>
      <c r="BL58" s="1">
        <f t="shared" ca="1" si="135"/>
        <v>0</v>
      </c>
      <c r="BM58" s="1" t="str">
        <f t="shared" ca="1" si="136"/>
        <v>0</v>
      </c>
      <c r="BN58" s="1" t="str">
        <f t="shared" ca="1" si="137"/>
        <v>0</v>
      </c>
      <c r="BO58" s="1" t="str">
        <f t="shared" ca="1" si="138"/>
        <v>0</v>
      </c>
      <c r="BR58" s="1">
        <f>General!A56</f>
        <v>0</v>
      </c>
      <c r="BS58" s="1">
        <f>General!B56</f>
        <v>0</v>
      </c>
      <c r="BT58" s="1" t="str">
        <f>General!C56</f>
        <v/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>IF(Dashboard!U58="",1,0.5)</f>
        <v>1</v>
      </c>
      <c r="CB58" s="230" t="str">
        <f t="shared" si="207"/>
        <v/>
      </c>
      <c r="CC58" s="231" t="str">
        <f t="shared" si="208"/>
        <v/>
      </c>
      <c r="CD58" s="229" t="str">
        <f t="shared" si="209"/>
        <v/>
      </c>
      <c r="CE58" s="230" t="str">
        <f t="shared" si="210"/>
        <v/>
      </c>
      <c r="CF58" s="231" t="str">
        <f t="shared" si="211"/>
        <v/>
      </c>
      <c r="CG58" s="229" t="str">
        <f t="shared" si="212"/>
        <v/>
      </c>
      <c r="CH58" s="230" t="str">
        <f t="shared" si="213"/>
        <v/>
      </c>
      <c r="CI58" s="231" t="str">
        <f t="shared" si="214"/>
        <v/>
      </c>
      <c r="CJ58" s="229" t="str">
        <f t="shared" si="215"/>
        <v/>
      </c>
      <c r="CK58" s="230" t="str">
        <f t="shared" si="216"/>
        <v/>
      </c>
      <c r="CL58" s="231" t="str">
        <f t="shared" si="217"/>
        <v/>
      </c>
      <c r="CM58" s="229" t="str">
        <f t="shared" si="218"/>
        <v/>
      </c>
      <c r="CN58" s="230" t="str">
        <f t="shared" si="262"/>
        <v/>
      </c>
      <c r="CO58" s="231" t="str">
        <f t="shared" si="219"/>
        <v/>
      </c>
      <c r="CP58" s="229" t="str">
        <f t="shared" si="220"/>
        <v/>
      </c>
      <c r="CQ58" s="230" t="str">
        <f t="shared" si="221"/>
        <v/>
      </c>
      <c r="CR58" s="231" t="str">
        <f t="shared" si="222"/>
        <v/>
      </c>
      <c r="CS58" s="229" t="str">
        <f t="shared" si="223"/>
        <v/>
      </c>
      <c r="CT58" s="230" t="str">
        <f t="shared" si="224"/>
        <v/>
      </c>
      <c r="CU58" s="231" t="str">
        <f t="shared" si="225"/>
        <v/>
      </c>
      <c r="CV58" s="229" t="str">
        <f t="shared" si="226"/>
        <v/>
      </c>
      <c r="CW58" s="230" t="str">
        <f t="shared" si="227"/>
        <v/>
      </c>
      <c r="CX58" s="231" t="str">
        <f t="shared" si="228"/>
        <v/>
      </c>
      <c r="CY58" s="232" t="str">
        <f t="shared" si="229"/>
        <v/>
      </c>
      <c r="CZ58" s="230" t="str">
        <f t="shared" si="230"/>
        <v/>
      </c>
      <c r="DA58" s="231" t="str">
        <f t="shared" si="231"/>
        <v/>
      </c>
      <c r="DB58" s="229" t="str">
        <f t="shared" si="232"/>
        <v/>
      </c>
      <c r="DC58" s="230" t="str">
        <f t="shared" si="233"/>
        <v/>
      </c>
      <c r="DD58" s="231" t="str">
        <f t="shared" si="234"/>
        <v/>
      </c>
      <c r="DE58" s="229" t="str">
        <f t="shared" si="235"/>
        <v/>
      </c>
      <c r="DF58" s="230" t="str">
        <f t="shared" si="236"/>
        <v/>
      </c>
      <c r="DG58" s="231" t="str">
        <f t="shared" si="237"/>
        <v/>
      </c>
      <c r="DH58" s="229" t="str">
        <f t="shared" si="238"/>
        <v/>
      </c>
      <c r="DI58" s="230" t="str">
        <f t="shared" si="239"/>
        <v/>
      </c>
      <c r="DJ58" s="231" t="str">
        <f t="shared" si="240"/>
        <v/>
      </c>
      <c r="DK58" s="229" t="str">
        <f t="shared" si="241"/>
        <v/>
      </c>
      <c r="DL58" s="230" t="str">
        <f t="shared" si="242"/>
        <v/>
      </c>
      <c r="DM58" s="231" t="str">
        <f t="shared" si="243"/>
        <v/>
      </c>
      <c r="DN58" s="229" t="str">
        <f t="shared" si="244"/>
        <v/>
      </c>
      <c r="DO58" s="230" t="str">
        <f t="shared" si="245"/>
        <v/>
      </c>
      <c r="DP58" s="231" t="str">
        <f t="shared" si="246"/>
        <v/>
      </c>
      <c r="DQ58" s="229" t="str">
        <f t="shared" si="247"/>
        <v/>
      </c>
      <c r="DR58" s="230" t="str">
        <f t="shared" si="248"/>
        <v/>
      </c>
      <c r="DS58" s="231" t="str">
        <f t="shared" si="249"/>
        <v/>
      </c>
      <c r="DT58" s="229" t="str">
        <f t="shared" si="250"/>
        <v/>
      </c>
      <c r="DU58" s="230" t="str">
        <f t="shared" si="251"/>
        <v/>
      </c>
      <c r="DV58" s="231" t="str">
        <f t="shared" si="252"/>
        <v/>
      </c>
      <c r="DW58" s="229" t="str">
        <f t="shared" si="253"/>
        <v/>
      </c>
      <c r="DX58" s="230" t="str">
        <f t="shared" si="254"/>
        <v/>
      </c>
      <c r="DY58" s="231" t="str">
        <f t="shared" si="255"/>
        <v/>
      </c>
      <c r="DZ58" s="229" t="str">
        <f t="shared" si="256"/>
        <v/>
      </c>
      <c r="EA58" s="230" t="str">
        <f t="shared" si="257"/>
        <v/>
      </c>
      <c r="EB58" s="231" t="str">
        <f t="shared" si="258"/>
        <v/>
      </c>
      <c r="EC58" s="229" t="str">
        <f t="shared" si="259"/>
        <v/>
      </c>
      <c r="ED58" s="252">
        <f t="shared" si="140"/>
        <v>0</v>
      </c>
      <c r="EE58" s="253">
        <f t="shared" si="141"/>
        <v>0</v>
      </c>
      <c r="EF58" s="254" t="str">
        <f t="shared" si="142"/>
        <v/>
      </c>
      <c r="EG58" s="255" t="e">
        <f t="shared" si="263"/>
        <v>#DIV/0!</v>
      </c>
      <c r="EH58" s="255" t="e">
        <f t="shared" si="263"/>
        <v>#DIV/0!</v>
      </c>
      <c r="EI58" s="255" t="e">
        <f t="shared" si="263"/>
        <v>#DIV/0!</v>
      </c>
      <c r="EJ58" s="255" t="e">
        <f t="shared" si="263"/>
        <v>#DIV/0!</v>
      </c>
      <c r="EK58" s="255" t="e">
        <f t="shared" si="263"/>
        <v>#DIV/0!</v>
      </c>
      <c r="EL58" s="255" t="e">
        <f t="shared" si="263"/>
        <v>#DIV/0!</v>
      </c>
      <c r="EM58" s="255" t="e">
        <f t="shared" si="263"/>
        <v>#DIV/0!</v>
      </c>
      <c r="EN58" s="255" t="e">
        <f t="shared" si="263"/>
        <v>#DIV/0!</v>
      </c>
      <c r="EO58" s="255" t="e">
        <f t="shared" si="263"/>
        <v>#DIV/0!</v>
      </c>
      <c r="EP58" s="255" t="e">
        <f t="shared" si="263"/>
        <v>#DIV/0!</v>
      </c>
      <c r="EQ58" s="255" t="e">
        <f t="shared" si="263"/>
        <v>#DIV/0!</v>
      </c>
      <c r="ER58" s="255" t="e">
        <f t="shared" si="263"/>
        <v>#DIV/0!</v>
      </c>
      <c r="ES58" s="255" t="e">
        <f t="shared" si="263"/>
        <v>#DIV/0!</v>
      </c>
      <c r="ET58" s="255" t="e">
        <f t="shared" si="263"/>
        <v>#DIV/0!</v>
      </c>
      <c r="EU58" s="255" t="e">
        <f t="shared" si="263"/>
        <v>#DIV/0!</v>
      </c>
      <c r="EV58" s="255" t="e">
        <f t="shared" si="260"/>
        <v>#DIV/0!</v>
      </c>
      <c r="EW58" s="255" t="e">
        <f t="shared" si="203"/>
        <v>#DIV/0!</v>
      </c>
      <c r="EX58" s="255" t="e">
        <f t="shared" si="201"/>
        <v>#DIV/0!</v>
      </c>
      <c r="EY58" s="256" t="str">
        <f t="shared" si="144"/>
        <v/>
      </c>
      <c r="EZ58" s="257" t="str">
        <f t="shared" si="145"/>
        <v/>
      </c>
      <c r="FA58" s="257" t="str">
        <f t="shared" si="146"/>
        <v/>
      </c>
      <c r="FB58" s="257" t="str">
        <f t="shared" si="147"/>
        <v/>
      </c>
      <c r="FC58" s="257" t="str">
        <f t="shared" si="148"/>
        <v/>
      </c>
      <c r="FD58" s="257" t="str">
        <f t="shared" si="149"/>
        <v/>
      </c>
      <c r="FE58" s="257" t="str">
        <f t="shared" si="150"/>
        <v/>
      </c>
      <c r="FF58" s="257" t="str">
        <f t="shared" si="151"/>
        <v/>
      </c>
      <c r="FG58" s="257" t="str">
        <f t="shared" si="152"/>
        <v/>
      </c>
      <c r="FH58" s="257" t="str">
        <f t="shared" si="153"/>
        <v/>
      </c>
      <c r="FI58" s="257" t="str">
        <f t="shared" si="154"/>
        <v/>
      </c>
      <c r="FJ58" s="257" t="str">
        <f t="shared" si="155"/>
        <v/>
      </c>
      <c r="FK58" s="257" t="str">
        <f t="shared" si="156"/>
        <v/>
      </c>
      <c r="FL58" s="257" t="str">
        <f t="shared" si="157"/>
        <v/>
      </c>
      <c r="FM58" s="257" t="str">
        <f t="shared" si="158"/>
        <v/>
      </c>
      <c r="FN58" s="257" t="str">
        <f t="shared" si="159"/>
        <v/>
      </c>
      <c r="FO58" s="257" t="str">
        <f t="shared" si="160"/>
        <v/>
      </c>
      <c r="FP58" s="258" t="str">
        <f t="shared" si="161"/>
        <v/>
      </c>
      <c r="FQ58" s="228">
        <v>58</v>
      </c>
      <c r="FR58" s="232">
        <f t="shared" si="198"/>
        <v>53</v>
      </c>
      <c r="FS58" s="230" t="str" cm="1">
        <f t="array" ref="FS58">IFERROR(INDEX($EG$4:$EX$4,_xlfn.AGGREGATE(15,6,COLUMN($EG$4:$EX$4)-COLUMN($EF$1)/($EG58:$EX58=LARGE($EG58:$EX58,1)),COLUMNS($EX$4:$EX$4))),"")</f>
        <v/>
      </c>
      <c r="FT58" s="230" t="str" cm="1">
        <f t="array" ref="FT58">IFERROR(INDEX($EG$4:$EX$4,_xlfn.AGGREGATE(15,6,COLUMN($EG$4:$EX$4)-COLUMN($EF$1)/($EG58:$EX58=LARGE($EG58:$EX58,2)),COLUMNS($EX$4:$EY$4))),"")</f>
        <v/>
      </c>
      <c r="FU58" s="230" t="str" cm="1">
        <f t="array" ref="FU58">IFERROR(INDEX($EG$4:$EX$4,_xlfn.AGGREGATE(15,6,COLUMN($EG$4:$EX$4)-COLUMN($EF$1)/($EG58:$EX58=LARGE($EG58:$EX58,3)),COLUMNS($EX$4:$EZ$4))),"")</f>
        <v/>
      </c>
      <c r="FV58" s="230" t="str" cm="1">
        <f t="array" ref="FV58">IFERROR(INDEX($EG$4:$EX$4,_xlfn.AGGREGATE(15,6,COLUMN($EG$4:$EX$4)-COLUMN($EF$1)/($EG58:$EX58=LARGE($EG58:$EX58,4)),COLUMNS($EX$4:$FA$4))),"")</f>
        <v/>
      </c>
      <c r="FW58" s="230" t="str" cm="1">
        <f t="array" ref="FW58">IFERROR(INDEX($EG$4:$EX$4,_xlfn.AGGREGATE(15,6,COLUMN($EG$4:$EX$4)-COLUMN($EF$1)/($EG58:$EX58=LARGE($EG58:$EX58,5)),COLUMNS($EX$4:$FB$4))),"")</f>
        <v/>
      </c>
      <c r="FX58" s="230" t="str" cm="1">
        <f t="array" ref="FX58">IFERROR(INDEX($EG$4:$EX$4,_xlfn.AGGREGATE(15,6,COLUMN($EG$4:$EX$4)-COLUMN($EF$1)/($EG58:$EX58=LARGE($EG58:$EX58,6)),COLUMNS($EX$4:$FC$4))),"")</f>
        <v/>
      </c>
      <c r="FY58" s="228" t="str">
        <f t="shared" si="191"/>
        <v/>
      </c>
      <c r="FZ58" s="231" t="str">
        <f t="shared" ca="1" si="192"/>
        <v>R</v>
      </c>
      <c r="GA58" s="231" t="e" cm="1">
        <f t="array" aca="1" ref="GA58" ca="1">IF(INDIRECT(VLOOKUP(GA57,General!AC:AE,3,FALSE)&amp;FQ57)&gt;0,GA57,FY57)</f>
        <v>#N/A</v>
      </c>
      <c r="GB58" s="232">
        <f t="shared" ca="1" si="193"/>
        <v>1</v>
      </c>
      <c r="GC58" s="230"/>
      <c r="GD58" s="231"/>
      <c r="GE58" s="231"/>
      <c r="GF58" s="231"/>
      <c r="GG58" s="231"/>
      <c r="GH58" s="229"/>
      <c r="GI58" s="259">
        <f ca="1">IF(FS58="",-1,COUNTIF(INDIRECT(GC58&amp;$DN$10):INDIRECT(GC58&amp;FQ58),"Y"))</f>
        <v>-1</v>
      </c>
      <c r="GJ58" s="262">
        <f ca="1">IF(FT58="",-1,COUNTIF(INDIRECT(GD58&amp;$DN$10):INDIRECT(GD58&amp;FQ58),"Y"))</f>
        <v>-1</v>
      </c>
      <c r="GK58" s="262">
        <f ca="1">IF(FU58="",-1,COUNTIF(INDIRECT(GE58&amp;$DN$10):INDIRECT(GE58&amp;FQ58),"Y"))</f>
        <v>-1</v>
      </c>
      <c r="GL58" s="260">
        <f ca="1">IF(FV58="",-1,COUNTIF(INDIRECT(GF58&amp;$DN$10):INDIRECT(GF58&amp;FQ58),"Y"))</f>
        <v>-1</v>
      </c>
      <c r="GM58" s="264">
        <f ca="1">IF(FW58="",-1,COUNTIF(INDIRECT(GG58&amp;$DN$10):INDIRECT(GG58&amp;FQ58),"Y"))</f>
        <v>-1</v>
      </c>
      <c r="GN58" s="264">
        <f ca="1">IF(FX58="",-1,COUNTIF(INDIRECT(GH58&amp;$DN$10):INDIRECT(GH58&amp;FQ58),"Y"))</f>
        <v>-1</v>
      </c>
      <c r="GO58" s="230" t="str" cm="1">
        <f t="array" ref="GO58">IFERROR(INDEX($DP$58:$DU$58,_xlfn.AGGREGATE(15,6,COLUMN($DP$58:$DU$58)-COLUMN($DO$58)/($EF$58:$EK$58=MAX($EF$58:$EK$58)),COLUMNS($DP$58:FS58))),"")</f>
        <v/>
      </c>
      <c r="GP58" s="231" t="str" cm="1">
        <f t="array" ref="GP58">IFERROR(INDEX($DP$58:$DU$58,_xlfn.AGGREGATE(15,6,COLUMN($DP$58:$DU$58)-COLUMN($DO$58)/($EF$58:$EK$58=MAX($EF$58:$EK$58)),COLUMNS($DP$58:FT58))),"")</f>
        <v/>
      </c>
      <c r="GQ58" s="231" t="str" cm="1">
        <f t="array" ref="GQ58">IFERROR(INDEX($DP$58:$DU$58,_xlfn.AGGREGATE(15,6,COLUMN($DP$58:$DU$58)-COLUMN($DO$58)/($EF$58:$EK$58=MAX($EF$58:$EK$58)),COLUMNS($DP$58:FU58))),"")</f>
        <v/>
      </c>
      <c r="GR58" s="231" t="str" cm="1">
        <f t="array" ref="GR58">IFERROR(INDEX($DP$58:$DU$58,_xlfn.AGGREGATE(15,6,COLUMN($DP$58:$DU$58)-COLUMN($DO$58)/($EF$58:$EK$58=MAX($EF$58:$EK$58)),COLUMNS($DP$58:FV58))),"")</f>
        <v/>
      </c>
      <c r="GS58" s="231" t="str" cm="1">
        <f t="array" ref="GS58">IFERROR(INDEX($DP$58:$DU$58,_xlfn.AGGREGATE(15,6,COLUMN($DP$58:$DU$58)-COLUMN($DO$58)/($EF$58:$EK$58=MAX($EF$58:$EK$58)),COLUMNS($DP$58:FW58))),"")</f>
        <v/>
      </c>
      <c r="GT58" s="229" t="str" cm="1">
        <f t="array" ref="GT58">IFERROR(INDEX($DP$58:$DU$58,_xlfn.AGGREGATE(15,6,COLUMN($DP$58:$DU$58)-COLUMN($DO$58)/($EF$58:$EK$58=MAX($EF$58:$EK$58)),COLUMNS($DP$58:FX58))),"")</f>
        <v/>
      </c>
      <c r="GU58" s="234">
        <f t="shared" ca="1" si="164"/>
        <v>6</v>
      </c>
      <c r="GV58" s="232">
        <f t="shared" ca="1" si="194"/>
        <v>1</v>
      </c>
      <c r="GW58" s="263" t="str" cm="1">
        <f t="array" aca="1" ref="GW58" ca="1">INDEX(GO58:GT58,1,GV58)</f>
        <v/>
      </c>
      <c r="GX58" s="230" t="str">
        <f t="shared" ca="1" si="17"/>
        <v>B</v>
      </c>
      <c r="GY58" s="231" t="str">
        <f t="shared" ca="1" si="18"/>
        <v>T</v>
      </c>
      <c r="GZ58" s="231" t="str">
        <f t="shared" si="19"/>
        <v>C</v>
      </c>
      <c r="HA58" s="231" t="str">
        <f t="shared" si="6"/>
        <v/>
      </c>
      <c r="HB58" s="231" t="str">
        <f t="shared" ca="1" si="7"/>
        <v>00</v>
      </c>
      <c r="HC58" s="231" t="str">
        <f t="shared" si="8"/>
        <v>00</v>
      </c>
      <c r="HD58" s="234" t="str">
        <f t="shared" si="92"/>
        <v/>
      </c>
      <c r="HE58" s="234" t="str">
        <f t="shared" si="93"/>
        <v/>
      </c>
      <c r="HF58" s="234" t="str">
        <f t="shared" si="94"/>
        <v/>
      </c>
      <c r="HG58" s="234" t="str">
        <f t="shared" si="95"/>
        <v/>
      </c>
      <c r="HH58" s="234" t="str">
        <f t="shared" si="96"/>
        <v/>
      </c>
      <c r="HI58" s="234" t="str">
        <f t="shared" si="97"/>
        <v/>
      </c>
      <c r="HJ58" s="234">
        <f t="shared" ca="1" si="261"/>
        <v>0</v>
      </c>
      <c r="HK58" s="234">
        <f t="shared" ca="1" si="261"/>
        <v>0</v>
      </c>
      <c r="HL58" s="230" t="str">
        <f t="shared" si="206"/>
        <v/>
      </c>
      <c r="HM58" s="231">
        <f>IF(CC58="",0,IFERROR(VLOOKUP(CC53&amp;CC54&amp;CC55&amp;CC56&amp;CC57&amp;CC58,General!I:J,2,FALSE),0))</f>
        <v>0</v>
      </c>
      <c r="HN58" s="231">
        <f>IF(CF58="",0,IFERROR(VLOOKUP(CF53&amp;CF54&amp;CF55&amp;CF56&amp;CF57&amp;CF58,General!I:J,2,FALSE),0))</f>
        <v>0</v>
      </c>
      <c r="HO58" s="231">
        <f>IF(CI58="",0,IFERROR(VLOOKUP(CI53&amp;CI54&amp;CI55&amp;CI56&amp;CI57&amp;CI58,General!I:J,2,FALSE),0))</f>
        <v>0</v>
      </c>
      <c r="HP58" s="231">
        <f>IF(CL58="",0,IFERROR(VLOOKUP(CL53&amp;CL54&amp;CL55&amp;CL56&amp;CL57&amp;CL58,General!I:J,2,FALSE),0))</f>
        <v>0</v>
      </c>
      <c r="HQ58" s="231">
        <f>IF(CO58="",0,IFERROR(VLOOKUP(CO53&amp;CO54&amp;CO55&amp;CO56&amp;CO57&amp;CO58,General!I:J,2,FALSE),0))</f>
        <v>0</v>
      </c>
      <c r="HR58" s="231">
        <f>IF(CR58="",0,IFERROR(VLOOKUP(CR53&amp;CR54&amp;CR55&amp;CR56&amp;CR57&amp;CR58,General!I:J,2,FALSE),0))</f>
        <v>0</v>
      </c>
      <c r="HS58" s="231">
        <f>IF(CU58="",0,IFERROR(VLOOKUP(CU53&amp;CU54&amp;CU55&amp;CU56&amp;CU57&amp;CU58,General!I:J,2,FALSE),0))</f>
        <v>0</v>
      </c>
      <c r="HT58" s="231">
        <f>IF(CX58="",0,IFERROR(VLOOKUP(CX53&amp;CX54&amp;CX55&amp;CX56&amp;CX57&amp;CX58,General!I:J,2,FALSE),0))</f>
        <v>0</v>
      </c>
      <c r="HU58" s="231">
        <f>IF(DA58="",0,IFERROR(VLOOKUP(DA53&amp;DA54&amp;DA55&amp;DA56&amp;DA57&amp;DA58,General!I:J,2,FALSE),0))</f>
        <v>0</v>
      </c>
      <c r="HV58" s="231">
        <f>IF(DD58="",0,IFERROR(VLOOKUP(DD53&amp;DD54&amp;DD55&amp;DD56&amp;DD57&amp;DD58,General!I:J,2,FALSE),0))</f>
        <v>0</v>
      </c>
      <c r="HW58" s="231">
        <f>IF(DG58="",0,IFERROR(VLOOKUP(DG53&amp;DG54&amp;DG55&amp;DG56&amp;DG57&amp;DG58,General!I:J,2,FALSE),0))</f>
        <v>0</v>
      </c>
      <c r="HX58" s="231">
        <f>IF(DJ58="",0,IFERROR(VLOOKUP(DJ53&amp;DJ54&amp;DJ55&amp;DJ56&amp;DJ57&amp;DJ58,General!I:J,2,FALSE),0))</f>
        <v>0</v>
      </c>
      <c r="HY58" s="231">
        <f>IF(DM58="",0,IFERROR(VLOOKUP(DM53&amp;DM54&amp;DM55&amp;DM56&amp;DM57&amp;DM58,General!I:J,2,FALSE),0))</f>
        <v>0</v>
      </c>
      <c r="HZ58" s="231">
        <f>IF(DP58="",0,IFERROR(VLOOKUP(DP53&amp;DP54&amp;DP55&amp;DP56&amp;DP57&amp;DP58,General!I:J,2,FALSE),0))</f>
        <v>0</v>
      </c>
      <c r="IA58" s="231">
        <f>IF(DS58="",0,IFERROR(VLOOKUP(DS53&amp;DS54&amp;DS55&amp;DS56&amp;DS57&amp;DS58,General!I:J,2,FALSE),0))</f>
        <v>0</v>
      </c>
      <c r="IB58" s="231">
        <f>IF(DV58="",0,IFERROR(VLOOKUP(DV53&amp;DV54&amp;DV55&amp;DV56&amp;DV57&amp;DV58,General!I:J,2,FALSE),0))</f>
        <v>0</v>
      </c>
      <c r="IC58" s="229">
        <f>IF(DY58="",0,IFERROR(VLOOKUP(DY53&amp;DY54&amp;DY55&amp;DY56&amp;DY57&amp;DY58,General!I:J,2,FALSE),0))</f>
        <v>0</v>
      </c>
      <c r="ID58" s="229">
        <f>IF(EB58="",0,IFERROR(VLOOKUP(EB53&amp;EB54&amp;EB55&amp;EB56&amp;EB57&amp;EB58,General!I:J,2,FALSE),0))</f>
        <v>0</v>
      </c>
      <c r="IE58" s="229">
        <v>0</v>
      </c>
      <c r="IF58" s="234" t="str">
        <f t="shared" si="165"/>
        <v/>
      </c>
      <c r="IG58" s="234" t="str">
        <f t="shared" si="99"/>
        <v>N</v>
      </c>
      <c r="IH58" s="234" t="str">
        <f t="shared" ca="1" si="100"/>
        <v>N</v>
      </c>
      <c r="II58" s="234" t="str">
        <f t="shared" si="101"/>
        <v>N</v>
      </c>
      <c r="IJ58" s="234" t="str">
        <f t="shared" si="102"/>
        <v/>
      </c>
      <c r="IK58" s="276" t="str">
        <f t="shared" ca="1" si="103"/>
        <v/>
      </c>
      <c r="IL58" s="234" t="str">
        <f t="shared" ca="1" si="104"/>
        <v/>
      </c>
      <c r="IM58" s="234" t="str">
        <f t="shared" si="105"/>
        <v/>
      </c>
      <c r="IN58" s="234" t="str">
        <f t="shared" si="106"/>
        <v/>
      </c>
      <c r="IO58" s="234" t="str">
        <f t="shared" si="107"/>
        <v/>
      </c>
      <c r="IP58" s="234" t="str">
        <f t="shared" si="108"/>
        <v/>
      </c>
      <c r="IQ58" s="234" t="str">
        <f t="shared" si="10"/>
        <v/>
      </c>
      <c r="IR58" s="234" t="str">
        <f t="shared" si="11"/>
        <v/>
      </c>
      <c r="IS58" s="234" t="str">
        <f t="shared" si="266"/>
        <v>00000</v>
      </c>
      <c r="IT58" s="234" t="str">
        <f t="shared" si="266"/>
        <v>00000</v>
      </c>
      <c r="IU58" s="234" t="str">
        <f t="shared" si="267"/>
        <v>000000</v>
      </c>
      <c r="IV58" s="234" t="str">
        <f t="shared" si="267"/>
        <v>000000</v>
      </c>
      <c r="IW58" s="234" t="str">
        <f t="shared" si="268"/>
        <v>B</v>
      </c>
      <c r="IX58" s="234" t="str">
        <f t="shared" si="168"/>
        <v>B</v>
      </c>
      <c r="IY58" s="234" t="str">
        <f t="shared" si="110"/>
        <v/>
      </c>
      <c r="IZ58" s="234" t="str">
        <f t="shared" ca="1" si="111"/>
        <v/>
      </c>
      <c r="JA58" s="234" t="str">
        <f t="shared" ca="1" si="112"/>
        <v>0</v>
      </c>
      <c r="JB58" s="234" t="str">
        <f t="shared" ca="1" si="113"/>
        <v/>
      </c>
      <c r="JC58" s="234" t="str">
        <f t="shared" si="114"/>
        <v>0</v>
      </c>
      <c r="JD58" s="234" t="str">
        <f t="shared" ca="1" si="115"/>
        <v/>
      </c>
      <c r="JE58" s="234" t="str">
        <f t="shared" ca="1" si="169"/>
        <v/>
      </c>
      <c r="JF58" s="234" t="str">
        <f t="shared" ca="1" si="170"/>
        <v/>
      </c>
      <c r="JG58" s="234" t="str">
        <f t="shared" ca="1" si="171"/>
        <v/>
      </c>
      <c r="JH58" s="234" t="str">
        <f t="shared" si="116"/>
        <v/>
      </c>
      <c r="JI58" s="234"/>
      <c r="JJ58" s="234"/>
      <c r="JK58" s="234"/>
      <c r="JL58" s="234"/>
      <c r="JM58" s="234"/>
      <c r="JN58" s="234">
        <v>1</v>
      </c>
      <c r="JO58" s="218"/>
      <c r="JP58" s="234"/>
      <c r="JQ58" s="234"/>
      <c r="JS58" s="281" t="e">
        <f t="shared" si="199"/>
        <v>#DIV/0!</v>
      </c>
      <c r="JT58" s="1" t="e">
        <f t="shared" si="200"/>
        <v>#DIV/0!</v>
      </c>
      <c r="JU58" s="1" t="e">
        <f t="shared" si="174"/>
        <v>#DIV/0!</v>
      </c>
      <c r="JV58" s="1" t="e">
        <f t="shared" si="175"/>
        <v>#DIV/0!</v>
      </c>
      <c r="JW58" s="1" t="e">
        <f t="shared" si="176"/>
        <v>#DIV/0!</v>
      </c>
      <c r="JX58" s="1" t="str">
        <f t="shared" si="177"/>
        <v/>
      </c>
      <c r="JY58" s="1" t="str">
        <f t="shared" si="178"/>
        <v/>
      </c>
      <c r="JZ58" s="1" t="str">
        <f t="shared" si="179"/>
        <v/>
      </c>
      <c r="KA58" s="1" t="str">
        <f t="shared" si="180"/>
        <v/>
      </c>
      <c r="KB58" s="1" t="str">
        <f t="shared" si="181"/>
        <v/>
      </c>
      <c r="KC58" s="1" t="str" cm="1">
        <f t="array" aca="1" ref="KC58" ca="1">IF(INDIRECT(VLOOKUP(KC57,General!AC:AE,3,FALSE)&amp;FQ57)&gt;1,KC57,JX58)</f>
        <v>DL</v>
      </c>
      <c r="KD58" s="1" t="str" cm="1">
        <f t="array" aca="1" ref="KD58" ca="1">IF(AND(INDIRECT(VLOOKUP(KD57,General!AC:AE,3,FALSE)&amp;FQ57)&gt;6,KD57&lt;&gt;KC58),KD57,IF(JX58&lt;&gt;KC58,JX58,IF(AND(JX58=JY58,JX58=JZ58),KA58,IF(JX58=JY58,JZ58,JY58))))</f>
        <v>DR</v>
      </c>
      <c r="KE58" s="1" t="str" cm="1">
        <f t="array" aca="1" ref="KE58" ca="1">IF(AND(INDIRECT(VLOOKUP(KE57,General!AC:AE,3,FALSE)&amp;FQ57)&gt;6,KE57&lt;&gt;KC58,KE57&lt;&gt;KD58),KE57,IF(AND(JX58&lt;&gt;KC58,JX58&lt;&gt;KD58),JX58,IF(AND(JY58&lt;&gt;KC58,JY58&lt;&gt;KD58),JY58,IF(AND(JZ58&lt;&gt;KC58,JZ58&lt;&gt;KD58),JZ58,IF(AND(KA58&lt;&gt;KC58,KA58&lt;&gt;KD58),KA58,KB58)))))</f>
        <v>CW</v>
      </c>
      <c r="KF58" s="1" t="str" cm="1">
        <f t="array" aca="1" ref="KF58" ca="1">INDIRECT(KC58&amp;FQ58)</f>
        <v/>
      </c>
      <c r="KG58" s="1" t="str" cm="1">
        <f t="array" aca="1" ref="KG58" ca="1">INDIRECT(KD58&amp;FQ58)</f>
        <v/>
      </c>
      <c r="KH58" s="1" t="str" cm="1">
        <f t="array" aca="1" ref="KH58" ca="1">INDIRECT(KE58&amp;FQ58)</f>
        <v/>
      </c>
      <c r="KI58" s="1" t="str">
        <f ca="1">VLOOKUP(KC58,General!AF:AG,2,FALSE)</f>
        <v xml:space="preserve">L3O </v>
      </c>
      <c r="KJ58" s="1" t="str">
        <f ca="1">VLOOKUP(KD58,General!AF:AG,2,FALSE)</f>
        <v xml:space="preserve">L4O </v>
      </c>
      <c r="KK58" s="1" t="str">
        <f ca="1">VLOOKUP(KE58,General!AF:AG,2,FALSE)</f>
        <v>AWB</v>
      </c>
      <c r="KL58" s="1" t="str">
        <f t="shared" ca="1" si="195"/>
        <v>Y</v>
      </c>
      <c r="KM58" s="1" t="str">
        <f t="shared" ca="1" si="196"/>
        <v>Y</v>
      </c>
      <c r="KN58" s="1" t="str">
        <f t="shared" ca="1" si="197"/>
        <v>Y</v>
      </c>
    </row>
    <row r="59" spans="1:300" ht="15.75" thickBot="1">
      <c r="A59" s="1">
        <v>55</v>
      </c>
      <c r="B59" s="75" t="str">
        <f t="shared" si="20"/>
        <v/>
      </c>
      <c r="C59" s="92" t="str">
        <f t="shared" si="183"/>
        <v/>
      </c>
      <c r="D59" s="88" t="str">
        <f t="shared" si="117"/>
        <v/>
      </c>
      <c r="E59" s="89" t="str">
        <f t="shared" si="117"/>
        <v/>
      </c>
      <c r="F59" s="10" t="str">
        <f t="shared" si="21"/>
        <v/>
      </c>
      <c r="H59" s="95" t="str">
        <f t="shared" si="184"/>
        <v/>
      </c>
      <c r="I59" s="88" t="str">
        <f t="shared" si="118"/>
        <v/>
      </c>
      <c r="J59" s="89" t="str">
        <f t="shared" si="118"/>
        <v/>
      </c>
      <c r="K59" s="10" t="str">
        <f t="shared" si="119"/>
        <v/>
      </c>
      <c r="L59" s="52"/>
      <c r="M59" s="16" t="str">
        <f>IF(Dashboard!AH59="","",Dashboard!AH59)</f>
        <v/>
      </c>
      <c r="O59" s="75" t="str">
        <f t="shared" si="185"/>
        <v/>
      </c>
      <c r="P59" s="88" t="str">
        <f t="shared" si="120"/>
        <v/>
      </c>
      <c r="Q59" s="89" t="str">
        <f t="shared" si="120"/>
        <v/>
      </c>
      <c r="R59" s="5" t="str">
        <f t="shared" si="121"/>
        <v/>
      </c>
      <c r="S59" s="5" t="str">
        <f t="shared" si="122"/>
        <v/>
      </c>
      <c r="T59" s="111" t="str">
        <f t="shared" si="123"/>
        <v/>
      </c>
      <c r="U59" s="5" t="str">
        <f>IF(M59="","",IF(B59="NB",U58,IF(T59="",SUM($T$5:$T59)+S59,SUM($T$5:$T59))))</f>
        <v/>
      </c>
      <c r="V59" s="99" t="str">
        <f t="shared" si="0"/>
        <v/>
      </c>
      <c r="W59" s="72" t="e">
        <f t="shared" ca="1" si="22"/>
        <v>#VALUE!</v>
      </c>
      <c r="X59" s="74" t="str">
        <f t="shared" si="23"/>
        <v/>
      </c>
      <c r="Y59" s="9" t="str">
        <f t="shared" ca="1" si="12"/>
        <v>D</v>
      </c>
      <c r="Z59" s="4" t="str">
        <f t="shared" ca="1" si="13"/>
        <v>D</v>
      </c>
      <c r="AA59" s="4" t="str">
        <f t="shared" ca="1" si="14"/>
        <v>B</v>
      </c>
      <c r="AB59" s="4" t="str">
        <f t="shared" si="186"/>
        <v/>
      </c>
      <c r="AC59" s="4" t="str">
        <f t="shared" si="187"/>
        <v/>
      </c>
      <c r="AD59" s="4" t="str">
        <f t="shared" si="188"/>
        <v/>
      </c>
      <c r="AE59" s="1" t="str">
        <f t="shared" si="124"/>
        <v/>
      </c>
      <c r="AF59" s="1" t="str">
        <f t="shared" si="125"/>
        <v/>
      </c>
      <c r="AG59" s="1" t="str">
        <f t="shared" si="189"/>
        <v/>
      </c>
      <c r="AH59" s="1" t="str">
        <f t="shared" si="126"/>
        <v/>
      </c>
      <c r="AI59" s="1" t="str">
        <f t="shared" si="127"/>
        <v/>
      </c>
      <c r="AJ59" s="1" t="str">
        <f t="shared" si="128"/>
        <v/>
      </c>
      <c r="AK59" s="1">
        <f t="shared" si="129"/>
        <v>0</v>
      </c>
      <c r="AL59" s="1">
        <f t="shared" si="129"/>
        <v>0</v>
      </c>
      <c r="AM59" s="1" t="str">
        <f t="shared" si="5"/>
        <v/>
      </c>
      <c r="AN59" s="1">
        <f t="shared" si="24"/>
        <v>0</v>
      </c>
      <c r="AO59" s="1" t="str">
        <f t="shared" si="190"/>
        <v/>
      </c>
      <c r="AP59" s="1" t="str">
        <f t="shared" si="25"/>
        <v>N</v>
      </c>
      <c r="AQ59" s="1" t="str">
        <f t="shared" si="26"/>
        <v>N</v>
      </c>
      <c r="AR59" s="1" t="str">
        <f t="shared" si="27"/>
        <v>N</v>
      </c>
      <c r="AS59" s="1" t="str">
        <f t="shared" si="28"/>
        <v/>
      </c>
      <c r="AT59" s="15" t="str">
        <f t="shared" ca="1" si="130"/>
        <v/>
      </c>
      <c r="AU59" s="1" t="str">
        <f t="shared" ca="1" si="29"/>
        <v/>
      </c>
      <c r="AV59" s="1" t="str">
        <f t="shared" ca="1" si="30"/>
        <v/>
      </c>
      <c r="AW59" s="1" t="str">
        <f t="shared" si="31"/>
        <v/>
      </c>
      <c r="AX59" s="1" t="str">
        <f t="shared" si="32"/>
        <v/>
      </c>
      <c r="AY59" s="1" t="str">
        <f t="shared" si="33"/>
        <v/>
      </c>
      <c r="AZ59" s="1" t="str">
        <f>IF(Dashboard!AH59="P",IF(AZ58="",1,AZ58+1),"")</f>
        <v/>
      </c>
      <c r="BA59" s="1" t="str">
        <f>IF(Dashboard!AH59="B",IF(BA58="",1,BA58+1),"")</f>
        <v/>
      </c>
      <c r="BB59" s="1" t="str">
        <f t="shared" si="264"/>
        <v>00000</v>
      </c>
      <c r="BC59" s="1" t="str">
        <f t="shared" si="264"/>
        <v>00000</v>
      </c>
      <c r="BD59" s="1" t="str">
        <f t="shared" si="265"/>
        <v>000000</v>
      </c>
      <c r="BE59" s="1" t="str">
        <f t="shared" si="265"/>
        <v>000000</v>
      </c>
      <c r="BF59" s="1" t="str">
        <f t="shared" si="132"/>
        <v>B</v>
      </c>
      <c r="BG59" s="1" t="str">
        <f t="shared" si="35"/>
        <v/>
      </c>
      <c r="BH59" s="1">
        <f t="shared" ca="1" si="133"/>
        <v>0</v>
      </c>
      <c r="BI59" s="1" t="str">
        <f t="shared" si="36"/>
        <v/>
      </c>
      <c r="BJ59" s="1">
        <f t="shared" ca="1" si="134"/>
        <v>0</v>
      </c>
      <c r="BK59" s="1" t="str">
        <f t="shared" si="37"/>
        <v/>
      </c>
      <c r="BL59" s="1">
        <f t="shared" ca="1" si="135"/>
        <v>0</v>
      </c>
      <c r="BM59" s="1" t="str">
        <f t="shared" ca="1" si="136"/>
        <v>0</v>
      </c>
      <c r="BN59" s="1" t="str">
        <f t="shared" ca="1" si="137"/>
        <v>0</v>
      </c>
      <c r="BO59" s="1" t="str">
        <f t="shared" ca="1" si="138"/>
        <v>0</v>
      </c>
      <c r="BR59" s="1">
        <f>General!A57</f>
        <v>0</v>
      </c>
      <c r="BS59" s="1">
        <f>General!B57</f>
        <v>0</v>
      </c>
      <c r="BT59" s="1" t="str">
        <f>General!C57</f>
        <v/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>IF(Dashboard!U59="",1,0.5)</f>
        <v>1</v>
      </c>
      <c r="CB59" s="245" t="str">
        <f t="shared" si="207"/>
        <v/>
      </c>
      <c r="CC59" s="246" t="str">
        <f t="shared" si="208"/>
        <v/>
      </c>
      <c r="CD59" s="244" t="str">
        <f t="shared" si="209"/>
        <v/>
      </c>
      <c r="CE59" s="245" t="str">
        <f t="shared" si="210"/>
        <v/>
      </c>
      <c r="CF59" s="246" t="str">
        <f t="shared" si="211"/>
        <v/>
      </c>
      <c r="CG59" s="244" t="str">
        <f t="shared" si="212"/>
        <v/>
      </c>
      <c r="CH59" s="245" t="str">
        <f t="shared" si="213"/>
        <v/>
      </c>
      <c r="CI59" s="246" t="str">
        <f t="shared" si="214"/>
        <v/>
      </c>
      <c r="CJ59" s="244" t="str">
        <f t="shared" si="215"/>
        <v/>
      </c>
      <c r="CK59" s="245" t="str">
        <f t="shared" si="216"/>
        <v/>
      </c>
      <c r="CL59" s="246" t="str">
        <f t="shared" si="217"/>
        <v/>
      </c>
      <c r="CM59" s="244" t="str">
        <f t="shared" si="218"/>
        <v/>
      </c>
      <c r="CN59" s="245" t="str">
        <f t="shared" si="262"/>
        <v/>
      </c>
      <c r="CO59" s="246" t="str">
        <f t="shared" si="219"/>
        <v/>
      </c>
      <c r="CP59" s="244" t="str">
        <f t="shared" si="220"/>
        <v/>
      </c>
      <c r="CQ59" s="245" t="str">
        <f t="shared" si="221"/>
        <v/>
      </c>
      <c r="CR59" s="246" t="str">
        <f t="shared" si="222"/>
        <v/>
      </c>
      <c r="CS59" s="244" t="str">
        <f t="shared" si="223"/>
        <v/>
      </c>
      <c r="CT59" s="245" t="str">
        <f t="shared" si="224"/>
        <v/>
      </c>
      <c r="CU59" s="246" t="str">
        <f t="shared" si="225"/>
        <v/>
      </c>
      <c r="CV59" s="244" t="str">
        <f t="shared" si="226"/>
        <v/>
      </c>
      <c r="CW59" s="245" t="str">
        <f t="shared" si="227"/>
        <v/>
      </c>
      <c r="CX59" s="246" t="str">
        <f t="shared" si="228"/>
        <v/>
      </c>
      <c r="CY59" s="247" t="str">
        <f t="shared" si="229"/>
        <v/>
      </c>
      <c r="CZ59" s="245" t="str">
        <f t="shared" si="230"/>
        <v/>
      </c>
      <c r="DA59" s="246" t="str">
        <f t="shared" si="231"/>
        <v/>
      </c>
      <c r="DB59" s="244" t="str">
        <f t="shared" si="232"/>
        <v/>
      </c>
      <c r="DC59" s="245" t="str">
        <f t="shared" si="233"/>
        <v/>
      </c>
      <c r="DD59" s="246" t="str">
        <f t="shared" si="234"/>
        <v/>
      </c>
      <c r="DE59" s="244" t="str">
        <f t="shared" si="235"/>
        <v/>
      </c>
      <c r="DF59" s="245" t="str">
        <f t="shared" si="236"/>
        <v/>
      </c>
      <c r="DG59" s="246" t="str">
        <f t="shared" si="237"/>
        <v/>
      </c>
      <c r="DH59" s="244" t="str">
        <f t="shared" si="238"/>
        <v/>
      </c>
      <c r="DI59" s="245" t="str">
        <f t="shared" si="239"/>
        <v/>
      </c>
      <c r="DJ59" s="246" t="str">
        <f t="shared" si="240"/>
        <v/>
      </c>
      <c r="DK59" s="244" t="str">
        <f t="shared" si="241"/>
        <v/>
      </c>
      <c r="DL59" s="245" t="str">
        <f t="shared" si="242"/>
        <v/>
      </c>
      <c r="DM59" s="246" t="str">
        <f t="shared" si="243"/>
        <v/>
      </c>
      <c r="DN59" s="244" t="str">
        <f t="shared" si="244"/>
        <v/>
      </c>
      <c r="DO59" s="245" t="str">
        <f t="shared" si="245"/>
        <v/>
      </c>
      <c r="DP59" s="246" t="str">
        <f t="shared" si="246"/>
        <v/>
      </c>
      <c r="DQ59" s="244" t="str">
        <f t="shared" si="247"/>
        <v/>
      </c>
      <c r="DR59" s="245" t="str">
        <f t="shared" si="248"/>
        <v/>
      </c>
      <c r="DS59" s="246" t="str">
        <f t="shared" si="249"/>
        <v/>
      </c>
      <c r="DT59" s="244" t="str">
        <f t="shared" si="250"/>
        <v/>
      </c>
      <c r="DU59" s="245" t="str">
        <f t="shared" si="251"/>
        <v/>
      </c>
      <c r="DV59" s="246" t="str">
        <f t="shared" si="252"/>
        <v/>
      </c>
      <c r="DW59" s="244" t="str">
        <f t="shared" si="253"/>
        <v/>
      </c>
      <c r="DX59" s="245" t="str">
        <f t="shared" si="254"/>
        <v/>
      </c>
      <c r="DY59" s="246" t="str">
        <f t="shared" si="255"/>
        <v/>
      </c>
      <c r="DZ59" s="244" t="str">
        <f t="shared" si="256"/>
        <v/>
      </c>
      <c r="EA59" s="245" t="str">
        <f t="shared" si="257"/>
        <v/>
      </c>
      <c r="EB59" s="246" t="str">
        <f t="shared" si="258"/>
        <v/>
      </c>
      <c r="EC59" s="244" t="str">
        <f t="shared" si="259"/>
        <v/>
      </c>
      <c r="ED59" s="252">
        <f t="shared" si="140"/>
        <v>0</v>
      </c>
      <c r="EE59" s="253">
        <f t="shared" si="141"/>
        <v>0</v>
      </c>
      <c r="EF59" s="254" t="str">
        <f t="shared" si="142"/>
        <v/>
      </c>
      <c r="EG59" s="255" t="e">
        <f t="shared" ref="EG59:EU74" si="269">AVERAGE(EY56:EY59)</f>
        <v>#DIV/0!</v>
      </c>
      <c r="EH59" s="255" t="e">
        <f t="shared" si="269"/>
        <v>#DIV/0!</v>
      </c>
      <c r="EI59" s="255" t="e">
        <f t="shared" si="269"/>
        <v>#DIV/0!</v>
      </c>
      <c r="EJ59" s="255" t="e">
        <f t="shared" si="269"/>
        <v>#DIV/0!</v>
      </c>
      <c r="EK59" s="255" t="e">
        <f t="shared" si="269"/>
        <v>#DIV/0!</v>
      </c>
      <c r="EL59" s="255" t="e">
        <f t="shared" si="269"/>
        <v>#DIV/0!</v>
      </c>
      <c r="EM59" s="255" t="e">
        <f t="shared" si="269"/>
        <v>#DIV/0!</v>
      </c>
      <c r="EN59" s="255" t="e">
        <f t="shared" si="269"/>
        <v>#DIV/0!</v>
      </c>
      <c r="EO59" s="255" t="e">
        <f t="shared" si="269"/>
        <v>#DIV/0!</v>
      </c>
      <c r="EP59" s="255" t="e">
        <f t="shared" si="269"/>
        <v>#DIV/0!</v>
      </c>
      <c r="EQ59" s="255" t="e">
        <f t="shared" si="269"/>
        <v>#DIV/0!</v>
      </c>
      <c r="ER59" s="255" t="e">
        <f t="shared" si="269"/>
        <v>#DIV/0!</v>
      </c>
      <c r="ES59" s="255" t="e">
        <f t="shared" si="269"/>
        <v>#DIV/0!</v>
      </c>
      <c r="ET59" s="255" t="e">
        <f t="shared" si="269"/>
        <v>#DIV/0!</v>
      </c>
      <c r="EU59" s="255" t="e">
        <f t="shared" si="269"/>
        <v>#DIV/0!</v>
      </c>
      <c r="EV59" s="255" t="e">
        <f t="shared" si="260"/>
        <v>#DIV/0!</v>
      </c>
      <c r="EW59" s="255" t="e">
        <f t="shared" si="203"/>
        <v>#DIV/0!</v>
      </c>
      <c r="EX59" s="255" t="e">
        <f t="shared" si="201"/>
        <v>#DIV/0!</v>
      </c>
      <c r="EY59" s="256" t="str">
        <f t="shared" si="144"/>
        <v/>
      </c>
      <c r="EZ59" s="257" t="str">
        <f t="shared" si="145"/>
        <v/>
      </c>
      <c r="FA59" s="257" t="str">
        <f t="shared" si="146"/>
        <v/>
      </c>
      <c r="FB59" s="257" t="str">
        <f t="shared" si="147"/>
        <v/>
      </c>
      <c r="FC59" s="257" t="str">
        <f t="shared" si="148"/>
        <v/>
      </c>
      <c r="FD59" s="257" t="str">
        <f t="shared" si="149"/>
        <v/>
      </c>
      <c r="FE59" s="257" t="str">
        <f t="shared" si="150"/>
        <v/>
      </c>
      <c r="FF59" s="257" t="str">
        <f t="shared" si="151"/>
        <v/>
      </c>
      <c r="FG59" s="257" t="str">
        <f t="shared" si="152"/>
        <v/>
      </c>
      <c r="FH59" s="257" t="str">
        <f t="shared" si="153"/>
        <v/>
      </c>
      <c r="FI59" s="257" t="str">
        <f t="shared" si="154"/>
        <v/>
      </c>
      <c r="FJ59" s="257" t="str">
        <f t="shared" si="155"/>
        <v/>
      </c>
      <c r="FK59" s="257" t="str">
        <f t="shared" si="156"/>
        <v/>
      </c>
      <c r="FL59" s="257" t="str">
        <f t="shared" si="157"/>
        <v/>
      </c>
      <c r="FM59" s="257" t="str">
        <f t="shared" si="158"/>
        <v/>
      </c>
      <c r="FN59" s="257" t="str">
        <f t="shared" si="159"/>
        <v/>
      </c>
      <c r="FO59" s="257" t="str">
        <f t="shared" si="160"/>
        <v/>
      </c>
      <c r="FP59" s="258" t="str">
        <f t="shared" si="161"/>
        <v/>
      </c>
      <c r="FQ59" s="228">
        <v>59</v>
      </c>
      <c r="FR59" s="232">
        <f t="shared" si="198"/>
        <v>54</v>
      </c>
      <c r="FS59" s="230" t="str" cm="1">
        <f t="array" ref="FS59">IFERROR(INDEX($EG$4:$EX$4,_xlfn.AGGREGATE(15,6,COLUMN($EG$4:$EX$4)-COLUMN($EF$1)/($EG59:$EX59=LARGE($EG59:$EX59,1)),COLUMNS($EX$4:$EX$4))),"")</f>
        <v/>
      </c>
      <c r="FT59" s="230" t="str" cm="1">
        <f t="array" ref="FT59">IFERROR(INDEX($EG$4:$EX$4,_xlfn.AGGREGATE(15,6,COLUMN($EG$4:$EX$4)-COLUMN($EF$1)/($EG59:$EX59=LARGE($EG59:$EX59,2)),COLUMNS($EX$4:$EY$4))),"")</f>
        <v/>
      </c>
      <c r="FU59" s="230" t="str" cm="1">
        <f t="array" ref="FU59">IFERROR(INDEX($EG$4:$EX$4,_xlfn.AGGREGATE(15,6,COLUMN($EG$4:$EX$4)-COLUMN($EF$1)/($EG59:$EX59=LARGE($EG59:$EX59,3)),COLUMNS($EX$4:$EZ$4))),"")</f>
        <v/>
      </c>
      <c r="FV59" s="230" t="str" cm="1">
        <f t="array" ref="FV59">IFERROR(INDEX($EG$4:$EX$4,_xlfn.AGGREGATE(15,6,COLUMN($EG$4:$EX$4)-COLUMN($EF$1)/($EG59:$EX59=LARGE($EG59:$EX59,4)),COLUMNS($EX$4:$FA$4))),"")</f>
        <v/>
      </c>
      <c r="FW59" s="230" t="str" cm="1">
        <f t="array" ref="FW59">IFERROR(INDEX($EG$4:$EX$4,_xlfn.AGGREGATE(15,6,COLUMN($EG$4:$EX$4)-COLUMN($EF$1)/($EG59:$EX59=LARGE($EG59:$EX59,5)),COLUMNS($EX$4:$FB$4))),"")</f>
        <v/>
      </c>
      <c r="FX59" s="230" t="str" cm="1">
        <f t="array" ref="FX59">IFERROR(INDEX($EG$4:$EX$4,_xlfn.AGGREGATE(15,6,COLUMN($EG$4:$EX$4)-COLUMN($EF$1)/($EG59:$EX59=LARGE($EG59:$EX59,6)),COLUMNS($EX$4:$FC$4))),"")</f>
        <v/>
      </c>
      <c r="FY59" s="228" t="str">
        <f t="shared" si="191"/>
        <v/>
      </c>
      <c r="FZ59" s="231" t="str">
        <f t="shared" ca="1" si="192"/>
        <v>R</v>
      </c>
      <c r="GA59" s="231" t="e" cm="1">
        <f t="array" aca="1" ref="GA59" ca="1">IF(INDIRECT(VLOOKUP(GA58,General!AC:AE,3,FALSE)&amp;FQ58)&gt;0,GA58,FY58)</f>
        <v>#N/A</v>
      </c>
      <c r="GB59" s="232">
        <f t="shared" ca="1" si="193"/>
        <v>2</v>
      </c>
      <c r="GC59" s="230"/>
      <c r="GD59" s="231"/>
      <c r="GE59" s="231"/>
      <c r="GF59" s="231"/>
      <c r="GG59" s="231"/>
      <c r="GH59" s="229"/>
      <c r="GI59" s="259">
        <f ca="1">IF(FS59="",-1,COUNTIF(INDIRECT(GC59&amp;$DN$10):INDIRECT(GC59&amp;FQ59),"Y"))</f>
        <v>-1</v>
      </c>
      <c r="GJ59" s="262">
        <f ca="1">IF(FT59="",-1,COUNTIF(INDIRECT(GD59&amp;$DN$10):INDIRECT(GD59&amp;FQ59),"Y"))</f>
        <v>-1</v>
      </c>
      <c r="GK59" s="262">
        <f ca="1">IF(FU59="",-1,COUNTIF(INDIRECT(GE59&amp;$DN$10):INDIRECT(GE59&amp;FQ59),"Y"))</f>
        <v>-1</v>
      </c>
      <c r="GL59" s="260">
        <f ca="1">IF(FV59="",-1,COUNTIF(INDIRECT(GF59&amp;$DN$10):INDIRECT(GF59&amp;FQ59),"Y"))</f>
        <v>-1</v>
      </c>
      <c r="GM59" s="264">
        <f ca="1">IF(FW59="",-1,COUNTIF(INDIRECT(GG59&amp;$DN$10):INDIRECT(GG59&amp;FQ59),"Y"))</f>
        <v>-1</v>
      </c>
      <c r="GN59" s="264">
        <f ca="1">IF(FX59="",-1,COUNTIF(INDIRECT(GH59&amp;$DN$10):INDIRECT(GH59&amp;FQ59),"Y"))</f>
        <v>-1</v>
      </c>
      <c r="GO59" s="230" t="str" cm="1">
        <f t="array" ref="GO59">IFERROR(INDEX($DP$59:$DU$59,_xlfn.AGGREGATE(15,6,COLUMN($DP$59:$DU$59)-COLUMN($DO$59)/($EF$59:$EK$59=MAX($EF$59:$EK$59)),COLUMNS($DP$59:FS59))),"")</f>
        <v/>
      </c>
      <c r="GP59" s="231" t="str" cm="1">
        <f t="array" ref="GP59">IFERROR(INDEX($DP$59:$DU$59,_xlfn.AGGREGATE(15,6,COLUMN($DP$59:$DU$59)-COLUMN($DO$59)/($EF$59:$EK$59=MAX($EF$59:$EK$59)),COLUMNS($DP$59:FT59))),"")</f>
        <v/>
      </c>
      <c r="GQ59" s="231" t="str" cm="1">
        <f t="array" ref="GQ59">IFERROR(INDEX($DP$59:$DU$59,_xlfn.AGGREGATE(15,6,COLUMN($DP$59:$DU$59)-COLUMN($DO$59)/($EF$59:$EK$59=MAX($EF$59:$EK$59)),COLUMNS($DP$59:FU59))),"")</f>
        <v/>
      </c>
      <c r="GR59" s="231" t="str" cm="1">
        <f t="array" ref="GR59">IFERROR(INDEX($DP$59:$DU$59,_xlfn.AGGREGATE(15,6,COLUMN($DP$59:$DU$59)-COLUMN($DO$59)/($EF$59:$EK$59=MAX($EF$59:$EK$59)),COLUMNS($DP$59:FV59))),"")</f>
        <v/>
      </c>
      <c r="GS59" s="231" t="str" cm="1">
        <f t="array" ref="GS59">IFERROR(INDEX($DP$59:$DU$59,_xlfn.AGGREGATE(15,6,COLUMN($DP$59:$DU$59)-COLUMN($DO$59)/($EF$59:$EK$59=MAX($EF$59:$EK$59)),COLUMNS($DP$59:FW59))),"")</f>
        <v/>
      </c>
      <c r="GT59" s="229" t="str" cm="1">
        <f t="array" ref="GT59">IFERROR(INDEX($DP$59:$DU$59,_xlfn.AGGREGATE(15,6,COLUMN($DP$59:$DU$59)-COLUMN($DO$59)/($EF$59:$EK$59=MAX($EF$59:$EK$59)),COLUMNS($DP$59:FX59))),"")</f>
        <v/>
      </c>
      <c r="GU59" s="234">
        <f t="shared" ca="1" si="164"/>
        <v>6</v>
      </c>
      <c r="GV59" s="232">
        <f t="shared" ca="1" si="194"/>
        <v>2</v>
      </c>
      <c r="GW59" s="263" t="str" cm="1">
        <f t="array" aca="1" ref="GW59" ca="1">INDEX(GO59:GT59,1,GV59)</f>
        <v/>
      </c>
      <c r="GX59" s="230" t="str">
        <f t="shared" ca="1" si="17"/>
        <v>B</v>
      </c>
      <c r="GY59" s="231" t="str">
        <f t="shared" ca="1" si="18"/>
        <v>T</v>
      </c>
      <c r="GZ59" s="231" t="str">
        <f t="shared" si="19"/>
        <v>C</v>
      </c>
      <c r="HA59" s="231" t="str">
        <f t="shared" si="6"/>
        <v/>
      </c>
      <c r="HB59" s="231" t="str">
        <f t="shared" ca="1" si="7"/>
        <v>00</v>
      </c>
      <c r="HC59" s="231" t="str">
        <f t="shared" si="8"/>
        <v>00</v>
      </c>
      <c r="HD59" s="234" t="str">
        <f t="shared" si="92"/>
        <v/>
      </c>
      <c r="HE59" s="234" t="str">
        <f t="shared" si="93"/>
        <v/>
      </c>
      <c r="HF59" s="234" t="str">
        <f t="shared" si="94"/>
        <v/>
      </c>
      <c r="HG59" s="234" t="str">
        <f t="shared" si="95"/>
        <v/>
      </c>
      <c r="HH59" s="234" t="str">
        <f t="shared" si="96"/>
        <v/>
      </c>
      <c r="HI59" s="234" t="str">
        <f t="shared" si="97"/>
        <v/>
      </c>
      <c r="HJ59" s="234">
        <f t="shared" ca="1" si="261"/>
        <v>0</v>
      </c>
      <c r="HK59" s="234">
        <f t="shared" ca="1" si="261"/>
        <v>0</v>
      </c>
      <c r="HL59" s="230" t="str">
        <f t="shared" si="206"/>
        <v/>
      </c>
      <c r="HM59" s="231">
        <f>IF(CC59="",0,IFERROR(VLOOKUP(CC54&amp;CC55&amp;CC56&amp;CC57&amp;CC58&amp;CC59,General!I:J,2,FALSE),0))</f>
        <v>0</v>
      </c>
      <c r="HN59" s="231">
        <f>IF(CF59="",0,IFERROR(VLOOKUP(CF54&amp;CF55&amp;CF56&amp;CF57&amp;CF58&amp;CF59,General!I:J,2,FALSE),0))</f>
        <v>0</v>
      </c>
      <c r="HO59" s="231">
        <f>IF(CI59="",0,IFERROR(VLOOKUP(CI54&amp;CI55&amp;CI56&amp;CI57&amp;CI58&amp;CI59,General!I:J,2,FALSE),0))</f>
        <v>0</v>
      </c>
      <c r="HP59" s="231">
        <f>IF(CL59="",0,IFERROR(VLOOKUP(CL54&amp;CL55&amp;CL56&amp;CL57&amp;CL58&amp;CL59,General!I:J,2,FALSE),0))</f>
        <v>0</v>
      </c>
      <c r="HQ59" s="231">
        <f>IF(CO59="",0,IFERROR(VLOOKUP(CO54&amp;CO55&amp;CO56&amp;CO57&amp;CO58&amp;CO59,General!I:J,2,FALSE),0))</f>
        <v>0</v>
      </c>
      <c r="HR59" s="231">
        <f>IF(CR59="",0,IFERROR(VLOOKUP(CR54&amp;CR55&amp;CR56&amp;CR57&amp;CR58&amp;CR59,General!I:J,2,FALSE),0))</f>
        <v>0</v>
      </c>
      <c r="HS59" s="231">
        <f>IF(CU59="",0,IFERROR(VLOOKUP(CU54&amp;CU55&amp;CU56&amp;CU57&amp;CU58&amp;CU59,General!I:J,2,FALSE),0))</f>
        <v>0</v>
      </c>
      <c r="HT59" s="231">
        <f>IF(CX59="",0,IFERROR(VLOOKUP(CX54&amp;CX55&amp;CX56&amp;CX57&amp;CX58&amp;CX59,General!I:J,2,FALSE),0))</f>
        <v>0</v>
      </c>
      <c r="HU59" s="231">
        <f>IF(DA59="",0,IFERROR(VLOOKUP(DA54&amp;DA55&amp;DA56&amp;DA57&amp;DA58&amp;DA59,General!I:J,2,FALSE),0))</f>
        <v>0</v>
      </c>
      <c r="HV59" s="231">
        <f>IF(DD59="",0,IFERROR(VLOOKUP(DD54&amp;DD55&amp;DD56&amp;DD57&amp;DD58&amp;DD59,General!I:J,2,FALSE),0))</f>
        <v>0</v>
      </c>
      <c r="HW59" s="231">
        <f>IF(DG59="",0,IFERROR(VLOOKUP(DG54&amp;DG55&amp;DG56&amp;DG57&amp;DG58&amp;DG59,General!I:J,2,FALSE),0))</f>
        <v>0</v>
      </c>
      <c r="HX59" s="231">
        <f>IF(DJ59="",0,IFERROR(VLOOKUP(DJ54&amp;DJ55&amp;DJ56&amp;DJ57&amp;DJ58&amp;DJ59,General!I:J,2,FALSE),0))</f>
        <v>0</v>
      </c>
      <c r="HY59" s="231">
        <f>IF(DM59="",0,IFERROR(VLOOKUP(DM54&amp;DM55&amp;DM56&amp;DM57&amp;DM58&amp;DM59,General!I:J,2,FALSE),0))</f>
        <v>0</v>
      </c>
      <c r="HZ59" s="231">
        <f>IF(DP59="",0,IFERROR(VLOOKUP(DP54&amp;DP55&amp;DP56&amp;DP57&amp;DP58&amp;DP59,General!I:J,2,FALSE),0))</f>
        <v>0</v>
      </c>
      <c r="IA59" s="231">
        <f>IF(DS59="",0,IFERROR(VLOOKUP(DS54&amp;DS55&amp;DS56&amp;DS57&amp;DS58&amp;DS59,General!I:J,2,FALSE),0))</f>
        <v>0</v>
      </c>
      <c r="IB59" s="231">
        <f>IF(DV59="",0,IFERROR(VLOOKUP(DV54&amp;DV55&amp;DV56&amp;DV57&amp;DV58&amp;DV59,General!I:J,2,FALSE),0))</f>
        <v>0</v>
      </c>
      <c r="IC59" s="229">
        <f>IF(DY59="",0,IFERROR(VLOOKUP(DY54&amp;DY55&amp;DY56&amp;DY57&amp;DY58&amp;DY59,General!I:J,2,FALSE),0))</f>
        <v>0</v>
      </c>
      <c r="ID59" s="229">
        <f>IF(EB59="",0,IFERROR(VLOOKUP(EB54&amp;EB55&amp;EB56&amp;EB57&amp;EB58&amp;EB59,General!I:J,2,FALSE),0))</f>
        <v>0</v>
      </c>
      <c r="IE59" s="229">
        <v>0</v>
      </c>
      <c r="IF59" s="234" t="str">
        <f t="shared" si="165"/>
        <v/>
      </c>
      <c r="IG59" s="234" t="str">
        <f t="shared" si="99"/>
        <v>N</v>
      </c>
      <c r="IH59" s="234" t="str">
        <f t="shared" ca="1" si="100"/>
        <v>N</v>
      </c>
      <c r="II59" s="234" t="str">
        <f t="shared" si="101"/>
        <v>N</v>
      </c>
      <c r="IJ59" s="234" t="str">
        <f t="shared" si="102"/>
        <v/>
      </c>
      <c r="IK59" s="276" t="str">
        <f t="shared" ca="1" si="103"/>
        <v/>
      </c>
      <c r="IL59" s="234" t="str">
        <f t="shared" ca="1" si="104"/>
        <v/>
      </c>
      <c r="IM59" s="234" t="str">
        <f t="shared" si="105"/>
        <v/>
      </c>
      <c r="IN59" s="234" t="str">
        <f t="shared" si="106"/>
        <v/>
      </c>
      <c r="IO59" s="234" t="str">
        <f t="shared" si="107"/>
        <v/>
      </c>
      <c r="IP59" s="234" t="str">
        <f t="shared" si="108"/>
        <v/>
      </c>
      <c r="IQ59" s="234" t="str">
        <f t="shared" si="10"/>
        <v/>
      </c>
      <c r="IR59" s="234" t="str">
        <f t="shared" si="11"/>
        <v/>
      </c>
      <c r="IS59" s="234" t="str">
        <f t="shared" si="266"/>
        <v>00000</v>
      </c>
      <c r="IT59" s="234" t="str">
        <f t="shared" si="266"/>
        <v>00000</v>
      </c>
      <c r="IU59" s="234" t="str">
        <f t="shared" si="267"/>
        <v>000000</v>
      </c>
      <c r="IV59" s="234" t="str">
        <f t="shared" si="267"/>
        <v>000000</v>
      </c>
      <c r="IW59" s="234" t="str">
        <f t="shared" si="268"/>
        <v>B</v>
      </c>
      <c r="IX59" s="234" t="str">
        <f t="shared" si="168"/>
        <v>B</v>
      </c>
      <c r="IY59" s="234" t="str">
        <f t="shared" si="110"/>
        <v/>
      </c>
      <c r="IZ59" s="234" t="str">
        <f t="shared" ca="1" si="111"/>
        <v/>
      </c>
      <c r="JA59" s="234" t="str">
        <f t="shared" ca="1" si="112"/>
        <v>0</v>
      </c>
      <c r="JB59" s="234" t="str">
        <f t="shared" ca="1" si="113"/>
        <v/>
      </c>
      <c r="JC59" s="234" t="str">
        <f t="shared" si="114"/>
        <v>0</v>
      </c>
      <c r="JD59" s="234" t="str">
        <f t="shared" ca="1" si="115"/>
        <v/>
      </c>
      <c r="JE59" s="234" t="str">
        <f t="shared" ca="1" si="169"/>
        <v/>
      </c>
      <c r="JF59" s="234" t="str">
        <f t="shared" ca="1" si="170"/>
        <v/>
      </c>
      <c r="JG59" s="234" t="str">
        <f t="shared" ca="1" si="171"/>
        <v/>
      </c>
      <c r="JH59" s="234" t="str">
        <f t="shared" si="116"/>
        <v/>
      </c>
      <c r="JI59" s="234"/>
      <c r="JJ59" s="234"/>
      <c r="JK59" s="234"/>
      <c r="JL59" s="234"/>
      <c r="JM59" s="234"/>
      <c r="JN59" s="234">
        <v>2</v>
      </c>
      <c r="JO59" s="218"/>
      <c r="JP59" s="234"/>
      <c r="JQ59" s="234"/>
      <c r="JS59" s="281" t="e">
        <f t="shared" si="199"/>
        <v>#DIV/0!</v>
      </c>
      <c r="JT59" s="1" t="e">
        <f t="shared" si="200"/>
        <v>#DIV/0!</v>
      </c>
      <c r="JU59" s="1" t="e">
        <f t="shared" si="174"/>
        <v>#DIV/0!</v>
      </c>
      <c r="JV59" s="1" t="e">
        <f t="shared" si="175"/>
        <v>#DIV/0!</v>
      </c>
      <c r="JW59" s="1" t="e">
        <f t="shared" si="176"/>
        <v>#DIV/0!</v>
      </c>
      <c r="JX59" s="1" t="str">
        <f t="shared" si="177"/>
        <v/>
      </c>
      <c r="JY59" s="1" t="str">
        <f t="shared" si="178"/>
        <v/>
      </c>
      <c r="JZ59" s="1" t="str">
        <f t="shared" si="179"/>
        <v/>
      </c>
      <c r="KA59" s="1" t="str">
        <f t="shared" si="180"/>
        <v/>
      </c>
      <c r="KB59" s="1" t="str">
        <f t="shared" si="181"/>
        <v/>
      </c>
      <c r="KC59" s="1" t="str" cm="1">
        <f t="array" aca="1" ref="KC59" ca="1">IF(INDIRECT(VLOOKUP(KC58,General!AC:AE,3,FALSE)&amp;FQ58)&gt;1,KC58,JX59)</f>
        <v>DL</v>
      </c>
      <c r="KD59" s="1" t="str" cm="1">
        <f t="array" aca="1" ref="KD59" ca="1">IF(AND(INDIRECT(VLOOKUP(KD58,General!AC:AE,3,FALSE)&amp;FQ58)&gt;6,KD58&lt;&gt;KC59),KD58,IF(JX59&lt;&gt;KC59,JX59,IF(AND(JX59=JY59,JX59=JZ59),KA59,IF(JX59=JY59,JZ59,JY59))))</f>
        <v>DR</v>
      </c>
      <c r="KE59" s="1" t="str" cm="1">
        <f t="array" aca="1" ref="KE59" ca="1">IF(AND(INDIRECT(VLOOKUP(KE58,General!AC:AE,3,FALSE)&amp;FQ58)&gt;6,KE58&lt;&gt;KC59,KE58&lt;&gt;KD59),KE58,IF(AND(JX59&lt;&gt;KC59,JX59&lt;&gt;KD59),JX59,IF(AND(JY59&lt;&gt;KC59,JY59&lt;&gt;KD59),JY59,IF(AND(JZ59&lt;&gt;KC59,JZ59&lt;&gt;KD59),JZ59,IF(AND(KA59&lt;&gt;KC59,KA59&lt;&gt;KD59),KA59,KB59)))))</f>
        <v>CW</v>
      </c>
      <c r="KF59" s="1" t="str" cm="1">
        <f t="array" aca="1" ref="KF59" ca="1">INDIRECT(KC59&amp;FQ59)</f>
        <v/>
      </c>
      <c r="KG59" s="1" t="str" cm="1">
        <f t="array" aca="1" ref="KG59" ca="1">INDIRECT(KD59&amp;FQ59)</f>
        <v/>
      </c>
      <c r="KH59" s="1" t="str" cm="1">
        <f t="array" aca="1" ref="KH59" ca="1">INDIRECT(KE59&amp;FQ59)</f>
        <v/>
      </c>
      <c r="KI59" s="1" t="str">
        <f ca="1">VLOOKUP(KC59,General!AF:AG,2,FALSE)</f>
        <v xml:space="preserve">L3O </v>
      </c>
      <c r="KJ59" s="1" t="str">
        <f ca="1">VLOOKUP(KD59,General!AF:AG,2,FALSE)</f>
        <v xml:space="preserve">L4O </v>
      </c>
      <c r="KK59" s="1" t="str">
        <f ca="1">VLOOKUP(KE59,General!AF:AG,2,FALSE)</f>
        <v>AWB</v>
      </c>
      <c r="KL59" s="1" t="str">
        <f t="shared" ca="1" si="195"/>
        <v>Y</v>
      </c>
      <c r="KM59" s="1" t="str">
        <f t="shared" ca="1" si="196"/>
        <v>Y</v>
      </c>
      <c r="KN59" s="1" t="str">
        <f t="shared" ca="1" si="197"/>
        <v>Y</v>
      </c>
    </row>
    <row r="60" spans="1:300" ht="15.75" thickBot="1">
      <c r="A60" s="1">
        <v>56</v>
      </c>
      <c r="B60" s="12" t="str">
        <f t="shared" si="20"/>
        <v/>
      </c>
      <c r="C60" s="90" t="str">
        <f t="shared" si="183"/>
        <v/>
      </c>
      <c r="D60" s="13" t="str">
        <f t="shared" si="117"/>
        <v/>
      </c>
      <c r="E60" s="43" t="str">
        <f t="shared" si="117"/>
        <v/>
      </c>
      <c r="F60" s="14" t="str">
        <f t="shared" si="21"/>
        <v/>
      </c>
      <c r="H60" s="93" t="str">
        <f t="shared" si="184"/>
        <v/>
      </c>
      <c r="I60" s="13" t="str">
        <f t="shared" si="118"/>
        <v/>
      </c>
      <c r="J60" s="43" t="str">
        <f t="shared" si="118"/>
        <v/>
      </c>
      <c r="K60" s="14" t="str">
        <f t="shared" si="119"/>
        <v/>
      </c>
      <c r="L60" s="52"/>
      <c r="M60" s="16" t="str">
        <f>IF(Dashboard!AH60="","",Dashboard!AH60)</f>
        <v/>
      </c>
      <c r="O60" s="12" t="str">
        <f t="shared" si="185"/>
        <v/>
      </c>
      <c r="P60" s="13" t="str">
        <f t="shared" si="120"/>
        <v/>
      </c>
      <c r="Q60" s="43" t="str">
        <f t="shared" si="120"/>
        <v/>
      </c>
      <c r="R60" s="85" t="str">
        <f t="shared" si="121"/>
        <v/>
      </c>
      <c r="S60" s="85" t="str">
        <f t="shared" si="122"/>
        <v/>
      </c>
      <c r="T60" s="96" t="str">
        <f t="shared" si="123"/>
        <v/>
      </c>
      <c r="U60" s="85" t="str">
        <f>IF(M60="","",IF(B60="NB",U59,IF(T60="",SUM($T$5:$T60)+S60,SUM($T$5:$T60))))</f>
        <v/>
      </c>
      <c r="V60" s="97" t="str">
        <f t="shared" si="0"/>
        <v/>
      </c>
      <c r="W60" s="72" t="e">
        <f t="shared" ca="1" si="22"/>
        <v>#VALUE!</v>
      </c>
      <c r="X60" s="74" t="str">
        <f t="shared" si="23"/>
        <v/>
      </c>
      <c r="Y60" s="9" t="str">
        <f t="shared" ca="1" si="12"/>
        <v>D</v>
      </c>
      <c r="Z60" s="4" t="str">
        <f t="shared" ca="1" si="13"/>
        <v>D</v>
      </c>
      <c r="AA60" s="4" t="str">
        <f t="shared" ca="1" si="14"/>
        <v>B</v>
      </c>
      <c r="AB60" s="4" t="str">
        <f t="shared" si="186"/>
        <v/>
      </c>
      <c r="AC60" s="4" t="str">
        <f t="shared" si="187"/>
        <v/>
      </c>
      <c r="AD60" s="4" t="str">
        <f t="shared" si="188"/>
        <v/>
      </c>
      <c r="AE60" s="1" t="str">
        <f t="shared" si="124"/>
        <v/>
      </c>
      <c r="AF60" s="1" t="str">
        <f t="shared" si="125"/>
        <v/>
      </c>
      <c r="AG60" s="1" t="str">
        <f t="shared" si="189"/>
        <v/>
      </c>
      <c r="AH60" s="1" t="str">
        <f t="shared" si="126"/>
        <v/>
      </c>
      <c r="AI60" s="1" t="str">
        <f t="shared" si="127"/>
        <v/>
      </c>
      <c r="AJ60" s="1" t="str">
        <f t="shared" si="128"/>
        <v/>
      </c>
      <c r="AK60" s="1">
        <f t="shared" si="129"/>
        <v>0</v>
      </c>
      <c r="AL60" s="1">
        <f t="shared" si="129"/>
        <v>0</v>
      </c>
      <c r="AM60" s="1" t="str">
        <f t="shared" si="5"/>
        <v/>
      </c>
      <c r="AN60" s="1">
        <f t="shared" si="24"/>
        <v>0</v>
      </c>
      <c r="AO60" s="1" t="str">
        <f t="shared" si="190"/>
        <v/>
      </c>
      <c r="AP60" s="1" t="str">
        <f t="shared" si="25"/>
        <v>N</v>
      </c>
      <c r="AQ60" s="1" t="str">
        <f t="shared" si="26"/>
        <v>N</v>
      </c>
      <c r="AR60" s="1" t="str">
        <f t="shared" si="27"/>
        <v>N</v>
      </c>
      <c r="AS60" s="1" t="str">
        <f t="shared" si="28"/>
        <v/>
      </c>
      <c r="AT60" s="15" t="str">
        <f t="shared" ca="1" si="130"/>
        <v/>
      </c>
      <c r="AU60" s="1" t="str">
        <f t="shared" ca="1" si="29"/>
        <v/>
      </c>
      <c r="AV60" s="1" t="str">
        <f t="shared" ca="1" si="30"/>
        <v/>
      </c>
      <c r="AW60" s="1" t="str">
        <f t="shared" si="31"/>
        <v/>
      </c>
      <c r="AX60" s="1" t="str">
        <f t="shared" si="32"/>
        <v/>
      </c>
      <c r="AY60" s="1" t="str">
        <f t="shared" si="33"/>
        <v/>
      </c>
      <c r="AZ60" s="1" t="str">
        <f>IF(Dashboard!AH60="P",IF(AZ59="",1,AZ59+1),"")</f>
        <v/>
      </c>
      <c r="BA60" s="1" t="str">
        <f>IF(Dashboard!AH60="B",IF(BA59="",1,BA59+1),"")</f>
        <v/>
      </c>
      <c r="BB60" s="1" t="str">
        <f t="shared" si="264"/>
        <v>00000</v>
      </c>
      <c r="BC60" s="1" t="str">
        <f t="shared" si="264"/>
        <v>00000</v>
      </c>
      <c r="BD60" s="1" t="str">
        <f t="shared" si="265"/>
        <v>000000</v>
      </c>
      <c r="BE60" s="1" t="str">
        <f t="shared" si="265"/>
        <v>000000</v>
      </c>
      <c r="BF60" s="1" t="str">
        <f t="shared" si="132"/>
        <v>B</v>
      </c>
      <c r="BG60" s="1" t="str">
        <f t="shared" si="35"/>
        <v/>
      </c>
      <c r="BH60" s="1">
        <f t="shared" ca="1" si="133"/>
        <v>0</v>
      </c>
      <c r="BI60" s="1" t="str">
        <f t="shared" si="36"/>
        <v/>
      </c>
      <c r="BJ60" s="1">
        <f t="shared" ca="1" si="134"/>
        <v>0</v>
      </c>
      <c r="BK60" s="1" t="str">
        <f t="shared" si="37"/>
        <v/>
      </c>
      <c r="BL60" s="1">
        <f t="shared" ca="1" si="135"/>
        <v>0</v>
      </c>
      <c r="BM60" s="1" t="str">
        <f t="shared" ca="1" si="136"/>
        <v>0</v>
      </c>
      <c r="BN60" s="1" t="str">
        <f t="shared" ca="1" si="137"/>
        <v>0</v>
      </c>
      <c r="BO60" s="1" t="str">
        <f t="shared" ca="1" si="138"/>
        <v>0</v>
      </c>
      <c r="BR60" s="1">
        <f>General!A58</f>
        <v>0</v>
      </c>
      <c r="BS60" s="1">
        <f>General!B58</f>
        <v>0</v>
      </c>
      <c r="BT60" s="1" t="str">
        <f>General!C58</f>
        <v/>
      </c>
      <c r="BU60" s="1">
        <f>General!D58</f>
        <v>0</v>
      </c>
      <c r="BW60" s="1" t="str">
        <f>General!F58</f>
        <v>WWLWW</v>
      </c>
      <c r="BX60" s="1">
        <f>General!G58</f>
        <v>3</v>
      </c>
      <c r="BZ60" s="1">
        <f>IF(Dashboard!U60="",1,0.5)</f>
        <v>1</v>
      </c>
      <c r="CB60" s="218" t="str">
        <f t="shared" si="207"/>
        <v/>
      </c>
      <c r="CC60" s="219" t="str">
        <f t="shared" si="208"/>
        <v/>
      </c>
      <c r="CD60" s="217" t="str">
        <f t="shared" si="209"/>
        <v/>
      </c>
      <c r="CE60" s="218" t="str">
        <f t="shared" si="210"/>
        <v/>
      </c>
      <c r="CF60" s="219" t="str">
        <f t="shared" si="211"/>
        <v/>
      </c>
      <c r="CG60" s="217" t="str">
        <f t="shared" si="212"/>
        <v/>
      </c>
      <c r="CH60" s="218" t="str">
        <f t="shared" si="213"/>
        <v/>
      </c>
      <c r="CI60" s="219" t="str">
        <f t="shared" si="214"/>
        <v/>
      </c>
      <c r="CJ60" s="217" t="str">
        <f t="shared" si="215"/>
        <v/>
      </c>
      <c r="CK60" s="218" t="str">
        <f t="shared" si="216"/>
        <v/>
      </c>
      <c r="CL60" s="219" t="str">
        <f t="shared" si="217"/>
        <v/>
      </c>
      <c r="CM60" s="217" t="str">
        <f t="shared" si="218"/>
        <v/>
      </c>
      <c r="CN60" s="218" t="str">
        <f t="shared" si="262"/>
        <v/>
      </c>
      <c r="CO60" s="219" t="str">
        <f t="shared" si="219"/>
        <v/>
      </c>
      <c r="CP60" s="217" t="str">
        <f t="shared" si="220"/>
        <v/>
      </c>
      <c r="CQ60" s="218" t="str">
        <f t="shared" si="221"/>
        <v/>
      </c>
      <c r="CR60" s="219" t="str">
        <f t="shared" si="222"/>
        <v/>
      </c>
      <c r="CS60" s="217" t="str">
        <f t="shared" si="223"/>
        <v/>
      </c>
      <c r="CT60" s="218" t="str">
        <f t="shared" si="224"/>
        <v/>
      </c>
      <c r="CU60" s="219" t="str">
        <f t="shared" si="225"/>
        <v/>
      </c>
      <c r="CV60" s="217" t="str">
        <f t="shared" si="226"/>
        <v/>
      </c>
      <c r="CW60" s="218" t="str">
        <f t="shared" si="227"/>
        <v/>
      </c>
      <c r="CX60" s="219" t="str">
        <f t="shared" si="228"/>
        <v/>
      </c>
      <c r="CY60" s="220" t="str">
        <f t="shared" si="229"/>
        <v/>
      </c>
      <c r="CZ60" s="218" t="str">
        <f t="shared" si="230"/>
        <v/>
      </c>
      <c r="DA60" s="219" t="str">
        <f t="shared" si="231"/>
        <v/>
      </c>
      <c r="DB60" s="217" t="str">
        <f t="shared" si="232"/>
        <v/>
      </c>
      <c r="DC60" s="218" t="str">
        <f t="shared" si="233"/>
        <v/>
      </c>
      <c r="DD60" s="219" t="str">
        <f t="shared" si="234"/>
        <v/>
      </c>
      <c r="DE60" s="217" t="str">
        <f t="shared" si="235"/>
        <v/>
      </c>
      <c r="DF60" s="218" t="str">
        <f t="shared" si="236"/>
        <v/>
      </c>
      <c r="DG60" s="219" t="str">
        <f t="shared" si="237"/>
        <v/>
      </c>
      <c r="DH60" s="217" t="str">
        <f t="shared" si="238"/>
        <v/>
      </c>
      <c r="DI60" s="218" t="str">
        <f t="shared" si="239"/>
        <v/>
      </c>
      <c r="DJ60" s="219" t="str">
        <f t="shared" si="240"/>
        <v/>
      </c>
      <c r="DK60" s="217" t="str">
        <f t="shared" si="241"/>
        <v/>
      </c>
      <c r="DL60" s="218" t="str">
        <f t="shared" si="242"/>
        <v/>
      </c>
      <c r="DM60" s="219" t="str">
        <f t="shared" si="243"/>
        <v/>
      </c>
      <c r="DN60" s="217" t="str">
        <f t="shared" si="244"/>
        <v/>
      </c>
      <c r="DO60" s="218" t="str">
        <f t="shared" si="245"/>
        <v/>
      </c>
      <c r="DP60" s="219" t="str">
        <f t="shared" si="246"/>
        <v/>
      </c>
      <c r="DQ60" s="217" t="str">
        <f t="shared" si="247"/>
        <v/>
      </c>
      <c r="DR60" s="218" t="str">
        <f t="shared" si="248"/>
        <v/>
      </c>
      <c r="DS60" s="219" t="str">
        <f t="shared" si="249"/>
        <v/>
      </c>
      <c r="DT60" s="217" t="str">
        <f t="shared" si="250"/>
        <v/>
      </c>
      <c r="DU60" s="218" t="str">
        <f t="shared" si="251"/>
        <v/>
      </c>
      <c r="DV60" s="219" t="str">
        <f t="shared" si="252"/>
        <v/>
      </c>
      <c r="DW60" s="217" t="str">
        <f t="shared" si="253"/>
        <v/>
      </c>
      <c r="DX60" s="218" t="str">
        <f t="shared" si="254"/>
        <v/>
      </c>
      <c r="DY60" s="219" t="str">
        <f t="shared" si="255"/>
        <v/>
      </c>
      <c r="DZ60" s="217" t="str">
        <f t="shared" si="256"/>
        <v/>
      </c>
      <c r="EA60" s="218" t="str">
        <f t="shared" si="257"/>
        <v/>
      </c>
      <c r="EB60" s="219" t="str">
        <f t="shared" si="258"/>
        <v/>
      </c>
      <c r="EC60" s="217" t="str">
        <f t="shared" si="259"/>
        <v/>
      </c>
      <c r="ED60" s="252">
        <f t="shared" si="140"/>
        <v>0</v>
      </c>
      <c r="EE60" s="253">
        <f t="shared" si="141"/>
        <v>0</v>
      </c>
      <c r="EF60" s="254" t="str">
        <f t="shared" si="142"/>
        <v/>
      </c>
      <c r="EG60" s="255" t="e">
        <f t="shared" si="269"/>
        <v>#DIV/0!</v>
      </c>
      <c r="EH60" s="255" t="e">
        <f t="shared" si="269"/>
        <v>#DIV/0!</v>
      </c>
      <c r="EI60" s="255" t="e">
        <f t="shared" si="269"/>
        <v>#DIV/0!</v>
      </c>
      <c r="EJ60" s="255" t="e">
        <f t="shared" si="269"/>
        <v>#DIV/0!</v>
      </c>
      <c r="EK60" s="255" t="e">
        <f t="shared" si="269"/>
        <v>#DIV/0!</v>
      </c>
      <c r="EL60" s="255" t="e">
        <f t="shared" si="269"/>
        <v>#DIV/0!</v>
      </c>
      <c r="EM60" s="255" t="e">
        <f t="shared" si="269"/>
        <v>#DIV/0!</v>
      </c>
      <c r="EN60" s="255" t="e">
        <f t="shared" si="269"/>
        <v>#DIV/0!</v>
      </c>
      <c r="EO60" s="255" t="e">
        <f t="shared" si="269"/>
        <v>#DIV/0!</v>
      </c>
      <c r="EP60" s="255" t="e">
        <f t="shared" si="269"/>
        <v>#DIV/0!</v>
      </c>
      <c r="EQ60" s="255" t="e">
        <f t="shared" si="269"/>
        <v>#DIV/0!</v>
      </c>
      <c r="ER60" s="255" t="e">
        <f t="shared" si="269"/>
        <v>#DIV/0!</v>
      </c>
      <c r="ES60" s="255" t="e">
        <f t="shared" si="269"/>
        <v>#DIV/0!</v>
      </c>
      <c r="ET60" s="255" t="e">
        <f t="shared" si="269"/>
        <v>#DIV/0!</v>
      </c>
      <c r="EU60" s="255" t="e">
        <f t="shared" si="269"/>
        <v>#DIV/0!</v>
      </c>
      <c r="EV60" s="255" t="e">
        <f t="shared" si="260"/>
        <v>#DIV/0!</v>
      </c>
      <c r="EW60" s="255" t="e">
        <f t="shared" si="203"/>
        <v>#DIV/0!</v>
      </c>
      <c r="EX60" s="255" t="e">
        <f t="shared" si="201"/>
        <v>#DIV/0!</v>
      </c>
      <c r="EY60" s="256" t="str">
        <f t="shared" si="144"/>
        <v/>
      </c>
      <c r="EZ60" s="257" t="str">
        <f t="shared" si="145"/>
        <v/>
      </c>
      <c r="FA60" s="257" t="str">
        <f t="shared" si="146"/>
        <v/>
      </c>
      <c r="FB60" s="257" t="str">
        <f t="shared" si="147"/>
        <v/>
      </c>
      <c r="FC60" s="257" t="str">
        <f t="shared" si="148"/>
        <v/>
      </c>
      <c r="FD60" s="257" t="str">
        <f t="shared" si="149"/>
        <v/>
      </c>
      <c r="FE60" s="257" t="str">
        <f t="shared" si="150"/>
        <v/>
      </c>
      <c r="FF60" s="257" t="str">
        <f t="shared" si="151"/>
        <v/>
      </c>
      <c r="FG60" s="257" t="str">
        <f t="shared" si="152"/>
        <v/>
      </c>
      <c r="FH60" s="257" t="str">
        <f t="shared" si="153"/>
        <v/>
      </c>
      <c r="FI60" s="257" t="str">
        <f t="shared" si="154"/>
        <v/>
      </c>
      <c r="FJ60" s="257" t="str">
        <f t="shared" si="155"/>
        <v/>
      </c>
      <c r="FK60" s="257" t="str">
        <f t="shared" si="156"/>
        <v/>
      </c>
      <c r="FL60" s="257" t="str">
        <f t="shared" si="157"/>
        <v/>
      </c>
      <c r="FM60" s="257" t="str">
        <f t="shared" si="158"/>
        <v/>
      </c>
      <c r="FN60" s="257" t="str">
        <f t="shared" si="159"/>
        <v/>
      </c>
      <c r="FO60" s="257" t="str">
        <f t="shared" si="160"/>
        <v/>
      </c>
      <c r="FP60" s="258" t="str">
        <f t="shared" si="161"/>
        <v/>
      </c>
      <c r="FQ60" s="228">
        <v>60</v>
      </c>
      <c r="FR60" s="232">
        <f t="shared" si="198"/>
        <v>55</v>
      </c>
      <c r="FS60" s="230" t="str" cm="1">
        <f t="array" ref="FS60">IFERROR(INDEX($EG$4:$EX$4,_xlfn.AGGREGATE(15,6,COLUMN($EG$4:$EX$4)-COLUMN($EF$1)/($EG60:$EX60=LARGE($EG60:$EX60,1)),COLUMNS($EX$4:$EX$4))),"")</f>
        <v/>
      </c>
      <c r="FT60" s="230" t="str" cm="1">
        <f t="array" ref="FT60">IFERROR(INDEX($EG$4:$EX$4,_xlfn.AGGREGATE(15,6,COLUMN($EG$4:$EX$4)-COLUMN($EF$1)/($EG60:$EX60=LARGE($EG60:$EX60,2)),COLUMNS($EX$4:$EY$4))),"")</f>
        <v/>
      </c>
      <c r="FU60" s="230" t="str" cm="1">
        <f t="array" ref="FU60">IFERROR(INDEX($EG$4:$EX$4,_xlfn.AGGREGATE(15,6,COLUMN($EG$4:$EX$4)-COLUMN($EF$1)/($EG60:$EX60=LARGE($EG60:$EX60,3)),COLUMNS($EX$4:$EZ$4))),"")</f>
        <v/>
      </c>
      <c r="FV60" s="230" t="str" cm="1">
        <f t="array" ref="FV60">IFERROR(INDEX($EG$4:$EX$4,_xlfn.AGGREGATE(15,6,COLUMN($EG$4:$EX$4)-COLUMN($EF$1)/($EG60:$EX60=LARGE($EG60:$EX60,4)),COLUMNS($EX$4:$FA$4))),"")</f>
        <v/>
      </c>
      <c r="FW60" s="230" t="str" cm="1">
        <f t="array" ref="FW60">IFERROR(INDEX($EG$4:$EX$4,_xlfn.AGGREGATE(15,6,COLUMN($EG$4:$EX$4)-COLUMN($EF$1)/($EG60:$EX60=LARGE($EG60:$EX60,5)),COLUMNS($EX$4:$FB$4))),"")</f>
        <v/>
      </c>
      <c r="FX60" s="230" t="str" cm="1">
        <f t="array" ref="FX60">IFERROR(INDEX($EG$4:$EX$4,_xlfn.AGGREGATE(15,6,COLUMN($EG$4:$EX$4)-COLUMN($EF$1)/($EG60:$EX60=LARGE($EG60:$EX60,6)),COLUMNS($EX$4:$FC$4))),"")</f>
        <v/>
      </c>
      <c r="FY60" s="228" t="str">
        <f t="shared" si="191"/>
        <v/>
      </c>
      <c r="FZ60" s="231" t="str">
        <f t="shared" ca="1" si="192"/>
        <v>R</v>
      </c>
      <c r="GA60" s="231" t="e" cm="1">
        <f t="array" aca="1" ref="GA60" ca="1">IF(INDIRECT(VLOOKUP(GA59,General!AC:AE,3,FALSE)&amp;FQ59)&gt;0,GA59,FY59)</f>
        <v>#N/A</v>
      </c>
      <c r="GB60" s="232">
        <f t="shared" ca="1" si="193"/>
        <v>3</v>
      </c>
      <c r="GC60" s="230"/>
      <c r="GD60" s="231"/>
      <c r="GE60" s="231"/>
      <c r="GF60" s="231"/>
      <c r="GG60" s="231"/>
      <c r="GH60" s="229"/>
      <c r="GI60" s="259">
        <f ca="1">IF(FS60="",-1,COUNTIF(INDIRECT(GC60&amp;$DN$10):INDIRECT(GC60&amp;FQ60),"Y"))</f>
        <v>-1</v>
      </c>
      <c r="GJ60" s="262">
        <f ca="1">IF(FT60="",-1,COUNTIF(INDIRECT(GD60&amp;$DN$10):INDIRECT(GD60&amp;FQ60),"Y"))</f>
        <v>-1</v>
      </c>
      <c r="GK60" s="262">
        <f ca="1">IF(FU60="",-1,COUNTIF(INDIRECT(GE60&amp;$DN$10):INDIRECT(GE60&amp;FQ60),"Y"))</f>
        <v>-1</v>
      </c>
      <c r="GL60" s="260">
        <f ca="1">IF(FV60="",-1,COUNTIF(INDIRECT(GF60&amp;$DN$10):INDIRECT(GF60&amp;FQ60),"Y"))</f>
        <v>-1</v>
      </c>
      <c r="GM60" s="264">
        <f ca="1">IF(FW60="",-1,COUNTIF(INDIRECT(GG60&amp;$DN$10):INDIRECT(GG60&amp;FQ60),"Y"))</f>
        <v>-1</v>
      </c>
      <c r="GN60" s="264">
        <f ca="1">IF(FX60="",-1,COUNTIF(INDIRECT(GH60&amp;$DN$10):INDIRECT(GH60&amp;FQ60),"Y"))</f>
        <v>-1</v>
      </c>
      <c r="GO60" s="230" t="str" cm="1">
        <f t="array" ref="GO60">IFERROR(INDEX($DP$60:$DU$60,_xlfn.AGGREGATE(15,6,COLUMN($DP$60:$DU$60)-COLUMN($DO$60)/($EF$60:$EK$60=MAX($EF$60:$EK$60)),COLUMNS($DP$60:FS60))),"")</f>
        <v/>
      </c>
      <c r="GP60" s="231" t="str" cm="1">
        <f t="array" ref="GP60">IFERROR(INDEX($DP$60:$DU$60,_xlfn.AGGREGATE(15,6,COLUMN($DP$60:$DU$60)-COLUMN($DO$60)/($EF$60:$EK$60=MAX($EF$60:$EK$60)),COLUMNS($DP$60:FT60))),"")</f>
        <v/>
      </c>
      <c r="GQ60" s="231" t="str" cm="1">
        <f t="array" ref="GQ60">IFERROR(INDEX($DP$60:$DU$60,_xlfn.AGGREGATE(15,6,COLUMN($DP$60:$DU$60)-COLUMN($DO$60)/($EF$60:$EK$60=MAX($EF$60:$EK$60)),COLUMNS($DP$60:FU60))),"")</f>
        <v/>
      </c>
      <c r="GR60" s="231" t="str" cm="1">
        <f t="array" ref="GR60">IFERROR(INDEX($DP$60:$DU$60,_xlfn.AGGREGATE(15,6,COLUMN($DP$60:$DU$60)-COLUMN($DO$60)/($EF$60:$EK$60=MAX($EF$60:$EK$60)),COLUMNS($DP$60:FV60))),"")</f>
        <v/>
      </c>
      <c r="GS60" s="231" t="str" cm="1">
        <f t="array" ref="GS60">IFERROR(INDEX($DP$60:$DU$60,_xlfn.AGGREGATE(15,6,COLUMN($DP$60:$DU$60)-COLUMN($DO$60)/($EF$60:$EK$60=MAX($EF$60:$EK$60)),COLUMNS($DP$60:FW60))),"")</f>
        <v/>
      </c>
      <c r="GT60" s="229" t="str" cm="1">
        <f t="array" ref="GT60">IFERROR(INDEX($DP$60:$DU$60,_xlfn.AGGREGATE(15,6,COLUMN($DP$60:$DU$60)-COLUMN($DO$60)/($EF$60:$EK$60=MAX($EF$60:$EK$60)),COLUMNS($DP$60:FX60))),"")</f>
        <v/>
      </c>
      <c r="GU60" s="234">
        <f t="shared" ca="1" si="164"/>
        <v>6</v>
      </c>
      <c r="GV60" s="232">
        <f t="shared" ca="1" si="194"/>
        <v>3</v>
      </c>
      <c r="GW60" s="263" t="str" cm="1">
        <f t="array" aca="1" ref="GW60" ca="1">INDEX(GO60:GT60,1,GV60)</f>
        <v/>
      </c>
      <c r="GX60" s="230" t="str">
        <f t="shared" ca="1" si="17"/>
        <v>B</v>
      </c>
      <c r="GY60" s="231" t="str">
        <f t="shared" ca="1" si="18"/>
        <v>T</v>
      </c>
      <c r="GZ60" s="231" t="str">
        <f t="shared" si="19"/>
        <v>C</v>
      </c>
      <c r="HA60" s="231" t="str">
        <f t="shared" si="6"/>
        <v/>
      </c>
      <c r="HB60" s="231" t="str">
        <f t="shared" ca="1" si="7"/>
        <v>00</v>
      </c>
      <c r="HC60" s="231" t="str">
        <f t="shared" si="8"/>
        <v>00</v>
      </c>
      <c r="HD60" s="234" t="str">
        <f t="shared" si="92"/>
        <v/>
      </c>
      <c r="HE60" s="234" t="str">
        <f t="shared" si="93"/>
        <v/>
      </c>
      <c r="HF60" s="234" t="str">
        <f t="shared" si="94"/>
        <v/>
      </c>
      <c r="HG60" s="234" t="str">
        <f t="shared" si="95"/>
        <v/>
      </c>
      <c r="HH60" s="234" t="str">
        <f t="shared" si="96"/>
        <v/>
      </c>
      <c r="HI60" s="234" t="str">
        <f t="shared" si="97"/>
        <v/>
      </c>
      <c r="HJ60" s="234">
        <f t="shared" ca="1" si="261"/>
        <v>0</v>
      </c>
      <c r="HK60" s="234">
        <f t="shared" ca="1" si="261"/>
        <v>0</v>
      </c>
      <c r="HL60" s="230" t="str">
        <f t="shared" si="206"/>
        <v/>
      </c>
      <c r="HM60" s="231">
        <f>IF(CC60="",0,IFERROR(VLOOKUP(CC55&amp;CC56&amp;CC57&amp;CC58&amp;CC59&amp;CC60,General!I:J,2,FALSE),0))</f>
        <v>0</v>
      </c>
      <c r="HN60" s="231">
        <f>IF(CF60="",0,IFERROR(VLOOKUP(CF55&amp;CF56&amp;CF57&amp;CF58&amp;CF59&amp;CF60,General!I:J,2,FALSE),0))</f>
        <v>0</v>
      </c>
      <c r="HO60" s="231">
        <f>IF(CI60="",0,IFERROR(VLOOKUP(CI55&amp;CI56&amp;CI57&amp;CI58&amp;CI59&amp;CI60,General!I:J,2,FALSE),0))</f>
        <v>0</v>
      </c>
      <c r="HP60" s="231">
        <f>IF(CL60="",0,IFERROR(VLOOKUP(CL55&amp;CL56&amp;CL57&amp;CL58&amp;CL59&amp;CL60,General!I:J,2,FALSE),0))</f>
        <v>0</v>
      </c>
      <c r="HQ60" s="231">
        <f>IF(CO60="",0,IFERROR(VLOOKUP(CO55&amp;CO56&amp;CO57&amp;CO58&amp;CO59&amp;CO60,General!I:J,2,FALSE),0))</f>
        <v>0</v>
      </c>
      <c r="HR60" s="231">
        <f>IF(CR60="",0,IFERROR(VLOOKUP(CR55&amp;CR56&amp;CR57&amp;CR58&amp;CR59&amp;CR60,General!I:J,2,FALSE),0))</f>
        <v>0</v>
      </c>
      <c r="HS60" s="231">
        <f>IF(CU60="",0,IFERROR(VLOOKUP(CU55&amp;CU56&amp;CU57&amp;CU58&amp;CU59&amp;CU60,General!I:J,2,FALSE),0))</f>
        <v>0</v>
      </c>
      <c r="HT60" s="231">
        <f>IF(CX60="",0,IFERROR(VLOOKUP(CX55&amp;CX56&amp;CX57&amp;CX58&amp;CX59&amp;CX60,General!I:J,2,FALSE),0))</f>
        <v>0</v>
      </c>
      <c r="HU60" s="231">
        <f>IF(DA60="",0,IFERROR(VLOOKUP(DA55&amp;DA56&amp;DA57&amp;DA58&amp;DA59&amp;DA60,General!I:J,2,FALSE),0))</f>
        <v>0</v>
      </c>
      <c r="HV60" s="231">
        <f>IF(DD60="",0,IFERROR(VLOOKUP(DD55&amp;DD56&amp;DD57&amp;DD58&amp;DD59&amp;DD60,General!I:J,2,FALSE),0))</f>
        <v>0</v>
      </c>
      <c r="HW60" s="231">
        <f>IF(DG60="",0,IFERROR(VLOOKUP(DG55&amp;DG56&amp;DG57&amp;DG58&amp;DG59&amp;DG60,General!I:J,2,FALSE),0))</f>
        <v>0</v>
      </c>
      <c r="HX60" s="231">
        <f>IF(DJ60="",0,IFERROR(VLOOKUP(DJ55&amp;DJ56&amp;DJ57&amp;DJ58&amp;DJ59&amp;DJ60,General!I:J,2,FALSE),0))</f>
        <v>0</v>
      </c>
      <c r="HY60" s="231">
        <f>IF(DM60="",0,IFERROR(VLOOKUP(DM55&amp;DM56&amp;DM57&amp;DM58&amp;DM59&amp;DM60,General!I:J,2,FALSE),0))</f>
        <v>0</v>
      </c>
      <c r="HZ60" s="231">
        <f>IF(DP60="",0,IFERROR(VLOOKUP(DP55&amp;DP56&amp;DP57&amp;DP58&amp;DP59&amp;DP60,General!I:J,2,FALSE),0))</f>
        <v>0</v>
      </c>
      <c r="IA60" s="231">
        <f>IF(DS60="",0,IFERROR(VLOOKUP(DS55&amp;DS56&amp;DS57&amp;DS58&amp;DS59&amp;DS60,General!I:J,2,FALSE),0))</f>
        <v>0</v>
      </c>
      <c r="IB60" s="231">
        <f>IF(DV60="",0,IFERROR(VLOOKUP(DV55&amp;DV56&amp;DV57&amp;DV58&amp;DV59&amp;DV60,General!I:J,2,FALSE),0))</f>
        <v>0</v>
      </c>
      <c r="IC60" s="229">
        <f>IF(DY60="",0,IFERROR(VLOOKUP(DY55&amp;DY56&amp;DY57&amp;DY58&amp;DY59&amp;DY60,General!I:J,2,FALSE),0))</f>
        <v>0</v>
      </c>
      <c r="ID60" s="229">
        <f>IF(EB60="",0,IFERROR(VLOOKUP(EB55&amp;EB56&amp;EB57&amp;EB58&amp;EB59&amp;EB60,General!I:J,2,FALSE),0))</f>
        <v>0</v>
      </c>
      <c r="IE60" s="229">
        <v>0</v>
      </c>
      <c r="IF60" s="234" t="str">
        <f t="shared" si="165"/>
        <v/>
      </c>
      <c r="IG60" s="234" t="str">
        <f t="shared" si="99"/>
        <v>N</v>
      </c>
      <c r="IH60" s="234" t="str">
        <f t="shared" ca="1" si="100"/>
        <v>N</v>
      </c>
      <c r="II60" s="234" t="str">
        <f t="shared" si="101"/>
        <v>N</v>
      </c>
      <c r="IJ60" s="234" t="str">
        <f t="shared" si="102"/>
        <v/>
      </c>
      <c r="IK60" s="276" t="str">
        <f t="shared" ca="1" si="103"/>
        <v/>
      </c>
      <c r="IL60" s="234" t="str">
        <f t="shared" ca="1" si="104"/>
        <v/>
      </c>
      <c r="IM60" s="234" t="str">
        <f t="shared" si="105"/>
        <v/>
      </c>
      <c r="IN60" s="234" t="str">
        <f t="shared" si="106"/>
        <v/>
      </c>
      <c r="IO60" s="234" t="str">
        <f t="shared" si="107"/>
        <v/>
      </c>
      <c r="IP60" s="234" t="str">
        <f t="shared" si="108"/>
        <v/>
      </c>
      <c r="IQ60" s="234" t="str">
        <f t="shared" si="10"/>
        <v/>
      </c>
      <c r="IR60" s="234" t="str">
        <f t="shared" si="11"/>
        <v/>
      </c>
      <c r="IS60" s="234" t="str">
        <f t="shared" si="266"/>
        <v>00000</v>
      </c>
      <c r="IT60" s="234" t="str">
        <f t="shared" si="266"/>
        <v>00000</v>
      </c>
      <c r="IU60" s="234" t="str">
        <f t="shared" si="267"/>
        <v>000000</v>
      </c>
      <c r="IV60" s="234" t="str">
        <f t="shared" si="267"/>
        <v>000000</v>
      </c>
      <c r="IW60" s="234" t="str">
        <f t="shared" si="268"/>
        <v>B</v>
      </c>
      <c r="IX60" s="234" t="str">
        <f t="shared" si="168"/>
        <v>B</v>
      </c>
      <c r="IY60" s="234" t="str">
        <f t="shared" si="110"/>
        <v/>
      </c>
      <c r="IZ60" s="234" t="str">
        <f t="shared" ca="1" si="111"/>
        <v/>
      </c>
      <c r="JA60" s="234" t="str">
        <f t="shared" ca="1" si="112"/>
        <v>0</v>
      </c>
      <c r="JB60" s="234" t="str">
        <f t="shared" ca="1" si="113"/>
        <v/>
      </c>
      <c r="JC60" s="234" t="str">
        <f t="shared" si="114"/>
        <v>0</v>
      </c>
      <c r="JD60" s="234" t="str">
        <f t="shared" ca="1" si="115"/>
        <v/>
      </c>
      <c r="JE60" s="234" t="str">
        <f t="shared" ca="1" si="169"/>
        <v/>
      </c>
      <c r="JF60" s="234" t="str">
        <f t="shared" ca="1" si="170"/>
        <v/>
      </c>
      <c r="JG60" s="234" t="str">
        <f t="shared" ca="1" si="171"/>
        <v/>
      </c>
      <c r="JH60" s="234" t="str">
        <f t="shared" si="116"/>
        <v/>
      </c>
      <c r="JI60" s="234"/>
      <c r="JJ60" s="234"/>
      <c r="JK60" s="234"/>
      <c r="JL60" s="234"/>
      <c r="JM60" s="234"/>
      <c r="JN60" s="234">
        <v>1</v>
      </c>
      <c r="JO60" s="218"/>
      <c r="JP60" s="234"/>
      <c r="JQ60" s="234"/>
      <c r="JS60" s="281" t="e">
        <f t="shared" si="199"/>
        <v>#DIV/0!</v>
      </c>
      <c r="JT60" s="1" t="e">
        <f t="shared" si="200"/>
        <v>#DIV/0!</v>
      </c>
      <c r="JU60" s="1" t="e">
        <f t="shared" si="174"/>
        <v>#DIV/0!</v>
      </c>
      <c r="JV60" s="1" t="e">
        <f t="shared" si="175"/>
        <v>#DIV/0!</v>
      </c>
      <c r="JW60" s="1" t="e">
        <f t="shared" si="176"/>
        <v>#DIV/0!</v>
      </c>
      <c r="JX60" s="1" t="str">
        <f t="shared" si="177"/>
        <v/>
      </c>
      <c r="JY60" s="1" t="str">
        <f t="shared" si="178"/>
        <v/>
      </c>
      <c r="JZ60" s="1" t="str">
        <f t="shared" si="179"/>
        <v/>
      </c>
      <c r="KA60" s="1" t="str">
        <f t="shared" si="180"/>
        <v/>
      </c>
      <c r="KB60" s="1" t="str">
        <f t="shared" si="181"/>
        <v/>
      </c>
      <c r="KC60" s="1" t="str" cm="1">
        <f t="array" aca="1" ref="KC60" ca="1">IF(INDIRECT(VLOOKUP(KC59,General!AC:AE,3,FALSE)&amp;FQ59)&gt;1,KC59,JX60)</f>
        <v>DL</v>
      </c>
      <c r="KD60" s="1" t="str" cm="1">
        <f t="array" aca="1" ref="KD60" ca="1">IF(AND(INDIRECT(VLOOKUP(KD59,General!AC:AE,3,FALSE)&amp;FQ59)&gt;6,KD59&lt;&gt;KC60),KD59,IF(JX60&lt;&gt;KC60,JX60,IF(AND(JX60=JY60,JX60=JZ60),KA60,IF(JX60=JY60,JZ60,JY60))))</f>
        <v>DR</v>
      </c>
      <c r="KE60" s="1" t="str" cm="1">
        <f t="array" aca="1" ref="KE60" ca="1">IF(AND(INDIRECT(VLOOKUP(KE59,General!AC:AE,3,FALSE)&amp;FQ59)&gt;6,KE59&lt;&gt;KC60,KE59&lt;&gt;KD60),KE59,IF(AND(JX60&lt;&gt;KC60,JX60&lt;&gt;KD60),JX60,IF(AND(JY60&lt;&gt;KC60,JY60&lt;&gt;KD60),JY60,IF(AND(JZ60&lt;&gt;KC60,JZ60&lt;&gt;KD60),JZ60,IF(AND(KA60&lt;&gt;KC60,KA60&lt;&gt;KD60),KA60,KB60)))))</f>
        <v>CW</v>
      </c>
      <c r="KF60" s="1" t="str" cm="1">
        <f t="array" aca="1" ref="KF60" ca="1">INDIRECT(KC60&amp;FQ60)</f>
        <v/>
      </c>
      <c r="KG60" s="1" t="str" cm="1">
        <f t="array" aca="1" ref="KG60" ca="1">INDIRECT(KD60&amp;FQ60)</f>
        <v/>
      </c>
      <c r="KH60" s="1" t="str" cm="1">
        <f t="array" aca="1" ref="KH60" ca="1">INDIRECT(KE60&amp;FQ60)</f>
        <v/>
      </c>
      <c r="KI60" s="1" t="str">
        <f ca="1">VLOOKUP(KC60,General!AF:AG,2,FALSE)</f>
        <v xml:space="preserve">L3O </v>
      </c>
      <c r="KJ60" s="1" t="str">
        <f ca="1">VLOOKUP(KD60,General!AF:AG,2,FALSE)</f>
        <v xml:space="preserve">L4O </v>
      </c>
      <c r="KK60" s="1" t="str">
        <f ca="1">VLOOKUP(KE60,General!AF:AG,2,FALSE)</f>
        <v>AWB</v>
      </c>
      <c r="KL60" s="1" t="str">
        <f t="shared" ca="1" si="195"/>
        <v>Y</v>
      </c>
      <c r="KM60" s="1" t="str">
        <f t="shared" ca="1" si="196"/>
        <v>Y</v>
      </c>
      <c r="KN60" s="1" t="str">
        <f t="shared" ca="1" si="197"/>
        <v>Y</v>
      </c>
    </row>
    <row r="61" spans="1:300" ht="15.75" thickBot="1">
      <c r="A61" s="1">
        <v>57</v>
      </c>
      <c r="B61" s="9" t="str">
        <f t="shared" si="20"/>
        <v/>
      </c>
      <c r="C61" s="91" t="str">
        <f t="shared" si="183"/>
        <v/>
      </c>
      <c r="D61" s="86" t="str">
        <f t="shared" si="117"/>
        <v/>
      </c>
      <c r="E61" s="87" t="str">
        <f t="shared" si="117"/>
        <v/>
      </c>
      <c r="F61" s="8" t="str">
        <f t="shared" si="21"/>
        <v/>
      </c>
      <c r="H61" s="94" t="str">
        <f t="shared" si="184"/>
        <v/>
      </c>
      <c r="I61" s="86" t="str">
        <f t="shared" si="118"/>
        <v/>
      </c>
      <c r="J61" s="87" t="str">
        <f t="shared" si="118"/>
        <v/>
      </c>
      <c r="K61" s="8" t="str">
        <f t="shared" si="119"/>
        <v/>
      </c>
      <c r="L61" s="52"/>
      <c r="M61" s="16" t="str">
        <f>IF(Dashboard!AH61="","",Dashboard!AH61)</f>
        <v/>
      </c>
      <c r="O61" s="9" t="str">
        <f t="shared" si="185"/>
        <v/>
      </c>
      <c r="P61" s="86" t="str">
        <f t="shared" si="120"/>
        <v/>
      </c>
      <c r="Q61" s="87" t="str">
        <f t="shared" si="120"/>
        <v/>
      </c>
      <c r="R61" s="4" t="str">
        <f t="shared" si="121"/>
        <v/>
      </c>
      <c r="S61" s="4" t="str">
        <f t="shared" si="122"/>
        <v/>
      </c>
      <c r="T61" s="110" t="str">
        <f t="shared" si="123"/>
        <v/>
      </c>
      <c r="U61" s="4" t="str">
        <f>IF(M61="","",IF(B61="NB",U60,IF(T61="",SUM($T$5:$T61)+S61,SUM($T$5:$T61))))</f>
        <v/>
      </c>
      <c r="V61" s="98" t="str">
        <f t="shared" si="0"/>
        <v/>
      </c>
      <c r="W61" s="72" t="e">
        <f t="shared" ca="1" si="22"/>
        <v>#VALUE!</v>
      </c>
      <c r="X61" s="74" t="str">
        <f t="shared" si="23"/>
        <v/>
      </c>
      <c r="Y61" s="9" t="str">
        <f t="shared" ca="1" si="12"/>
        <v>D</v>
      </c>
      <c r="Z61" s="4" t="str">
        <f t="shared" ca="1" si="13"/>
        <v>D</v>
      </c>
      <c r="AA61" s="4" t="str">
        <f t="shared" ca="1" si="14"/>
        <v>B</v>
      </c>
      <c r="AB61" s="4" t="str">
        <f t="shared" si="186"/>
        <v/>
      </c>
      <c r="AC61" s="4" t="str">
        <f t="shared" si="187"/>
        <v/>
      </c>
      <c r="AD61" s="4" t="str">
        <f t="shared" si="188"/>
        <v/>
      </c>
      <c r="AE61" s="1" t="str">
        <f t="shared" si="124"/>
        <v/>
      </c>
      <c r="AF61" s="1" t="str">
        <f t="shared" si="125"/>
        <v/>
      </c>
      <c r="AG61" s="1" t="str">
        <f t="shared" si="189"/>
        <v/>
      </c>
      <c r="AH61" s="1" t="str">
        <f t="shared" si="126"/>
        <v/>
      </c>
      <c r="AI61" s="1" t="str">
        <f t="shared" si="127"/>
        <v/>
      </c>
      <c r="AJ61" s="1" t="str">
        <f t="shared" si="128"/>
        <v/>
      </c>
      <c r="AK61" s="1">
        <f t="shared" si="129"/>
        <v>0</v>
      </c>
      <c r="AL61" s="1">
        <f t="shared" si="129"/>
        <v>0</v>
      </c>
      <c r="AM61" s="1" t="str">
        <f t="shared" si="5"/>
        <v/>
      </c>
      <c r="AN61" s="1">
        <f t="shared" si="24"/>
        <v>0</v>
      </c>
      <c r="AO61" s="1" t="str">
        <f t="shared" si="190"/>
        <v/>
      </c>
      <c r="AP61" s="1" t="str">
        <f t="shared" si="25"/>
        <v>N</v>
      </c>
      <c r="AQ61" s="1" t="str">
        <f t="shared" si="26"/>
        <v>N</v>
      </c>
      <c r="AR61" s="1" t="str">
        <f t="shared" si="27"/>
        <v>N</v>
      </c>
      <c r="AS61" s="1" t="str">
        <f t="shared" si="28"/>
        <v/>
      </c>
      <c r="AT61" s="15" t="str">
        <f t="shared" ca="1" si="130"/>
        <v/>
      </c>
      <c r="AU61" s="1" t="str">
        <f t="shared" ca="1" si="29"/>
        <v/>
      </c>
      <c r="AV61" s="1" t="str">
        <f t="shared" ca="1" si="30"/>
        <v/>
      </c>
      <c r="AW61" s="1" t="str">
        <f t="shared" si="31"/>
        <v/>
      </c>
      <c r="AX61" s="1" t="str">
        <f t="shared" si="32"/>
        <v/>
      </c>
      <c r="AY61" s="1" t="str">
        <f t="shared" si="33"/>
        <v/>
      </c>
      <c r="AZ61" s="1" t="str">
        <f>IF(Dashboard!AH61="P",IF(AZ60="",1,AZ60+1),"")</f>
        <v/>
      </c>
      <c r="BA61" s="1" t="str">
        <f>IF(Dashboard!AH61="B",IF(BA60="",1,BA60+1),"")</f>
        <v/>
      </c>
      <c r="BB61" s="1" t="str">
        <f t="shared" si="264"/>
        <v>00000</v>
      </c>
      <c r="BC61" s="1" t="str">
        <f t="shared" si="264"/>
        <v>00000</v>
      </c>
      <c r="BD61" s="1" t="str">
        <f t="shared" si="265"/>
        <v>000000</v>
      </c>
      <c r="BE61" s="1" t="str">
        <f t="shared" si="265"/>
        <v>000000</v>
      </c>
      <c r="BF61" s="1" t="str">
        <f t="shared" si="132"/>
        <v>B</v>
      </c>
      <c r="BG61" s="1" t="str">
        <f t="shared" si="35"/>
        <v/>
      </c>
      <c r="BH61" s="1">
        <f t="shared" ca="1" si="133"/>
        <v>0</v>
      </c>
      <c r="BI61" s="1" t="str">
        <f t="shared" si="36"/>
        <v/>
      </c>
      <c r="BJ61" s="1">
        <f t="shared" ca="1" si="134"/>
        <v>0</v>
      </c>
      <c r="BK61" s="1" t="str">
        <f t="shared" si="37"/>
        <v/>
      </c>
      <c r="BL61" s="1">
        <f t="shared" ca="1" si="135"/>
        <v>0</v>
      </c>
      <c r="BM61" s="1" t="str">
        <f t="shared" ca="1" si="136"/>
        <v>0</v>
      </c>
      <c r="BN61" s="1" t="str">
        <f t="shared" ca="1" si="137"/>
        <v>0</v>
      </c>
      <c r="BO61" s="1" t="str">
        <f t="shared" ca="1" si="138"/>
        <v>0</v>
      </c>
      <c r="BR61" s="1">
        <f>General!A59</f>
        <v>0</v>
      </c>
      <c r="BS61" s="1">
        <f>General!B59</f>
        <v>0</v>
      </c>
      <c r="BT61" s="1" t="str">
        <f>General!C59</f>
        <v/>
      </c>
      <c r="BU61" s="1">
        <f>General!D59</f>
        <v>0</v>
      </c>
      <c r="BW61" s="1" t="str">
        <f>General!F59</f>
        <v>WWWLL</v>
      </c>
      <c r="BX61" s="1">
        <f>General!G59</f>
        <v>-3</v>
      </c>
      <c r="BZ61" s="1">
        <f>IF(Dashboard!U61="",1,0.5)</f>
        <v>1</v>
      </c>
      <c r="CB61" s="230" t="str">
        <f t="shared" si="207"/>
        <v/>
      </c>
      <c r="CC61" s="231" t="str">
        <f t="shared" si="208"/>
        <v/>
      </c>
      <c r="CD61" s="229" t="str">
        <f t="shared" si="209"/>
        <v/>
      </c>
      <c r="CE61" s="230" t="str">
        <f t="shared" si="210"/>
        <v/>
      </c>
      <c r="CF61" s="231" t="str">
        <f t="shared" si="211"/>
        <v/>
      </c>
      <c r="CG61" s="229" t="str">
        <f t="shared" si="212"/>
        <v/>
      </c>
      <c r="CH61" s="230" t="str">
        <f t="shared" si="213"/>
        <v/>
      </c>
      <c r="CI61" s="231" t="str">
        <f t="shared" si="214"/>
        <v/>
      </c>
      <c r="CJ61" s="229" t="str">
        <f t="shared" si="215"/>
        <v/>
      </c>
      <c r="CK61" s="230" t="str">
        <f t="shared" si="216"/>
        <v/>
      </c>
      <c r="CL61" s="231" t="str">
        <f t="shared" si="217"/>
        <v/>
      </c>
      <c r="CM61" s="229" t="str">
        <f t="shared" si="218"/>
        <v/>
      </c>
      <c r="CN61" s="230" t="str">
        <f t="shared" si="262"/>
        <v/>
      </c>
      <c r="CO61" s="231" t="str">
        <f t="shared" si="219"/>
        <v/>
      </c>
      <c r="CP61" s="229" t="str">
        <f t="shared" si="220"/>
        <v/>
      </c>
      <c r="CQ61" s="230" t="str">
        <f t="shared" si="221"/>
        <v/>
      </c>
      <c r="CR61" s="231" t="str">
        <f t="shared" si="222"/>
        <v/>
      </c>
      <c r="CS61" s="229" t="str">
        <f t="shared" si="223"/>
        <v/>
      </c>
      <c r="CT61" s="230" t="str">
        <f t="shared" si="224"/>
        <v/>
      </c>
      <c r="CU61" s="231" t="str">
        <f t="shared" si="225"/>
        <v/>
      </c>
      <c r="CV61" s="229" t="str">
        <f t="shared" si="226"/>
        <v/>
      </c>
      <c r="CW61" s="230" t="str">
        <f t="shared" si="227"/>
        <v/>
      </c>
      <c r="CX61" s="231" t="str">
        <f t="shared" si="228"/>
        <v/>
      </c>
      <c r="CY61" s="232" t="str">
        <f t="shared" si="229"/>
        <v/>
      </c>
      <c r="CZ61" s="230" t="str">
        <f t="shared" si="230"/>
        <v/>
      </c>
      <c r="DA61" s="231" t="str">
        <f t="shared" si="231"/>
        <v/>
      </c>
      <c r="DB61" s="229" t="str">
        <f t="shared" si="232"/>
        <v/>
      </c>
      <c r="DC61" s="230" t="str">
        <f t="shared" si="233"/>
        <v/>
      </c>
      <c r="DD61" s="231" t="str">
        <f t="shared" si="234"/>
        <v/>
      </c>
      <c r="DE61" s="229" t="str">
        <f t="shared" si="235"/>
        <v/>
      </c>
      <c r="DF61" s="230" t="str">
        <f t="shared" si="236"/>
        <v/>
      </c>
      <c r="DG61" s="231" t="str">
        <f t="shared" si="237"/>
        <v/>
      </c>
      <c r="DH61" s="229" t="str">
        <f t="shared" si="238"/>
        <v/>
      </c>
      <c r="DI61" s="230" t="str">
        <f t="shared" si="239"/>
        <v/>
      </c>
      <c r="DJ61" s="231" t="str">
        <f t="shared" si="240"/>
        <v/>
      </c>
      <c r="DK61" s="229" t="str">
        <f t="shared" si="241"/>
        <v/>
      </c>
      <c r="DL61" s="230" t="str">
        <f t="shared" si="242"/>
        <v/>
      </c>
      <c r="DM61" s="231" t="str">
        <f t="shared" si="243"/>
        <v/>
      </c>
      <c r="DN61" s="229" t="str">
        <f t="shared" si="244"/>
        <v/>
      </c>
      <c r="DO61" s="230" t="str">
        <f t="shared" si="245"/>
        <v/>
      </c>
      <c r="DP61" s="231" t="str">
        <f t="shared" si="246"/>
        <v/>
      </c>
      <c r="DQ61" s="229" t="str">
        <f t="shared" si="247"/>
        <v/>
      </c>
      <c r="DR61" s="230" t="str">
        <f t="shared" si="248"/>
        <v/>
      </c>
      <c r="DS61" s="231" t="str">
        <f t="shared" si="249"/>
        <v/>
      </c>
      <c r="DT61" s="229" t="str">
        <f t="shared" si="250"/>
        <v/>
      </c>
      <c r="DU61" s="230" t="str">
        <f t="shared" si="251"/>
        <v/>
      </c>
      <c r="DV61" s="231" t="str">
        <f t="shared" si="252"/>
        <v/>
      </c>
      <c r="DW61" s="229" t="str">
        <f t="shared" si="253"/>
        <v/>
      </c>
      <c r="DX61" s="230" t="str">
        <f t="shared" si="254"/>
        <v/>
      </c>
      <c r="DY61" s="231" t="str">
        <f t="shared" si="255"/>
        <v/>
      </c>
      <c r="DZ61" s="229" t="str">
        <f t="shared" si="256"/>
        <v/>
      </c>
      <c r="EA61" s="230" t="str">
        <f t="shared" si="257"/>
        <v/>
      </c>
      <c r="EB61" s="231" t="str">
        <f t="shared" si="258"/>
        <v/>
      </c>
      <c r="EC61" s="229" t="str">
        <f t="shared" si="259"/>
        <v/>
      </c>
      <c r="ED61" s="252">
        <f t="shared" si="140"/>
        <v>0</v>
      </c>
      <c r="EE61" s="253">
        <f t="shared" si="141"/>
        <v>0</v>
      </c>
      <c r="EF61" s="254" t="str">
        <f t="shared" si="142"/>
        <v/>
      </c>
      <c r="EG61" s="255" t="e">
        <f t="shared" si="269"/>
        <v>#DIV/0!</v>
      </c>
      <c r="EH61" s="255" t="e">
        <f t="shared" si="269"/>
        <v>#DIV/0!</v>
      </c>
      <c r="EI61" s="255" t="e">
        <f t="shared" si="269"/>
        <v>#DIV/0!</v>
      </c>
      <c r="EJ61" s="255" t="e">
        <f t="shared" si="269"/>
        <v>#DIV/0!</v>
      </c>
      <c r="EK61" s="255" t="e">
        <f t="shared" si="269"/>
        <v>#DIV/0!</v>
      </c>
      <c r="EL61" s="255" t="e">
        <f t="shared" si="269"/>
        <v>#DIV/0!</v>
      </c>
      <c r="EM61" s="255" t="e">
        <f t="shared" si="269"/>
        <v>#DIV/0!</v>
      </c>
      <c r="EN61" s="255" t="e">
        <f t="shared" si="269"/>
        <v>#DIV/0!</v>
      </c>
      <c r="EO61" s="255" t="e">
        <f t="shared" si="269"/>
        <v>#DIV/0!</v>
      </c>
      <c r="EP61" s="255" t="e">
        <f t="shared" si="269"/>
        <v>#DIV/0!</v>
      </c>
      <c r="EQ61" s="255" t="e">
        <f t="shared" si="269"/>
        <v>#DIV/0!</v>
      </c>
      <c r="ER61" s="255" t="e">
        <f t="shared" si="269"/>
        <v>#DIV/0!</v>
      </c>
      <c r="ES61" s="255" t="e">
        <f t="shared" si="269"/>
        <v>#DIV/0!</v>
      </c>
      <c r="ET61" s="255" t="e">
        <f t="shared" si="269"/>
        <v>#DIV/0!</v>
      </c>
      <c r="EU61" s="255" t="e">
        <f t="shared" si="269"/>
        <v>#DIV/0!</v>
      </c>
      <c r="EV61" s="255" t="e">
        <f t="shared" si="260"/>
        <v>#DIV/0!</v>
      </c>
      <c r="EW61" s="255" t="e">
        <f t="shared" si="203"/>
        <v>#DIV/0!</v>
      </c>
      <c r="EX61" s="255" t="e">
        <f t="shared" si="201"/>
        <v>#DIV/0!</v>
      </c>
      <c r="EY61" s="256" t="str">
        <f t="shared" si="144"/>
        <v/>
      </c>
      <c r="EZ61" s="257" t="str">
        <f t="shared" si="145"/>
        <v/>
      </c>
      <c r="FA61" s="257" t="str">
        <f t="shared" si="146"/>
        <v/>
      </c>
      <c r="FB61" s="257" t="str">
        <f t="shared" si="147"/>
        <v/>
      </c>
      <c r="FC61" s="257" t="str">
        <f t="shared" si="148"/>
        <v/>
      </c>
      <c r="FD61" s="257" t="str">
        <f t="shared" si="149"/>
        <v/>
      </c>
      <c r="FE61" s="257" t="str">
        <f t="shared" si="150"/>
        <v/>
      </c>
      <c r="FF61" s="257" t="str">
        <f t="shared" si="151"/>
        <v/>
      </c>
      <c r="FG61" s="257" t="str">
        <f t="shared" si="152"/>
        <v/>
      </c>
      <c r="FH61" s="257" t="str">
        <f t="shared" si="153"/>
        <v/>
      </c>
      <c r="FI61" s="257" t="str">
        <f t="shared" si="154"/>
        <v/>
      </c>
      <c r="FJ61" s="257" t="str">
        <f t="shared" si="155"/>
        <v/>
      </c>
      <c r="FK61" s="257" t="str">
        <f t="shared" si="156"/>
        <v/>
      </c>
      <c r="FL61" s="257" t="str">
        <f t="shared" si="157"/>
        <v/>
      </c>
      <c r="FM61" s="257" t="str">
        <f t="shared" si="158"/>
        <v/>
      </c>
      <c r="FN61" s="257" t="str">
        <f t="shared" si="159"/>
        <v/>
      </c>
      <c r="FO61" s="257" t="str">
        <f t="shared" si="160"/>
        <v/>
      </c>
      <c r="FP61" s="258" t="str">
        <f t="shared" si="161"/>
        <v/>
      </c>
      <c r="FQ61" s="228">
        <v>61</v>
      </c>
      <c r="FR61" s="232">
        <f t="shared" si="198"/>
        <v>56</v>
      </c>
      <c r="FS61" s="230" t="str" cm="1">
        <f t="array" ref="FS61">IFERROR(INDEX($EG$4:$EX$4,_xlfn.AGGREGATE(15,6,COLUMN($EG$4:$EX$4)-COLUMN($EF$1)/($EG61:$EX61=LARGE($EG61:$EX61,1)),COLUMNS($EX$4:$EX$4))),"")</f>
        <v/>
      </c>
      <c r="FT61" s="230" t="str" cm="1">
        <f t="array" ref="FT61">IFERROR(INDEX($EG$4:$EX$4,_xlfn.AGGREGATE(15,6,COLUMN($EG$4:$EX$4)-COLUMN($EF$1)/($EG61:$EX61=LARGE($EG61:$EX61,2)),COLUMNS($EX$4:$EY$4))),"")</f>
        <v/>
      </c>
      <c r="FU61" s="230" t="str" cm="1">
        <f t="array" ref="FU61">IFERROR(INDEX($EG$4:$EX$4,_xlfn.AGGREGATE(15,6,COLUMN($EG$4:$EX$4)-COLUMN($EF$1)/($EG61:$EX61=LARGE($EG61:$EX61,3)),COLUMNS($EX$4:$EZ$4))),"")</f>
        <v/>
      </c>
      <c r="FV61" s="230" t="str" cm="1">
        <f t="array" ref="FV61">IFERROR(INDEX($EG$4:$EX$4,_xlfn.AGGREGATE(15,6,COLUMN($EG$4:$EX$4)-COLUMN($EF$1)/($EG61:$EX61=LARGE($EG61:$EX61,4)),COLUMNS($EX$4:$FA$4))),"")</f>
        <v/>
      </c>
      <c r="FW61" s="230" t="str" cm="1">
        <f t="array" ref="FW61">IFERROR(INDEX($EG$4:$EX$4,_xlfn.AGGREGATE(15,6,COLUMN($EG$4:$EX$4)-COLUMN($EF$1)/($EG61:$EX61=LARGE($EG61:$EX61,5)),COLUMNS($EX$4:$FB$4))),"")</f>
        <v/>
      </c>
      <c r="FX61" s="230" t="str" cm="1">
        <f t="array" ref="FX61">IFERROR(INDEX($EG$4:$EX$4,_xlfn.AGGREGATE(15,6,COLUMN($EG$4:$EX$4)-COLUMN($EF$1)/($EG61:$EX61=LARGE($EG61:$EX61,6)),COLUMNS($EX$4:$FC$4))),"")</f>
        <v/>
      </c>
      <c r="FY61" s="228" t="str">
        <f t="shared" si="191"/>
        <v/>
      </c>
      <c r="FZ61" s="231" t="str">
        <f t="shared" ca="1" si="192"/>
        <v>R</v>
      </c>
      <c r="GA61" s="231" t="e" cm="1">
        <f t="array" aca="1" ref="GA61" ca="1">IF(INDIRECT(VLOOKUP(GA60,General!AC:AE,3,FALSE)&amp;FQ60)&gt;0,GA60,FY60)</f>
        <v>#N/A</v>
      </c>
      <c r="GB61" s="232">
        <f t="shared" ca="1" si="193"/>
        <v>4</v>
      </c>
      <c r="GC61" s="230"/>
      <c r="GD61" s="231"/>
      <c r="GE61" s="231"/>
      <c r="GF61" s="231"/>
      <c r="GG61" s="231"/>
      <c r="GH61" s="229"/>
      <c r="GI61" s="259">
        <f ca="1">IF(FS61="",-1,COUNTIF(INDIRECT(GC61&amp;$DN$10):INDIRECT(GC61&amp;FQ61),"Y"))</f>
        <v>-1</v>
      </c>
      <c r="GJ61" s="262">
        <f ca="1">IF(FT61="",-1,COUNTIF(INDIRECT(GD61&amp;$DN$10):INDIRECT(GD61&amp;FQ61),"Y"))</f>
        <v>-1</v>
      </c>
      <c r="GK61" s="262">
        <f ca="1">IF(FU61="",-1,COUNTIF(INDIRECT(GE61&amp;$DN$10):INDIRECT(GE61&amp;FQ61),"Y"))</f>
        <v>-1</v>
      </c>
      <c r="GL61" s="260">
        <f ca="1">IF(FV61="",-1,COUNTIF(INDIRECT(GF61&amp;$DN$10):INDIRECT(GF61&amp;FQ61),"Y"))</f>
        <v>-1</v>
      </c>
      <c r="GM61" s="264">
        <f ca="1">IF(FW61="",-1,COUNTIF(INDIRECT(GG61&amp;$DN$10):INDIRECT(GG61&amp;FQ61),"Y"))</f>
        <v>-1</v>
      </c>
      <c r="GN61" s="264">
        <f ca="1">IF(FX61="",-1,COUNTIF(INDIRECT(GH61&amp;$DN$10):INDIRECT(GH61&amp;FQ61),"Y"))</f>
        <v>-1</v>
      </c>
      <c r="GO61" s="230" t="str" cm="1">
        <f t="array" ref="GO61">IFERROR(INDEX($DP$61:$DU$61,_xlfn.AGGREGATE(15,6,COLUMN($DP$61:$DU$61)-COLUMN($DO$61)/($EF$61:$EK$61=MAX($EF$61:$EK$61)),COLUMNS($DP$61:FS61))),"")</f>
        <v/>
      </c>
      <c r="GP61" s="231" t="str" cm="1">
        <f t="array" ref="GP61">IFERROR(INDEX($DP$61:$DU$61,_xlfn.AGGREGATE(15,6,COLUMN($DP$61:$DU$61)-COLUMN($DO$61)/($EF$61:$EK$61=MAX($EF$61:$EK$61)),COLUMNS($DP$61:FT61))),"")</f>
        <v/>
      </c>
      <c r="GQ61" s="231" t="str" cm="1">
        <f t="array" ref="GQ61">IFERROR(INDEX($DP$61:$DU$61,_xlfn.AGGREGATE(15,6,COLUMN($DP$61:$DU$61)-COLUMN($DO$61)/($EF$61:$EK$61=MAX($EF$61:$EK$61)),COLUMNS($DP$61:FU61))),"")</f>
        <v/>
      </c>
      <c r="GR61" s="231" t="str" cm="1">
        <f t="array" ref="GR61">IFERROR(INDEX($DP$61:$DU$61,_xlfn.AGGREGATE(15,6,COLUMN($DP$61:$DU$61)-COLUMN($DO$61)/($EF$61:$EK$61=MAX($EF$61:$EK$61)),COLUMNS($DP$61:FV61))),"")</f>
        <v/>
      </c>
      <c r="GS61" s="231" t="str" cm="1">
        <f t="array" ref="GS61">IFERROR(INDEX($DP$61:$DU$61,_xlfn.AGGREGATE(15,6,COLUMN($DP$61:$DU$61)-COLUMN($DO$61)/($EF$61:$EK$61=MAX($EF$61:$EK$61)),COLUMNS($DP$61:FW61))),"")</f>
        <v/>
      </c>
      <c r="GT61" s="229" t="str" cm="1">
        <f t="array" ref="GT61">IFERROR(INDEX($DP$61:$DU$61,_xlfn.AGGREGATE(15,6,COLUMN($DP$61:$DU$61)-COLUMN($DO$61)/($EF$61:$EK$61=MAX($EF$61:$EK$61)),COLUMNS($DP$61:FX61))),"")</f>
        <v/>
      </c>
      <c r="GU61" s="234">
        <f t="shared" ca="1" si="164"/>
        <v>6</v>
      </c>
      <c r="GV61" s="232">
        <f t="shared" ca="1" si="194"/>
        <v>4</v>
      </c>
      <c r="GW61" s="263" t="str" cm="1">
        <f t="array" aca="1" ref="GW61" ca="1">INDEX(GO61:GT61,1,GV61)</f>
        <v/>
      </c>
      <c r="GX61" s="230" t="str">
        <f t="shared" ca="1" si="17"/>
        <v>B</v>
      </c>
      <c r="GY61" s="231" t="str">
        <f t="shared" ca="1" si="18"/>
        <v>T</v>
      </c>
      <c r="GZ61" s="231" t="str">
        <f t="shared" si="19"/>
        <v>C</v>
      </c>
      <c r="HA61" s="231" t="str">
        <f t="shared" si="6"/>
        <v/>
      </c>
      <c r="HB61" s="231" t="str">
        <f t="shared" ca="1" si="7"/>
        <v>00</v>
      </c>
      <c r="HC61" s="231" t="str">
        <f t="shared" si="8"/>
        <v>00</v>
      </c>
      <c r="HD61" s="234" t="str">
        <f t="shared" si="92"/>
        <v/>
      </c>
      <c r="HE61" s="234" t="str">
        <f t="shared" si="93"/>
        <v/>
      </c>
      <c r="HF61" s="234" t="str">
        <f t="shared" si="94"/>
        <v/>
      </c>
      <c r="HG61" s="234" t="str">
        <f t="shared" si="95"/>
        <v/>
      </c>
      <c r="HH61" s="234" t="str">
        <f t="shared" si="96"/>
        <v/>
      </c>
      <c r="HI61" s="234" t="str">
        <f t="shared" si="97"/>
        <v/>
      </c>
      <c r="HJ61" s="234">
        <f t="shared" ca="1" si="261"/>
        <v>0</v>
      </c>
      <c r="HK61" s="234">
        <f t="shared" ca="1" si="261"/>
        <v>0</v>
      </c>
      <c r="HL61" s="230" t="str">
        <f t="shared" si="206"/>
        <v/>
      </c>
      <c r="HM61" s="231">
        <f>IF(CC61="",0,IFERROR(VLOOKUP(CC56&amp;CC57&amp;CC58&amp;CC59&amp;CC60&amp;CC61,General!I:J,2,FALSE),0))</f>
        <v>0</v>
      </c>
      <c r="HN61" s="231">
        <f>IF(CF61="",0,IFERROR(VLOOKUP(CF56&amp;CF57&amp;CF58&amp;CF59&amp;CF60&amp;CF61,General!I:J,2,FALSE),0))</f>
        <v>0</v>
      </c>
      <c r="HO61" s="231">
        <f>IF(CI61="",0,IFERROR(VLOOKUP(CI56&amp;CI57&amp;CI58&amp;CI59&amp;CI60&amp;CI61,General!I:J,2,FALSE),0))</f>
        <v>0</v>
      </c>
      <c r="HP61" s="231">
        <f>IF(CL61="",0,IFERROR(VLOOKUP(CL56&amp;CL57&amp;CL58&amp;CL59&amp;CL60&amp;CL61,General!I:J,2,FALSE),0))</f>
        <v>0</v>
      </c>
      <c r="HQ61" s="231">
        <f>IF(CO61="",0,IFERROR(VLOOKUP(CO56&amp;CO57&amp;CO58&amp;CO59&amp;CO60&amp;CO61,General!I:J,2,FALSE),0))</f>
        <v>0</v>
      </c>
      <c r="HR61" s="231">
        <f>IF(CR61="",0,IFERROR(VLOOKUP(CR56&amp;CR57&amp;CR58&amp;CR59&amp;CR60&amp;CR61,General!I:J,2,FALSE),0))</f>
        <v>0</v>
      </c>
      <c r="HS61" s="231">
        <f>IF(CU61="",0,IFERROR(VLOOKUP(CU56&amp;CU57&amp;CU58&amp;CU59&amp;CU60&amp;CU61,General!I:J,2,FALSE),0))</f>
        <v>0</v>
      </c>
      <c r="HT61" s="231">
        <f>IF(CX61="",0,IFERROR(VLOOKUP(CX56&amp;CX57&amp;CX58&amp;CX59&amp;CX60&amp;CX61,General!I:J,2,FALSE),0))</f>
        <v>0</v>
      </c>
      <c r="HU61" s="231">
        <f>IF(DA61="",0,IFERROR(VLOOKUP(DA56&amp;DA57&amp;DA58&amp;DA59&amp;DA60&amp;DA61,General!I:J,2,FALSE),0))</f>
        <v>0</v>
      </c>
      <c r="HV61" s="231">
        <f>IF(DD61="",0,IFERROR(VLOOKUP(DD56&amp;DD57&amp;DD58&amp;DD59&amp;DD60&amp;DD61,General!I:J,2,FALSE),0))</f>
        <v>0</v>
      </c>
      <c r="HW61" s="231">
        <f>IF(DG61="",0,IFERROR(VLOOKUP(DG56&amp;DG57&amp;DG58&amp;DG59&amp;DG60&amp;DG61,General!I:J,2,FALSE),0))</f>
        <v>0</v>
      </c>
      <c r="HX61" s="231">
        <f>IF(DJ61="",0,IFERROR(VLOOKUP(DJ56&amp;DJ57&amp;DJ58&amp;DJ59&amp;DJ60&amp;DJ61,General!I:J,2,FALSE),0))</f>
        <v>0</v>
      </c>
      <c r="HY61" s="231">
        <f>IF(DM61="",0,IFERROR(VLOOKUP(DM56&amp;DM57&amp;DM58&amp;DM59&amp;DM60&amp;DM61,General!I:J,2,FALSE),0))</f>
        <v>0</v>
      </c>
      <c r="HZ61" s="231">
        <f>IF(DP61="",0,IFERROR(VLOOKUP(DP56&amp;DP57&amp;DP58&amp;DP59&amp;DP60&amp;DP61,General!I:J,2,FALSE),0))</f>
        <v>0</v>
      </c>
      <c r="IA61" s="231">
        <f>IF(DS61="",0,IFERROR(VLOOKUP(DS56&amp;DS57&amp;DS58&amp;DS59&amp;DS60&amp;DS61,General!I:J,2,FALSE),0))</f>
        <v>0</v>
      </c>
      <c r="IB61" s="231">
        <f>IF(DV61="",0,IFERROR(VLOOKUP(DV56&amp;DV57&amp;DV58&amp;DV59&amp;DV60&amp;DV61,General!I:J,2,FALSE),0))</f>
        <v>0</v>
      </c>
      <c r="IC61" s="229">
        <f>IF(DY61="",0,IFERROR(VLOOKUP(DY56&amp;DY57&amp;DY58&amp;DY59&amp;DY60&amp;DY61,General!I:J,2,FALSE),0))</f>
        <v>0</v>
      </c>
      <c r="ID61" s="229">
        <f>IF(EB61="",0,IFERROR(VLOOKUP(EB56&amp;EB57&amp;EB58&amp;EB59&amp;EB60&amp;EB61,General!I:J,2,FALSE),0))</f>
        <v>0</v>
      </c>
      <c r="IE61" s="229">
        <v>0</v>
      </c>
      <c r="IF61" s="234" t="str">
        <f t="shared" si="165"/>
        <v/>
      </c>
      <c r="IG61" s="234" t="str">
        <f t="shared" si="99"/>
        <v>N</v>
      </c>
      <c r="IH61" s="234" t="str">
        <f t="shared" ca="1" si="100"/>
        <v>N</v>
      </c>
      <c r="II61" s="234" t="str">
        <f t="shared" si="101"/>
        <v>N</v>
      </c>
      <c r="IJ61" s="234" t="str">
        <f t="shared" si="102"/>
        <v/>
      </c>
      <c r="IK61" s="276" t="str">
        <f t="shared" ca="1" si="103"/>
        <v/>
      </c>
      <c r="IL61" s="234" t="str">
        <f t="shared" ca="1" si="104"/>
        <v/>
      </c>
      <c r="IM61" s="234" t="str">
        <f t="shared" si="105"/>
        <v/>
      </c>
      <c r="IN61" s="234" t="str">
        <f t="shared" si="106"/>
        <v/>
      </c>
      <c r="IO61" s="234" t="str">
        <f t="shared" si="107"/>
        <v/>
      </c>
      <c r="IP61" s="234" t="str">
        <f t="shared" si="108"/>
        <v/>
      </c>
      <c r="IQ61" s="234" t="str">
        <f t="shared" si="10"/>
        <v/>
      </c>
      <c r="IR61" s="234" t="str">
        <f t="shared" si="11"/>
        <v/>
      </c>
      <c r="IS61" s="234" t="str">
        <f t="shared" si="266"/>
        <v>00000</v>
      </c>
      <c r="IT61" s="234" t="str">
        <f t="shared" si="266"/>
        <v>00000</v>
      </c>
      <c r="IU61" s="234" t="str">
        <f t="shared" si="267"/>
        <v>000000</v>
      </c>
      <c r="IV61" s="234" t="str">
        <f t="shared" si="267"/>
        <v>000000</v>
      </c>
      <c r="IW61" s="234" t="str">
        <f t="shared" si="268"/>
        <v>B</v>
      </c>
      <c r="IX61" s="234" t="str">
        <f t="shared" si="168"/>
        <v>B</v>
      </c>
      <c r="IY61" s="234" t="str">
        <f t="shared" si="110"/>
        <v/>
      </c>
      <c r="IZ61" s="234" t="str">
        <f t="shared" ca="1" si="111"/>
        <v/>
      </c>
      <c r="JA61" s="234" t="str">
        <f t="shared" ca="1" si="112"/>
        <v>0</v>
      </c>
      <c r="JB61" s="234" t="str">
        <f t="shared" ca="1" si="113"/>
        <v/>
      </c>
      <c r="JC61" s="234" t="str">
        <f t="shared" si="114"/>
        <v>0</v>
      </c>
      <c r="JD61" s="234" t="str">
        <f t="shared" ca="1" si="115"/>
        <v/>
      </c>
      <c r="JE61" s="234" t="str">
        <f t="shared" ca="1" si="169"/>
        <v/>
      </c>
      <c r="JF61" s="234" t="str">
        <f t="shared" ca="1" si="170"/>
        <v/>
      </c>
      <c r="JG61" s="234" t="str">
        <f t="shared" ca="1" si="171"/>
        <v/>
      </c>
      <c r="JH61" s="234" t="str">
        <f t="shared" si="116"/>
        <v/>
      </c>
      <c r="JI61" s="234"/>
      <c r="JJ61" s="234"/>
      <c r="JK61" s="234"/>
      <c r="JL61" s="234"/>
      <c r="JM61" s="234"/>
      <c r="JN61" s="234">
        <v>2</v>
      </c>
      <c r="JO61" s="218"/>
      <c r="JP61" s="234"/>
      <c r="JQ61" s="234"/>
      <c r="JS61" s="281" t="e">
        <f t="shared" si="199"/>
        <v>#DIV/0!</v>
      </c>
      <c r="JT61" s="1" t="e">
        <f t="shared" si="200"/>
        <v>#DIV/0!</v>
      </c>
      <c r="JU61" s="1" t="e">
        <f t="shared" si="174"/>
        <v>#DIV/0!</v>
      </c>
      <c r="JV61" s="1" t="e">
        <f t="shared" si="175"/>
        <v>#DIV/0!</v>
      </c>
      <c r="JW61" s="1" t="e">
        <f t="shared" si="176"/>
        <v>#DIV/0!</v>
      </c>
      <c r="JX61" s="1" t="str">
        <f t="shared" si="177"/>
        <v/>
      </c>
      <c r="JY61" s="1" t="str">
        <f t="shared" si="178"/>
        <v/>
      </c>
      <c r="JZ61" s="1" t="str">
        <f t="shared" si="179"/>
        <v/>
      </c>
      <c r="KA61" s="1" t="str">
        <f t="shared" si="180"/>
        <v/>
      </c>
      <c r="KB61" s="1" t="str">
        <f t="shared" si="181"/>
        <v/>
      </c>
      <c r="KC61" s="1" t="str" cm="1">
        <f t="array" aca="1" ref="KC61" ca="1">IF(INDIRECT(VLOOKUP(KC60,General!AC:AE,3,FALSE)&amp;FQ60)&gt;1,KC60,JX61)</f>
        <v>DL</v>
      </c>
      <c r="KD61" s="1" t="str" cm="1">
        <f t="array" aca="1" ref="KD61" ca="1">IF(AND(INDIRECT(VLOOKUP(KD60,General!AC:AE,3,FALSE)&amp;FQ60)&gt;6,KD60&lt;&gt;KC61),KD60,IF(JX61&lt;&gt;KC61,JX61,IF(AND(JX61=JY61,JX61=JZ61),KA61,IF(JX61=JY61,JZ61,JY61))))</f>
        <v>DR</v>
      </c>
      <c r="KE61" s="1" t="str" cm="1">
        <f t="array" aca="1" ref="KE61" ca="1">IF(AND(INDIRECT(VLOOKUP(KE60,General!AC:AE,3,FALSE)&amp;FQ60)&gt;6,KE60&lt;&gt;KC61,KE60&lt;&gt;KD61),KE60,IF(AND(JX61&lt;&gt;KC61,JX61&lt;&gt;KD61),JX61,IF(AND(JY61&lt;&gt;KC61,JY61&lt;&gt;KD61),JY61,IF(AND(JZ61&lt;&gt;KC61,JZ61&lt;&gt;KD61),JZ61,IF(AND(KA61&lt;&gt;KC61,KA61&lt;&gt;KD61),KA61,KB61)))))</f>
        <v>CW</v>
      </c>
      <c r="KF61" s="1" t="str" cm="1">
        <f t="array" aca="1" ref="KF61" ca="1">INDIRECT(KC61&amp;FQ61)</f>
        <v/>
      </c>
      <c r="KG61" s="1" t="str" cm="1">
        <f t="array" aca="1" ref="KG61" ca="1">INDIRECT(KD61&amp;FQ61)</f>
        <v/>
      </c>
      <c r="KH61" s="1" t="str" cm="1">
        <f t="array" aca="1" ref="KH61" ca="1">INDIRECT(KE61&amp;FQ61)</f>
        <v/>
      </c>
      <c r="KI61" s="1" t="str">
        <f ca="1">VLOOKUP(KC61,General!AF:AG,2,FALSE)</f>
        <v xml:space="preserve">L3O </v>
      </c>
      <c r="KJ61" s="1" t="str">
        <f ca="1">VLOOKUP(KD61,General!AF:AG,2,FALSE)</f>
        <v xml:space="preserve">L4O </v>
      </c>
      <c r="KK61" s="1" t="str">
        <f ca="1">VLOOKUP(KE61,General!AF:AG,2,FALSE)</f>
        <v>AWB</v>
      </c>
      <c r="KL61" s="1" t="str">
        <f t="shared" ca="1" si="195"/>
        <v>Y</v>
      </c>
      <c r="KM61" s="1" t="str">
        <f t="shared" ca="1" si="196"/>
        <v>Y</v>
      </c>
      <c r="KN61" s="1" t="str">
        <f t="shared" ca="1" si="197"/>
        <v>Y</v>
      </c>
    </row>
    <row r="62" spans="1:300" ht="15.75" thickBot="1">
      <c r="A62" s="1">
        <v>58</v>
      </c>
      <c r="B62" s="9" t="str">
        <f t="shared" si="20"/>
        <v/>
      </c>
      <c r="C62" s="91" t="str">
        <f t="shared" si="183"/>
        <v/>
      </c>
      <c r="D62" s="86" t="str">
        <f t="shared" si="117"/>
        <v/>
      </c>
      <c r="E62" s="87" t="str">
        <f t="shared" si="117"/>
        <v/>
      </c>
      <c r="F62" s="8" t="str">
        <f t="shared" si="21"/>
        <v/>
      </c>
      <c r="H62" s="94" t="str">
        <f t="shared" si="184"/>
        <v/>
      </c>
      <c r="I62" s="86" t="str">
        <f t="shared" si="118"/>
        <v/>
      </c>
      <c r="J62" s="87" t="str">
        <f t="shared" si="118"/>
        <v/>
      </c>
      <c r="K62" s="8" t="str">
        <f t="shared" si="119"/>
        <v/>
      </c>
      <c r="L62" s="52"/>
      <c r="M62" s="16" t="str">
        <f>IF(Dashboard!AH62="","",Dashboard!AH62)</f>
        <v/>
      </c>
      <c r="O62" s="9" t="str">
        <f t="shared" si="185"/>
        <v/>
      </c>
      <c r="P62" s="86" t="str">
        <f t="shared" si="120"/>
        <v/>
      </c>
      <c r="Q62" s="87" t="str">
        <f t="shared" si="120"/>
        <v/>
      </c>
      <c r="R62" s="4" t="str">
        <f t="shared" si="121"/>
        <v/>
      </c>
      <c r="S62" s="4" t="str">
        <f t="shared" si="122"/>
        <v/>
      </c>
      <c r="T62" s="110" t="str">
        <f t="shared" si="123"/>
        <v/>
      </c>
      <c r="U62" s="4" t="str">
        <f>IF(M62="","",IF(B62="NB",U61,IF(T62="",SUM($T$5:$T62)+S62,SUM($T$5:$T62))))</f>
        <v/>
      </c>
      <c r="V62" s="98" t="str">
        <f t="shared" si="0"/>
        <v/>
      </c>
      <c r="W62" s="72" t="e">
        <f t="shared" ca="1" si="22"/>
        <v>#VALUE!</v>
      </c>
      <c r="X62" s="74" t="str">
        <f t="shared" si="23"/>
        <v/>
      </c>
      <c r="Y62" s="9" t="str">
        <f t="shared" ca="1" si="12"/>
        <v>D</v>
      </c>
      <c r="Z62" s="4" t="str">
        <f t="shared" ca="1" si="13"/>
        <v>D</v>
      </c>
      <c r="AA62" s="4" t="str">
        <f t="shared" ca="1" si="14"/>
        <v>B</v>
      </c>
      <c r="AB62" s="4" t="str">
        <f t="shared" si="186"/>
        <v/>
      </c>
      <c r="AC62" s="4" t="str">
        <f t="shared" si="187"/>
        <v/>
      </c>
      <c r="AD62" s="4" t="str">
        <f t="shared" si="188"/>
        <v/>
      </c>
      <c r="AE62" s="1" t="str">
        <f t="shared" si="124"/>
        <v/>
      </c>
      <c r="AF62" s="1" t="str">
        <f t="shared" si="125"/>
        <v/>
      </c>
      <c r="AG62" s="1" t="str">
        <f t="shared" si="189"/>
        <v/>
      </c>
      <c r="AH62" s="1" t="str">
        <f t="shared" si="126"/>
        <v/>
      </c>
      <c r="AI62" s="1" t="str">
        <f t="shared" si="127"/>
        <v/>
      </c>
      <c r="AJ62" s="1" t="str">
        <f t="shared" si="128"/>
        <v/>
      </c>
      <c r="AK62" s="1">
        <f t="shared" si="129"/>
        <v>0</v>
      </c>
      <c r="AL62" s="1">
        <f t="shared" si="129"/>
        <v>0</v>
      </c>
      <c r="AM62" s="1" t="str">
        <f t="shared" si="5"/>
        <v/>
      </c>
      <c r="AN62" s="1">
        <f t="shared" si="24"/>
        <v>0</v>
      </c>
      <c r="AO62" s="1" t="str">
        <f t="shared" si="190"/>
        <v/>
      </c>
      <c r="AP62" s="1" t="str">
        <f t="shared" si="25"/>
        <v>N</v>
      </c>
      <c r="AQ62" s="1" t="str">
        <f t="shared" si="26"/>
        <v>N</v>
      </c>
      <c r="AR62" s="1" t="str">
        <f t="shared" si="27"/>
        <v>N</v>
      </c>
      <c r="AS62" s="1" t="str">
        <f t="shared" si="28"/>
        <v/>
      </c>
      <c r="AT62" s="15" t="str">
        <f t="shared" ca="1" si="130"/>
        <v/>
      </c>
      <c r="AU62" s="1" t="str">
        <f t="shared" ca="1" si="29"/>
        <v/>
      </c>
      <c r="AV62" s="1" t="str">
        <f t="shared" ca="1" si="30"/>
        <v/>
      </c>
      <c r="AW62" s="1" t="str">
        <f t="shared" si="31"/>
        <v/>
      </c>
      <c r="AX62" s="1" t="str">
        <f t="shared" si="32"/>
        <v/>
      </c>
      <c r="AY62" s="1" t="str">
        <f t="shared" si="33"/>
        <v/>
      </c>
      <c r="AZ62" s="1" t="str">
        <f>IF(Dashboard!AH62="P",IF(AZ61="",1,AZ61+1),"")</f>
        <v/>
      </c>
      <c r="BA62" s="1" t="str">
        <f>IF(Dashboard!AH62="B",IF(BA61="",1,BA61+1),"")</f>
        <v/>
      </c>
      <c r="BB62" s="1" t="str">
        <f t="shared" ref="BB62:BC109" si="270">IF(AZ57="",0,AZ57)&amp;IF(AZ58="",0,AZ58)&amp;IF(AZ59="",0,AZ59)&amp;IF(AZ60="",0,AZ60)&amp;IF(AZ61="",0,AZ61)</f>
        <v>00000</v>
      </c>
      <c r="BC62" s="1" t="str">
        <f t="shared" si="270"/>
        <v>00000</v>
      </c>
      <c r="BD62" s="1" t="str">
        <f t="shared" ref="BD62:BE109" si="271">IF(AZ56="",0,AZ56)&amp;IF(AZ57="",0,AZ57)&amp;IF(AZ58="",0,AZ58)&amp;IF(AZ59="",0,AZ59)&amp;IF(AZ60="",0,AZ60)&amp;IF(AZ61="",0,AZ61)</f>
        <v>000000</v>
      </c>
      <c r="BE62" s="1" t="str">
        <f t="shared" si="271"/>
        <v>000000</v>
      </c>
      <c r="BF62" s="1" t="str">
        <f t="shared" si="132"/>
        <v>B</v>
      </c>
      <c r="BG62" s="1" t="str">
        <f t="shared" si="35"/>
        <v/>
      </c>
      <c r="BH62" s="1">
        <f t="shared" ca="1" si="133"/>
        <v>0</v>
      </c>
      <c r="BI62" s="1" t="str">
        <f t="shared" si="36"/>
        <v/>
      </c>
      <c r="BJ62" s="1">
        <f t="shared" ca="1" si="134"/>
        <v>0</v>
      </c>
      <c r="BK62" s="1" t="str">
        <f t="shared" si="37"/>
        <v/>
      </c>
      <c r="BL62" s="1">
        <f t="shared" ca="1" si="135"/>
        <v>0</v>
      </c>
      <c r="BM62" s="1" t="str">
        <f t="shared" ca="1" si="136"/>
        <v>0</v>
      </c>
      <c r="BN62" s="1" t="str">
        <f t="shared" ca="1" si="137"/>
        <v>0</v>
      </c>
      <c r="BO62" s="1" t="str">
        <f t="shared" ca="1" si="138"/>
        <v>0</v>
      </c>
      <c r="BR62" s="1">
        <f>General!A60</f>
        <v>0</v>
      </c>
      <c r="BS62" s="1">
        <f>General!B60</f>
        <v>0</v>
      </c>
      <c r="BT62" s="1" t="str">
        <f>General!C60</f>
        <v/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>IF(Dashboard!U62="",1,0.5)</f>
        <v>1</v>
      </c>
      <c r="CB62" s="230" t="str">
        <f t="shared" si="207"/>
        <v/>
      </c>
      <c r="CC62" s="231" t="str">
        <f t="shared" si="208"/>
        <v/>
      </c>
      <c r="CD62" s="229" t="str">
        <f t="shared" si="209"/>
        <v/>
      </c>
      <c r="CE62" s="230" t="str">
        <f t="shared" si="210"/>
        <v/>
      </c>
      <c r="CF62" s="231" t="str">
        <f t="shared" si="211"/>
        <v/>
      </c>
      <c r="CG62" s="229" t="str">
        <f t="shared" si="212"/>
        <v/>
      </c>
      <c r="CH62" s="230" t="str">
        <f t="shared" si="213"/>
        <v/>
      </c>
      <c r="CI62" s="231" t="str">
        <f t="shared" si="214"/>
        <v/>
      </c>
      <c r="CJ62" s="229" t="str">
        <f t="shared" si="215"/>
        <v/>
      </c>
      <c r="CK62" s="230" t="str">
        <f t="shared" si="216"/>
        <v/>
      </c>
      <c r="CL62" s="231" t="str">
        <f t="shared" si="217"/>
        <v/>
      </c>
      <c r="CM62" s="229" t="str">
        <f t="shared" si="218"/>
        <v/>
      </c>
      <c r="CN62" s="230" t="str">
        <f t="shared" si="262"/>
        <v/>
      </c>
      <c r="CO62" s="231" t="str">
        <f t="shared" si="219"/>
        <v/>
      </c>
      <c r="CP62" s="229" t="str">
        <f t="shared" si="220"/>
        <v/>
      </c>
      <c r="CQ62" s="230" t="str">
        <f t="shared" si="221"/>
        <v/>
      </c>
      <c r="CR62" s="231" t="str">
        <f t="shared" si="222"/>
        <v/>
      </c>
      <c r="CS62" s="229" t="str">
        <f t="shared" si="223"/>
        <v/>
      </c>
      <c r="CT62" s="230" t="str">
        <f t="shared" si="224"/>
        <v/>
      </c>
      <c r="CU62" s="231" t="str">
        <f t="shared" si="225"/>
        <v/>
      </c>
      <c r="CV62" s="229" t="str">
        <f t="shared" si="226"/>
        <v/>
      </c>
      <c r="CW62" s="230" t="str">
        <f t="shared" si="227"/>
        <v/>
      </c>
      <c r="CX62" s="231" t="str">
        <f t="shared" si="228"/>
        <v/>
      </c>
      <c r="CY62" s="232" t="str">
        <f t="shared" si="229"/>
        <v/>
      </c>
      <c r="CZ62" s="230" t="str">
        <f t="shared" si="230"/>
        <v/>
      </c>
      <c r="DA62" s="231" t="str">
        <f t="shared" si="231"/>
        <v/>
      </c>
      <c r="DB62" s="229" t="str">
        <f t="shared" si="232"/>
        <v/>
      </c>
      <c r="DC62" s="230" t="str">
        <f t="shared" si="233"/>
        <v/>
      </c>
      <c r="DD62" s="231" t="str">
        <f t="shared" si="234"/>
        <v/>
      </c>
      <c r="DE62" s="229" t="str">
        <f t="shared" si="235"/>
        <v/>
      </c>
      <c r="DF62" s="230" t="str">
        <f t="shared" si="236"/>
        <v/>
      </c>
      <c r="DG62" s="231" t="str">
        <f t="shared" si="237"/>
        <v/>
      </c>
      <c r="DH62" s="229" t="str">
        <f t="shared" si="238"/>
        <v/>
      </c>
      <c r="DI62" s="230" t="str">
        <f t="shared" si="239"/>
        <v/>
      </c>
      <c r="DJ62" s="231" t="str">
        <f t="shared" si="240"/>
        <v/>
      </c>
      <c r="DK62" s="229" t="str">
        <f t="shared" si="241"/>
        <v/>
      </c>
      <c r="DL62" s="230" t="str">
        <f t="shared" si="242"/>
        <v/>
      </c>
      <c r="DM62" s="231" t="str">
        <f t="shared" si="243"/>
        <v/>
      </c>
      <c r="DN62" s="229" t="str">
        <f t="shared" si="244"/>
        <v/>
      </c>
      <c r="DO62" s="230" t="str">
        <f t="shared" si="245"/>
        <v/>
      </c>
      <c r="DP62" s="231" t="str">
        <f t="shared" si="246"/>
        <v/>
      </c>
      <c r="DQ62" s="229" t="str">
        <f t="shared" si="247"/>
        <v/>
      </c>
      <c r="DR62" s="230" t="str">
        <f t="shared" si="248"/>
        <v/>
      </c>
      <c r="DS62" s="231" t="str">
        <f t="shared" si="249"/>
        <v/>
      </c>
      <c r="DT62" s="229" t="str">
        <f t="shared" si="250"/>
        <v/>
      </c>
      <c r="DU62" s="230" t="str">
        <f t="shared" si="251"/>
        <v/>
      </c>
      <c r="DV62" s="231" t="str">
        <f t="shared" si="252"/>
        <v/>
      </c>
      <c r="DW62" s="229" t="str">
        <f t="shared" si="253"/>
        <v/>
      </c>
      <c r="DX62" s="230" t="str">
        <f t="shared" si="254"/>
        <v/>
      </c>
      <c r="DY62" s="231" t="str">
        <f t="shared" si="255"/>
        <v/>
      </c>
      <c r="DZ62" s="229" t="str">
        <f t="shared" si="256"/>
        <v/>
      </c>
      <c r="EA62" s="230" t="str">
        <f t="shared" si="257"/>
        <v/>
      </c>
      <c r="EB62" s="231" t="str">
        <f t="shared" si="258"/>
        <v/>
      </c>
      <c r="EC62" s="229" t="str">
        <f t="shared" si="259"/>
        <v/>
      </c>
      <c r="ED62" s="252">
        <f t="shared" si="140"/>
        <v>0</v>
      </c>
      <c r="EE62" s="253">
        <f t="shared" si="141"/>
        <v>0</v>
      </c>
      <c r="EF62" s="254" t="str">
        <f t="shared" si="142"/>
        <v/>
      </c>
      <c r="EG62" s="255" t="e">
        <f t="shared" si="269"/>
        <v>#DIV/0!</v>
      </c>
      <c r="EH62" s="255" t="e">
        <f t="shared" si="269"/>
        <v>#DIV/0!</v>
      </c>
      <c r="EI62" s="255" t="e">
        <f t="shared" si="269"/>
        <v>#DIV/0!</v>
      </c>
      <c r="EJ62" s="255" t="e">
        <f t="shared" si="269"/>
        <v>#DIV/0!</v>
      </c>
      <c r="EK62" s="255" t="e">
        <f t="shared" si="269"/>
        <v>#DIV/0!</v>
      </c>
      <c r="EL62" s="255" t="e">
        <f t="shared" si="269"/>
        <v>#DIV/0!</v>
      </c>
      <c r="EM62" s="255" t="e">
        <f t="shared" si="269"/>
        <v>#DIV/0!</v>
      </c>
      <c r="EN62" s="255" t="e">
        <f t="shared" si="269"/>
        <v>#DIV/0!</v>
      </c>
      <c r="EO62" s="255" t="e">
        <f t="shared" si="269"/>
        <v>#DIV/0!</v>
      </c>
      <c r="EP62" s="255" t="e">
        <f t="shared" si="269"/>
        <v>#DIV/0!</v>
      </c>
      <c r="EQ62" s="255" t="e">
        <f t="shared" si="269"/>
        <v>#DIV/0!</v>
      </c>
      <c r="ER62" s="255" t="e">
        <f t="shared" si="269"/>
        <v>#DIV/0!</v>
      </c>
      <c r="ES62" s="255" t="e">
        <f t="shared" si="269"/>
        <v>#DIV/0!</v>
      </c>
      <c r="ET62" s="255" t="e">
        <f t="shared" si="269"/>
        <v>#DIV/0!</v>
      </c>
      <c r="EU62" s="255" t="e">
        <f t="shared" si="269"/>
        <v>#DIV/0!</v>
      </c>
      <c r="EV62" s="255" t="e">
        <f t="shared" si="260"/>
        <v>#DIV/0!</v>
      </c>
      <c r="EW62" s="255" t="e">
        <f t="shared" si="203"/>
        <v>#DIV/0!</v>
      </c>
      <c r="EX62" s="255" t="e">
        <f t="shared" si="201"/>
        <v>#DIV/0!</v>
      </c>
      <c r="EY62" s="256" t="str">
        <f t="shared" si="144"/>
        <v/>
      </c>
      <c r="EZ62" s="257" t="str">
        <f t="shared" si="145"/>
        <v/>
      </c>
      <c r="FA62" s="257" t="str">
        <f t="shared" si="146"/>
        <v/>
      </c>
      <c r="FB62" s="257" t="str">
        <f t="shared" si="147"/>
        <v/>
      </c>
      <c r="FC62" s="257" t="str">
        <f t="shared" si="148"/>
        <v/>
      </c>
      <c r="FD62" s="257" t="str">
        <f t="shared" si="149"/>
        <v/>
      </c>
      <c r="FE62" s="257" t="str">
        <f t="shared" si="150"/>
        <v/>
      </c>
      <c r="FF62" s="257" t="str">
        <f t="shared" si="151"/>
        <v/>
      </c>
      <c r="FG62" s="257" t="str">
        <f t="shared" si="152"/>
        <v/>
      </c>
      <c r="FH62" s="257" t="str">
        <f t="shared" si="153"/>
        <v/>
      </c>
      <c r="FI62" s="257" t="str">
        <f t="shared" si="154"/>
        <v/>
      </c>
      <c r="FJ62" s="257" t="str">
        <f t="shared" si="155"/>
        <v/>
      </c>
      <c r="FK62" s="257" t="str">
        <f t="shared" si="156"/>
        <v/>
      </c>
      <c r="FL62" s="257" t="str">
        <f t="shared" si="157"/>
        <v/>
      </c>
      <c r="FM62" s="257" t="str">
        <f t="shared" si="158"/>
        <v/>
      </c>
      <c r="FN62" s="257" t="str">
        <f t="shared" si="159"/>
        <v/>
      </c>
      <c r="FO62" s="257" t="str">
        <f t="shared" si="160"/>
        <v/>
      </c>
      <c r="FP62" s="258" t="str">
        <f t="shared" si="161"/>
        <v/>
      </c>
      <c r="FQ62" s="228">
        <v>62</v>
      </c>
      <c r="FR62" s="232">
        <f t="shared" si="198"/>
        <v>57</v>
      </c>
      <c r="FS62" s="230" t="str" cm="1">
        <f t="array" ref="FS62">IFERROR(INDEX($EG$4:$EX$4,_xlfn.AGGREGATE(15,6,COLUMN($EG$4:$EX$4)-COLUMN($EF$1)/($EG62:$EX62=LARGE($EG62:$EX62,1)),COLUMNS($EX$4:$EX$4))),"")</f>
        <v/>
      </c>
      <c r="FT62" s="230" t="str" cm="1">
        <f t="array" ref="FT62">IFERROR(INDEX($EG$4:$EX$4,_xlfn.AGGREGATE(15,6,COLUMN($EG$4:$EX$4)-COLUMN($EF$1)/($EG62:$EX62=LARGE($EG62:$EX62,2)),COLUMNS($EX$4:$EY$4))),"")</f>
        <v/>
      </c>
      <c r="FU62" s="230" t="str" cm="1">
        <f t="array" ref="FU62">IFERROR(INDEX($EG$4:$EX$4,_xlfn.AGGREGATE(15,6,COLUMN($EG$4:$EX$4)-COLUMN($EF$1)/($EG62:$EX62=LARGE($EG62:$EX62,3)),COLUMNS($EX$4:$EZ$4))),"")</f>
        <v/>
      </c>
      <c r="FV62" s="230" t="str" cm="1">
        <f t="array" ref="FV62">IFERROR(INDEX($EG$4:$EX$4,_xlfn.AGGREGATE(15,6,COLUMN($EG$4:$EX$4)-COLUMN($EF$1)/($EG62:$EX62=LARGE($EG62:$EX62,4)),COLUMNS($EX$4:$FA$4))),"")</f>
        <v/>
      </c>
      <c r="FW62" s="230" t="str" cm="1">
        <f t="array" ref="FW62">IFERROR(INDEX($EG$4:$EX$4,_xlfn.AGGREGATE(15,6,COLUMN($EG$4:$EX$4)-COLUMN($EF$1)/($EG62:$EX62=LARGE($EG62:$EX62,5)),COLUMNS($EX$4:$FB$4))),"")</f>
        <v/>
      </c>
      <c r="FX62" s="230" t="str" cm="1">
        <f t="array" ref="FX62">IFERROR(INDEX($EG$4:$EX$4,_xlfn.AGGREGATE(15,6,COLUMN($EG$4:$EX$4)-COLUMN($EF$1)/($EG62:$EX62=LARGE($EG62:$EX62,6)),COLUMNS($EX$4:$FC$4))),"")</f>
        <v/>
      </c>
      <c r="FY62" s="228" t="str">
        <f t="shared" si="191"/>
        <v/>
      </c>
      <c r="FZ62" s="231" t="str">
        <f t="shared" ca="1" si="192"/>
        <v>R</v>
      </c>
      <c r="GA62" s="231" t="e" cm="1">
        <f t="array" aca="1" ref="GA62" ca="1">IF(INDIRECT(VLOOKUP(GA61,General!AC:AE,3,FALSE)&amp;FQ61)&gt;0,GA61,FY61)</f>
        <v>#N/A</v>
      </c>
      <c r="GB62" s="232">
        <f t="shared" ca="1" si="193"/>
        <v>5</v>
      </c>
      <c r="GC62" s="230"/>
      <c r="GD62" s="231"/>
      <c r="GE62" s="231"/>
      <c r="GF62" s="231"/>
      <c r="GG62" s="231"/>
      <c r="GH62" s="229"/>
      <c r="GI62" s="259">
        <f ca="1">IF(FS62="",-1,COUNTIF(INDIRECT(GC62&amp;$DN$10):INDIRECT(GC62&amp;FQ62),"Y"))</f>
        <v>-1</v>
      </c>
      <c r="GJ62" s="262">
        <f ca="1">IF(FT62="",-1,COUNTIF(INDIRECT(GD62&amp;$DN$10):INDIRECT(GD62&amp;FQ62),"Y"))</f>
        <v>-1</v>
      </c>
      <c r="GK62" s="262">
        <f ca="1">IF(FU62="",-1,COUNTIF(INDIRECT(GE62&amp;$DN$10):INDIRECT(GE62&amp;FQ62),"Y"))</f>
        <v>-1</v>
      </c>
      <c r="GL62" s="260">
        <f ca="1">IF(FV62="",-1,COUNTIF(INDIRECT(GF62&amp;$DN$10):INDIRECT(GF62&amp;FQ62),"Y"))</f>
        <v>-1</v>
      </c>
      <c r="GM62" s="264">
        <f ca="1">IF(FW62="",-1,COUNTIF(INDIRECT(GG62&amp;$DN$10):INDIRECT(GG62&amp;FQ62),"Y"))</f>
        <v>-1</v>
      </c>
      <c r="GN62" s="264">
        <f ca="1">IF(FX62="",-1,COUNTIF(INDIRECT(GH62&amp;$DN$10):INDIRECT(GH62&amp;FQ62),"Y"))</f>
        <v>-1</v>
      </c>
      <c r="GO62" s="230" t="str" cm="1">
        <f t="array" ref="GO62">IFERROR(INDEX($DP$62:$DU$62,_xlfn.AGGREGATE(15,6,COLUMN($DP$62:$DU$62)-COLUMN($DO$62)/($EF$62:$EK$62=MAX($EF$62:$EK$62)),COLUMNS($DP$62:FS62))),"")</f>
        <v/>
      </c>
      <c r="GP62" s="231" t="str" cm="1">
        <f t="array" ref="GP62">IFERROR(INDEX($DP$62:$DU$62,_xlfn.AGGREGATE(15,6,COLUMN($DP$62:$DU$62)-COLUMN($DO$62)/($EF$62:$EK$62=MAX($EF$62:$EK$62)),COLUMNS($DP$62:FT62))),"")</f>
        <v/>
      </c>
      <c r="GQ62" s="231" t="str" cm="1">
        <f t="array" ref="GQ62">IFERROR(INDEX($DP$62:$DU$62,_xlfn.AGGREGATE(15,6,COLUMN($DP$62:$DU$62)-COLUMN($DO$62)/($EF$62:$EK$62=MAX($EF$62:$EK$62)),COLUMNS($DP$62:FU62))),"")</f>
        <v/>
      </c>
      <c r="GR62" s="231" t="str" cm="1">
        <f t="array" ref="GR62">IFERROR(INDEX($DP$62:$DU$62,_xlfn.AGGREGATE(15,6,COLUMN($DP$62:$DU$62)-COLUMN($DO$62)/($EF$62:$EK$62=MAX($EF$62:$EK$62)),COLUMNS($DP$62:FV62))),"")</f>
        <v/>
      </c>
      <c r="GS62" s="231" t="str" cm="1">
        <f t="array" ref="GS62">IFERROR(INDEX($DP$62:$DU$62,_xlfn.AGGREGATE(15,6,COLUMN($DP$62:$DU$62)-COLUMN($DO$62)/($EF$62:$EK$62=MAX($EF$62:$EK$62)),COLUMNS($DP$62:FW62))),"")</f>
        <v/>
      </c>
      <c r="GT62" s="229" t="str" cm="1">
        <f t="array" ref="GT62">IFERROR(INDEX($DP$62:$DU$62,_xlfn.AGGREGATE(15,6,COLUMN($DP$62:$DU$62)-COLUMN($DO$62)/($EF$62:$EK$62=MAX($EF$62:$EK$62)),COLUMNS($DP$62:FX62))),"")</f>
        <v/>
      </c>
      <c r="GU62" s="234">
        <f t="shared" ca="1" si="164"/>
        <v>6</v>
      </c>
      <c r="GV62" s="232">
        <f t="shared" ca="1" si="194"/>
        <v>5</v>
      </c>
      <c r="GW62" s="263" t="str" cm="1">
        <f t="array" aca="1" ref="GW62" ca="1">INDEX(GO62:GT62,1,GV62)</f>
        <v/>
      </c>
      <c r="GX62" s="230" t="str">
        <f t="shared" ca="1" si="17"/>
        <v>B</v>
      </c>
      <c r="GY62" s="231" t="str">
        <f t="shared" ca="1" si="18"/>
        <v>T</v>
      </c>
      <c r="GZ62" s="231" t="str">
        <f t="shared" si="19"/>
        <v>C</v>
      </c>
      <c r="HA62" s="231" t="str">
        <f t="shared" si="6"/>
        <v/>
      </c>
      <c r="HB62" s="231" t="str">
        <f t="shared" ca="1" si="7"/>
        <v>00</v>
      </c>
      <c r="HC62" s="231" t="str">
        <f t="shared" si="8"/>
        <v>00</v>
      </c>
      <c r="HD62" s="234" t="str">
        <f t="shared" si="92"/>
        <v/>
      </c>
      <c r="HE62" s="234" t="str">
        <f t="shared" si="93"/>
        <v/>
      </c>
      <c r="HF62" s="234" t="str">
        <f t="shared" si="94"/>
        <v/>
      </c>
      <c r="HG62" s="234" t="str">
        <f t="shared" si="95"/>
        <v/>
      </c>
      <c r="HH62" s="234" t="str">
        <f t="shared" si="96"/>
        <v/>
      </c>
      <c r="HI62" s="234" t="str">
        <f t="shared" si="97"/>
        <v/>
      </c>
      <c r="HJ62" s="234">
        <f t="shared" ca="1" si="261"/>
        <v>0</v>
      </c>
      <c r="HK62" s="234">
        <f t="shared" ca="1" si="261"/>
        <v>0</v>
      </c>
      <c r="HL62" s="230" t="str">
        <f t="shared" si="206"/>
        <v/>
      </c>
      <c r="HM62" s="231">
        <f>IF(CC62="",0,IFERROR(VLOOKUP(CC57&amp;CC58&amp;CC59&amp;CC60&amp;CC61&amp;CC62,General!I:J,2,FALSE),0))</f>
        <v>0</v>
      </c>
      <c r="HN62" s="231">
        <f>IF(CF62="",0,IFERROR(VLOOKUP(CF57&amp;CF58&amp;CF59&amp;CF60&amp;CF61&amp;CF62,General!I:J,2,FALSE),0))</f>
        <v>0</v>
      </c>
      <c r="HO62" s="231">
        <f>IF(CI62="",0,IFERROR(VLOOKUP(CI57&amp;CI58&amp;CI59&amp;CI60&amp;CI61&amp;CI62,General!I:J,2,FALSE),0))</f>
        <v>0</v>
      </c>
      <c r="HP62" s="231">
        <f>IF(CL62="",0,IFERROR(VLOOKUP(CL57&amp;CL58&amp;CL59&amp;CL60&amp;CL61&amp;CL62,General!I:J,2,FALSE),0))</f>
        <v>0</v>
      </c>
      <c r="HQ62" s="231">
        <f>IF(CO62="",0,IFERROR(VLOOKUP(CO57&amp;CO58&amp;CO59&amp;CO60&amp;CO61&amp;CO62,General!I:J,2,FALSE),0))</f>
        <v>0</v>
      </c>
      <c r="HR62" s="231">
        <f>IF(CR62="",0,IFERROR(VLOOKUP(CR57&amp;CR58&amp;CR59&amp;CR60&amp;CR61&amp;CR62,General!I:J,2,FALSE),0))</f>
        <v>0</v>
      </c>
      <c r="HS62" s="231">
        <f>IF(CU62="",0,IFERROR(VLOOKUP(CU57&amp;CU58&amp;CU59&amp;CU60&amp;CU61&amp;CU62,General!I:J,2,FALSE),0))</f>
        <v>0</v>
      </c>
      <c r="HT62" s="231">
        <f>IF(CX62="",0,IFERROR(VLOOKUP(CX57&amp;CX58&amp;CX59&amp;CX60&amp;CX61&amp;CX62,General!I:J,2,FALSE),0))</f>
        <v>0</v>
      </c>
      <c r="HU62" s="231">
        <f>IF(DA62="",0,IFERROR(VLOOKUP(DA57&amp;DA58&amp;DA59&amp;DA60&amp;DA61&amp;DA62,General!I:J,2,FALSE),0))</f>
        <v>0</v>
      </c>
      <c r="HV62" s="231">
        <f>IF(DD62="",0,IFERROR(VLOOKUP(DD57&amp;DD58&amp;DD59&amp;DD60&amp;DD61&amp;DD62,General!I:J,2,FALSE),0))</f>
        <v>0</v>
      </c>
      <c r="HW62" s="231">
        <f>IF(DG62="",0,IFERROR(VLOOKUP(DG57&amp;DG58&amp;DG59&amp;DG60&amp;DG61&amp;DG62,General!I:J,2,FALSE),0))</f>
        <v>0</v>
      </c>
      <c r="HX62" s="231">
        <f>IF(DJ62="",0,IFERROR(VLOOKUP(DJ57&amp;DJ58&amp;DJ59&amp;DJ60&amp;DJ61&amp;DJ62,General!I:J,2,FALSE),0))</f>
        <v>0</v>
      </c>
      <c r="HY62" s="231">
        <f>IF(DM62="",0,IFERROR(VLOOKUP(DM57&amp;DM58&amp;DM59&amp;DM60&amp;DM61&amp;DM62,General!I:J,2,FALSE),0))</f>
        <v>0</v>
      </c>
      <c r="HZ62" s="231">
        <f>IF(DP62="",0,IFERROR(VLOOKUP(DP57&amp;DP58&amp;DP59&amp;DP60&amp;DP61&amp;DP62,General!I:J,2,FALSE),0))</f>
        <v>0</v>
      </c>
      <c r="IA62" s="231">
        <f>IF(DS62="",0,IFERROR(VLOOKUP(DS57&amp;DS58&amp;DS59&amp;DS60&amp;DS61&amp;DS62,General!I:J,2,FALSE),0))</f>
        <v>0</v>
      </c>
      <c r="IB62" s="231">
        <f>IF(DV62="",0,IFERROR(VLOOKUP(DV57&amp;DV58&amp;DV59&amp;DV60&amp;DV61&amp;DV62,General!I:J,2,FALSE),0))</f>
        <v>0</v>
      </c>
      <c r="IC62" s="229">
        <f>IF(DY62="",0,IFERROR(VLOOKUP(DY57&amp;DY58&amp;DY59&amp;DY60&amp;DY61&amp;DY62,General!I:J,2,FALSE),0))</f>
        <v>0</v>
      </c>
      <c r="ID62" s="229">
        <f>IF(EB62="",0,IFERROR(VLOOKUP(EB57&amp;EB58&amp;EB59&amp;EB60&amp;EB61&amp;EB62,General!I:J,2,FALSE),0))</f>
        <v>0</v>
      </c>
      <c r="IE62" s="229">
        <v>0</v>
      </c>
      <c r="IF62" s="234" t="str">
        <f t="shared" si="165"/>
        <v/>
      </c>
      <c r="IG62" s="234" t="str">
        <f t="shared" si="99"/>
        <v>N</v>
      </c>
      <c r="IH62" s="234" t="str">
        <f t="shared" ca="1" si="100"/>
        <v>N</v>
      </c>
      <c r="II62" s="234" t="str">
        <f t="shared" si="101"/>
        <v>N</v>
      </c>
      <c r="IJ62" s="234" t="str">
        <f t="shared" si="102"/>
        <v/>
      </c>
      <c r="IK62" s="276" t="str">
        <f t="shared" ca="1" si="103"/>
        <v/>
      </c>
      <c r="IL62" s="234" t="str">
        <f t="shared" ca="1" si="104"/>
        <v/>
      </c>
      <c r="IM62" s="234" t="str">
        <f t="shared" si="105"/>
        <v/>
      </c>
      <c r="IN62" s="234" t="str">
        <f t="shared" si="106"/>
        <v/>
      </c>
      <c r="IO62" s="234" t="str">
        <f t="shared" si="107"/>
        <v/>
      </c>
      <c r="IP62" s="234" t="str">
        <f t="shared" si="108"/>
        <v/>
      </c>
      <c r="IQ62" s="234" t="str">
        <f t="shared" si="10"/>
        <v/>
      </c>
      <c r="IR62" s="234" t="str">
        <f t="shared" si="11"/>
        <v/>
      </c>
      <c r="IS62" s="234" t="str">
        <f t="shared" si="266"/>
        <v>00000</v>
      </c>
      <c r="IT62" s="234" t="str">
        <f t="shared" si="266"/>
        <v>00000</v>
      </c>
      <c r="IU62" s="234" t="str">
        <f t="shared" si="267"/>
        <v>000000</v>
      </c>
      <c r="IV62" s="234" t="str">
        <f t="shared" si="267"/>
        <v>000000</v>
      </c>
      <c r="IW62" s="234" t="str">
        <f t="shared" si="268"/>
        <v>B</v>
      </c>
      <c r="IX62" s="234" t="str">
        <f t="shared" si="168"/>
        <v>B</v>
      </c>
      <c r="IY62" s="234" t="str">
        <f t="shared" si="110"/>
        <v/>
      </c>
      <c r="IZ62" s="234" t="str">
        <f t="shared" ca="1" si="111"/>
        <v/>
      </c>
      <c r="JA62" s="234" t="str">
        <f t="shared" ca="1" si="112"/>
        <v>0</v>
      </c>
      <c r="JB62" s="234" t="str">
        <f t="shared" ca="1" si="113"/>
        <v/>
      </c>
      <c r="JC62" s="234" t="str">
        <f t="shared" si="114"/>
        <v>0</v>
      </c>
      <c r="JD62" s="234" t="str">
        <f t="shared" ca="1" si="115"/>
        <v/>
      </c>
      <c r="JE62" s="234" t="str">
        <f t="shared" ca="1" si="169"/>
        <v/>
      </c>
      <c r="JF62" s="234" t="str">
        <f t="shared" ca="1" si="170"/>
        <v/>
      </c>
      <c r="JG62" s="234" t="str">
        <f t="shared" ca="1" si="171"/>
        <v/>
      </c>
      <c r="JH62" s="234" t="str">
        <f t="shared" si="116"/>
        <v/>
      </c>
      <c r="JI62" s="234"/>
      <c r="JJ62" s="234"/>
      <c r="JK62" s="234"/>
      <c r="JL62" s="234"/>
      <c r="JM62" s="234"/>
      <c r="JN62" s="234">
        <v>2</v>
      </c>
      <c r="JO62" s="218"/>
      <c r="JP62" s="234"/>
      <c r="JQ62" s="234"/>
      <c r="JS62" s="281" t="e">
        <f t="shared" si="199"/>
        <v>#DIV/0!</v>
      </c>
      <c r="JT62" s="1" t="e">
        <f t="shared" si="200"/>
        <v>#DIV/0!</v>
      </c>
      <c r="JU62" s="1" t="e">
        <f t="shared" si="174"/>
        <v>#DIV/0!</v>
      </c>
      <c r="JV62" s="1" t="e">
        <f t="shared" si="175"/>
        <v>#DIV/0!</v>
      </c>
      <c r="JW62" s="1" t="e">
        <f t="shared" si="176"/>
        <v>#DIV/0!</v>
      </c>
      <c r="JX62" s="1" t="str">
        <f t="shared" si="177"/>
        <v/>
      </c>
      <c r="JY62" s="1" t="str">
        <f t="shared" si="178"/>
        <v/>
      </c>
      <c r="JZ62" s="1" t="str">
        <f t="shared" si="179"/>
        <v/>
      </c>
      <c r="KA62" s="1" t="str">
        <f t="shared" si="180"/>
        <v/>
      </c>
      <c r="KB62" s="1" t="str">
        <f t="shared" si="181"/>
        <v/>
      </c>
      <c r="KC62" s="1" t="str" cm="1">
        <f t="array" aca="1" ref="KC62" ca="1">IF(INDIRECT(VLOOKUP(KC61,General!AC:AE,3,FALSE)&amp;FQ61)&gt;1,KC61,JX62)</f>
        <v>DL</v>
      </c>
      <c r="KD62" s="1" t="str" cm="1">
        <f t="array" aca="1" ref="KD62" ca="1">IF(AND(INDIRECT(VLOOKUP(KD61,General!AC:AE,3,FALSE)&amp;FQ61)&gt;6,KD61&lt;&gt;KC62),KD61,IF(JX62&lt;&gt;KC62,JX62,IF(AND(JX62=JY62,JX62=JZ62),KA62,IF(JX62=JY62,JZ62,JY62))))</f>
        <v>DR</v>
      </c>
      <c r="KE62" s="1" t="str" cm="1">
        <f t="array" aca="1" ref="KE62" ca="1">IF(AND(INDIRECT(VLOOKUP(KE61,General!AC:AE,3,FALSE)&amp;FQ61)&gt;6,KE61&lt;&gt;KC62,KE61&lt;&gt;KD62),KE61,IF(AND(JX62&lt;&gt;KC62,JX62&lt;&gt;KD62),JX62,IF(AND(JY62&lt;&gt;KC62,JY62&lt;&gt;KD62),JY62,IF(AND(JZ62&lt;&gt;KC62,JZ62&lt;&gt;KD62),JZ62,IF(AND(KA62&lt;&gt;KC62,KA62&lt;&gt;KD62),KA62,KB62)))))</f>
        <v>CW</v>
      </c>
      <c r="KF62" s="1" t="str" cm="1">
        <f t="array" aca="1" ref="KF62" ca="1">INDIRECT(KC62&amp;FQ62)</f>
        <v/>
      </c>
      <c r="KG62" s="1" t="str" cm="1">
        <f t="array" aca="1" ref="KG62" ca="1">INDIRECT(KD62&amp;FQ62)</f>
        <v/>
      </c>
      <c r="KH62" s="1" t="str" cm="1">
        <f t="array" aca="1" ref="KH62" ca="1">INDIRECT(KE62&amp;FQ62)</f>
        <v/>
      </c>
      <c r="KI62" s="1" t="str">
        <f ca="1">VLOOKUP(KC62,General!AF:AG,2,FALSE)</f>
        <v xml:space="preserve">L3O </v>
      </c>
      <c r="KJ62" s="1" t="str">
        <f ca="1">VLOOKUP(KD62,General!AF:AG,2,FALSE)</f>
        <v xml:space="preserve">L4O </v>
      </c>
      <c r="KK62" s="1" t="str">
        <f ca="1">VLOOKUP(KE62,General!AF:AG,2,FALSE)</f>
        <v>AWB</v>
      </c>
      <c r="KL62" s="1" t="str">
        <f t="shared" ca="1" si="195"/>
        <v>Y</v>
      </c>
      <c r="KM62" s="1" t="str">
        <f t="shared" ca="1" si="196"/>
        <v>Y</v>
      </c>
      <c r="KN62" s="1" t="str">
        <f t="shared" ca="1" si="197"/>
        <v>Y</v>
      </c>
    </row>
    <row r="63" spans="1:300" ht="15.75" thickBot="1">
      <c r="A63" s="1">
        <v>59</v>
      </c>
      <c r="B63" s="9" t="str">
        <f t="shared" si="20"/>
        <v/>
      </c>
      <c r="C63" s="91" t="str">
        <f t="shared" si="183"/>
        <v/>
      </c>
      <c r="D63" s="86" t="str">
        <f t="shared" si="117"/>
        <v/>
      </c>
      <c r="E63" s="87" t="str">
        <f t="shared" si="117"/>
        <v/>
      </c>
      <c r="F63" s="8" t="str">
        <f t="shared" si="21"/>
        <v/>
      </c>
      <c r="H63" s="94" t="str">
        <f t="shared" si="184"/>
        <v/>
      </c>
      <c r="I63" s="86" t="str">
        <f t="shared" si="118"/>
        <v/>
      </c>
      <c r="J63" s="87" t="str">
        <f t="shared" si="118"/>
        <v/>
      </c>
      <c r="K63" s="8" t="str">
        <f t="shared" si="119"/>
        <v/>
      </c>
      <c r="L63" s="52"/>
      <c r="M63" s="16" t="str">
        <f>IF(Dashboard!AH63="","",Dashboard!AH63)</f>
        <v/>
      </c>
      <c r="O63" s="9" t="str">
        <f t="shared" si="185"/>
        <v/>
      </c>
      <c r="P63" s="86" t="str">
        <f t="shared" si="120"/>
        <v/>
      </c>
      <c r="Q63" s="87" t="str">
        <f t="shared" si="120"/>
        <v/>
      </c>
      <c r="R63" s="4" t="str">
        <f t="shared" si="121"/>
        <v/>
      </c>
      <c r="S63" s="4" t="str">
        <f t="shared" si="122"/>
        <v/>
      </c>
      <c r="T63" s="110" t="str">
        <f t="shared" si="123"/>
        <v/>
      </c>
      <c r="U63" s="4" t="str">
        <f>IF(M63="","",IF(B63="NB",U62,IF(T63="",SUM($T$5:$T63)+S63,SUM($T$5:$T63))))</f>
        <v/>
      </c>
      <c r="V63" s="98" t="str">
        <f t="shared" si="0"/>
        <v/>
      </c>
      <c r="W63" s="72" t="e">
        <f t="shared" ca="1" si="22"/>
        <v>#VALUE!</v>
      </c>
      <c r="X63" s="74" t="str">
        <f t="shared" si="23"/>
        <v/>
      </c>
      <c r="Y63" s="9" t="str">
        <f t="shared" ca="1" si="12"/>
        <v>D</v>
      </c>
      <c r="Z63" s="4" t="str">
        <f t="shared" ca="1" si="13"/>
        <v>D</v>
      </c>
      <c r="AA63" s="4" t="str">
        <f t="shared" ca="1" si="14"/>
        <v>B</v>
      </c>
      <c r="AB63" s="4" t="str">
        <f t="shared" si="186"/>
        <v/>
      </c>
      <c r="AC63" s="4" t="str">
        <f t="shared" si="187"/>
        <v/>
      </c>
      <c r="AD63" s="4" t="str">
        <f t="shared" si="188"/>
        <v/>
      </c>
      <c r="AE63" s="1" t="str">
        <f t="shared" si="124"/>
        <v/>
      </c>
      <c r="AF63" s="1" t="str">
        <f t="shared" si="125"/>
        <v/>
      </c>
      <c r="AG63" s="1" t="str">
        <f t="shared" si="189"/>
        <v/>
      </c>
      <c r="AH63" s="1" t="str">
        <f t="shared" si="126"/>
        <v/>
      </c>
      <c r="AI63" s="1" t="str">
        <f t="shared" si="127"/>
        <v/>
      </c>
      <c r="AJ63" s="1" t="str">
        <f t="shared" si="128"/>
        <v/>
      </c>
      <c r="AK63" s="1">
        <f t="shared" si="129"/>
        <v>0</v>
      </c>
      <c r="AL63" s="1">
        <f t="shared" si="129"/>
        <v>0</v>
      </c>
      <c r="AM63" s="1" t="str">
        <f t="shared" si="5"/>
        <v/>
      </c>
      <c r="AN63" s="1">
        <f t="shared" si="24"/>
        <v>0</v>
      </c>
      <c r="AO63" s="1" t="str">
        <f t="shared" si="190"/>
        <v/>
      </c>
      <c r="AP63" s="1" t="str">
        <f t="shared" si="25"/>
        <v>N</v>
      </c>
      <c r="AQ63" s="1" t="str">
        <f t="shared" si="26"/>
        <v>N</v>
      </c>
      <c r="AR63" s="1" t="str">
        <f t="shared" si="27"/>
        <v>N</v>
      </c>
      <c r="AS63" s="1" t="str">
        <f t="shared" si="28"/>
        <v/>
      </c>
      <c r="AT63" s="15" t="str">
        <f t="shared" ca="1" si="130"/>
        <v/>
      </c>
      <c r="AU63" s="1" t="str">
        <f t="shared" ca="1" si="29"/>
        <v/>
      </c>
      <c r="AV63" s="1" t="str">
        <f t="shared" ca="1" si="30"/>
        <v/>
      </c>
      <c r="AW63" s="1" t="str">
        <f t="shared" si="31"/>
        <v/>
      </c>
      <c r="AX63" s="1" t="str">
        <f t="shared" si="32"/>
        <v/>
      </c>
      <c r="AY63" s="1" t="str">
        <f t="shared" si="33"/>
        <v/>
      </c>
      <c r="AZ63" s="1" t="str">
        <f>IF(Dashboard!AH63="P",IF(AZ62="",1,AZ62+1),"")</f>
        <v/>
      </c>
      <c r="BA63" s="1" t="str">
        <f>IF(Dashboard!AH63="B",IF(BA62="",1,BA62+1),"")</f>
        <v/>
      </c>
      <c r="BB63" s="1" t="str">
        <f t="shared" si="270"/>
        <v>00000</v>
      </c>
      <c r="BC63" s="1" t="str">
        <f t="shared" si="270"/>
        <v>00000</v>
      </c>
      <c r="BD63" s="1" t="str">
        <f t="shared" si="271"/>
        <v>000000</v>
      </c>
      <c r="BE63" s="1" t="str">
        <f t="shared" si="271"/>
        <v>000000</v>
      </c>
      <c r="BF63" s="1" t="str">
        <f t="shared" si="132"/>
        <v>B</v>
      </c>
      <c r="BG63" s="1" t="str">
        <f t="shared" si="35"/>
        <v/>
      </c>
      <c r="BH63" s="1">
        <f t="shared" ca="1" si="133"/>
        <v>0</v>
      </c>
      <c r="BI63" s="1" t="str">
        <f t="shared" si="36"/>
        <v/>
      </c>
      <c r="BJ63" s="1">
        <f t="shared" ca="1" si="134"/>
        <v>0</v>
      </c>
      <c r="BK63" s="1" t="str">
        <f t="shared" si="37"/>
        <v/>
      </c>
      <c r="BL63" s="1">
        <f t="shared" ca="1" si="135"/>
        <v>0</v>
      </c>
      <c r="BM63" s="1" t="str">
        <f t="shared" ca="1" si="136"/>
        <v>0</v>
      </c>
      <c r="BN63" s="1" t="str">
        <f t="shared" ca="1" si="137"/>
        <v>0</v>
      </c>
      <c r="BO63" s="1" t="str">
        <f t="shared" ca="1" si="138"/>
        <v>0</v>
      </c>
      <c r="BR63" s="1">
        <f>General!A61</f>
        <v>0</v>
      </c>
      <c r="BS63" s="1">
        <f>General!B61</f>
        <v>0</v>
      </c>
      <c r="BT63" s="1" t="str">
        <f>General!C61</f>
        <v/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>IF(Dashboard!U63="",1,0.5)</f>
        <v>1</v>
      </c>
      <c r="CB63" s="230" t="str">
        <f t="shared" si="207"/>
        <v/>
      </c>
      <c r="CC63" s="231" t="str">
        <f t="shared" si="208"/>
        <v/>
      </c>
      <c r="CD63" s="229" t="str">
        <f t="shared" si="209"/>
        <v/>
      </c>
      <c r="CE63" s="230" t="str">
        <f t="shared" si="210"/>
        <v/>
      </c>
      <c r="CF63" s="231" t="str">
        <f t="shared" si="211"/>
        <v/>
      </c>
      <c r="CG63" s="229" t="str">
        <f t="shared" si="212"/>
        <v/>
      </c>
      <c r="CH63" s="230" t="str">
        <f t="shared" si="213"/>
        <v/>
      </c>
      <c r="CI63" s="231" t="str">
        <f t="shared" si="214"/>
        <v/>
      </c>
      <c r="CJ63" s="229" t="str">
        <f t="shared" si="215"/>
        <v/>
      </c>
      <c r="CK63" s="230" t="str">
        <f t="shared" si="216"/>
        <v/>
      </c>
      <c r="CL63" s="231" t="str">
        <f t="shared" si="217"/>
        <v/>
      </c>
      <c r="CM63" s="229" t="str">
        <f t="shared" si="218"/>
        <v/>
      </c>
      <c r="CN63" s="230" t="str">
        <f t="shared" si="262"/>
        <v/>
      </c>
      <c r="CO63" s="231" t="str">
        <f t="shared" si="219"/>
        <v/>
      </c>
      <c r="CP63" s="229" t="str">
        <f t="shared" si="220"/>
        <v/>
      </c>
      <c r="CQ63" s="230" t="str">
        <f t="shared" si="221"/>
        <v/>
      </c>
      <c r="CR63" s="231" t="str">
        <f t="shared" si="222"/>
        <v/>
      </c>
      <c r="CS63" s="229" t="str">
        <f t="shared" si="223"/>
        <v/>
      </c>
      <c r="CT63" s="230" t="str">
        <f t="shared" si="224"/>
        <v/>
      </c>
      <c r="CU63" s="231" t="str">
        <f t="shared" si="225"/>
        <v/>
      </c>
      <c r="CV63" s="229" t="str">
        <f t="shared" si="226"/>
        <v/>
      </c>
      <c r="CW63" s="230" t="str">
        <f t="shared" si="227"/>
        <v/>
      </c>
      <c r="CX63" s="231" t="str">
        <f t="shared" si="228"/>
        <v/>
      </c>
      <c r="CY63" s="232" t="str">
        <f t="shared" si="229"/>
        <v/>
      </c>
      <c r="CZ63" s="230" t="str">
        <f t="shared" si="230"/>
        <v/>
      </c>
      <c r="DA63" s="231" t="str">
        <f t="shared" si="231"/>
        <v/>
      </c>
      <c r="DB63" s="229" t="str">
        <f t="shared" si="232"/>
        <v/>
      </c>
      <c r="DC63" s="230" t="str">
        <f t="shared" si="233"/>
        <v/>
      </c>
      <c r="DD63" s="231" t="str">
        <f t="shared" si="234"/>
        <v/>
      </c>
      <c r="DE63" s="229" t="str">
        <f t="shared" si="235"/>
        <v/>
      </c>
      <c r="DF63" s="230" t="str">
        <f t="shared" si="236"/>
        <v/>
      </c>
      <c r="DG63" s="231" t="str">
        <f t="shared" si="237"/>
        <v/>
      </c>
      <c r="DH63" s="229" t="str">
        <f t="shared" si="238"/>
        <v/>
      </c>
      <c r="DI63" s="230" t="str">
        <f t="shared" si="239"/>
        <v/>
      </c>
      <c r="DJ63" s="231" t="str">
        <f t="shared" si="240"/>
        <v/>
      </c>
      <c r="DK63" s="229" t="str">
        <f t="shared" si="241"/>
        <v/>
      </c>
      <c r="DL63" s="230" t="str">
        <f t="shared" si="242"/>
        <v/>
      </c>
      <c r="DM63" s="231" t="str">
        <f t="shared" si="243"/>
        <v/>
      </c>
      <c r="DN63" s="229" t="str">
        <f t="shared" si="244"/>
        <v/>
      </c>
      <c r="DO63" s="230" t="str">
        <f t="shared" si="245"/>
        <v/>
      </c>
      <c r="DP63" s="231" t="str">
        <f t="shared" si="246"/>
        <v/>
      </c>
      <c r="DQ63" s="229" t="str">
        <f t="shared" si="247"/>
        <v/>
      </c>
      <c r="DR63" s="230" t="str">
        <f t="shared" si="248"/>
        <v/>
      </c>
      <c r="DS63" s="231" t="str">
        <f t="shared" si="249"/>
        <v/>
      </c>
      <c r="DT63" s="229" t="str">
        <f t="shared" si="250"/>
        <v/>
      </c>
      <c r="DU63" s="230" t="str">
        <f t="shared" si="251"/>
        <v/>
      </c>
      <c r="DV63" s="231" t="str">
        <f t="shared" si="252"/>
        <v/>
      </c>
      <c r="DW63" s="229" t="str">
        <f t="shared" si="253"/>
        <v/>
      </c>
      <c r="DX63" s="230" t="str">
        <f t="shared" si="254"/>
        <v/>
      </c>
      <c r="DY63" s="231" t="str">
        <f t="shared" si="255"/>
        <v/>
      </c>
      <c r="DZ63" s="229" t="str">
        <f t="shared" si="256"/>
        <v/>
      </c>
      <c r="EA63" s="230" t="str">
        <f t="shared" si="257"/>
        <v/>
      </c>
      <c r="EB63" s="231" t="str">
        <f t="shared" si="258"/>
        <v/>
      </c>
      <c r="EC63" s="229" t="str">
        <f t="shared" si="259"/>
        <v/>
      </c>
      <c r="ED63" s="252">
        <f t="shared" si="140"/>
        <v>0</v>
      </c>
      <c r="EE63" s="253">
        <f t="shared" si="141"/>
        <v>0</v>
      </c>
      <c r="EF63" s="254" t="str">
        <f t="shared" si="142"/>
        <v/>
      </c>
      <c r="EG63" s="255" t="e">
        <f t="shared" si="269"/>
        <v>#DIV/0!</v>
      </c>
      <c r="EH63" s="255" t="e">
        <f t="shared" si="269"/>
        <v>#DIV/0!</v>
      </c>
      <c r="EI63" s="255" t="e">
        <f t="shared" si="269"/>
        <v>#DIV/0!</v>
      </c>
      <c r="EJ63" s="255" t="e">
        <f t="shared" si="269"/>
        <v>#DIV/0!</v>
      </c>
      <c r="EK63" s="255" t="e">
        <f t="shared" si="269"/>
        <v>#DIV/0!</v>
      </c>
      <c r="EL63" s="255" t="e">
        <f t="shared" si="269"/>
        <v>#DIV/0!</v>
      </c>
      <c r="EM63" s="255" t="e">
        <f t="shared" si="269"/>
        <v>#DIV/0!</v>
      </c>
      <c r="EN63" s="255" t="e">
        <f t="shared" si="269"/>
        <v>#DIV/0!</v>
      </c>
      <c r="EO63" s="255" t="e">
        <f t="shared" si="269"/>
        <v>#DIV/0!</v>
      </c>
      <c r="EP63" s="255" t="e">
        <f t="shared" si="269"/>
        <v>#DIV/0!</v>
      </c>
      <c r="EQ63" s="255" t="e">
        <f t="shared" si="269"/>
        <v>#DIV/0!</v>
      </c>
      <c r="ER63" s="255" t="e">
        <f t="shared" si="269"/>
        <v>#DIV/0!</v>
      </c>
      <c r="ES63" s="255" t="e">
        <f t="shared" si="269"/>
        <v>#DIV/0!</v>
      </c>
      <c r="ET63" s="255" t="e">
        <f t="shared" si="269"/>
        <v>#DIV/0!</v>
      </c>
      <c r="EU63" s="255" t="e">
        <f t="shared" si="269"/>
        <v>#DIV/0!</v>
      </c>
      <c r="EV63" s="255" t="e">
        <f t="shared" si="260"/>
        <v>#DIV/0!</v>
      </c>
      <c r="EW63" s="255" t="e">
        <f t="shared" si="203"/>
        <v>#DIV/0!</v>
      </c>
      <c r="EX63" s="255" t="e">
        <f t="shared" si="201"/>
        <v>#DIV/0!</v>
      </c>
      <c r="EY63" s="256" t="str">
        <f t="shared" si="144"/>
        <v/>
      </c>
      <c r="EZ63" s="257" t="str">
        <f t="shared" si="145"/>
        <v/>
      </c>
      <c r="FA63" s="257" t="str">
        <f t="shared" si="146"/>
        <v/>
      </c>
      <c r="FB63" s="257" t="str">
        <f t="shared" si="147"/>
        <v/>
      </c>
      <c r="FC63" s="257" t="str">
        <f t="shared" si="148"/>
        <v/>
      </c>
      <c r="FD63" s="257" t="str">
        <f t="shared" si="149"/>
        <v/>
      </c>
      <c r="FE63" s="257" t="str">
        <f t="shared" si="150"/>
        <v/>
      </c>
      <c r="FF63" s="257" t="str">
        <f t="shared" si="151"/>
        <v/>
      </c>
      <c r="FG63" s="257" t="str">
        <f t="shared" si="152"/>
        <v/>
      </c>
      <c r="FH63" s="257" t="str">
        <f t="shared" si="153"/>
        <v/>
      </c>
      <c r="FI63" s="257" t="str">
        <f t="shared" si="154"/>
        <v/>
      </c>
      <c r="FJ63" s="257" t="str">
        <f t="shared" si="155"/>
        <v/>
      </c>
      <c r="FK63" s="257" t="str">
        <f t="shared" si="156"/>
        <v/>
      </c>
      <c r="FL63" s="257" t="str">
        <f t="shared" si="157"/>
        <v/>
      </c>
      <c r="FM63" s="257" t="str">
        <f t="shared" si="158"/>
        <v/>
      </c>
      <c r="FN63" s="257" t="str">
        <f t="shared" si="159"/>
        <v/>
      </c>
      <c r="FO63" s="257" t="str">
        <f t="shared" si="160"/>
        <v/>
      </c>
      <c r="FP63" s="258" t="str">
        <f t="shared" si="161"/>
        <v/>
      </c>
      <c r="FQ63" s="228">
        <v>63</v>
      </c>
      <c r="FR63" s="232">
        <f t="shared" si="198"/>
        <v>58</v>
      </c>
      <c r="FS63" s="230" t="str" cm="1">
        <f t="array" ref="FS63">IFERROR(INDEX($EG$4:$EX$4,_xlfn.AGGREGATE(15,6,COLUMN($EG$4:$EX$4)-COLUMN($EF$1)/($EG63:$EX63=LARGE($EG63:$EX63,1)),COLUMNS($EX$4:$EX$4))),"")</f>
        <v/>
      </c>
      <c r="FT63" s="230" t="str" cm="1">
        <f t="array" ref="FT63">IFERROR(INDEX($EG$4:$EX$4,_xlfn.AGGREGATE(15,6,COLUMN($EG$4:$EX$4)-COLUMN($EF$1)/($EG63:$EX63=LARGE($EG63:$EX63,2)),COLUMNS($EX$4:$EY$4))),"")</f>
        <v/>
      </c>
      <c r="FU63" s="230" t="str" cm="1">
        <f t="array" ref="FU63">IFERROR(INDEX($EG$4:$EX$4,_xlfn.AGGREGATE(15,6,COLUMN($EG$4:$EX$4)-COLUMN($EF$1)/($EG63:$EX63=LARGE($EG63:$EX63,3)),COLUMNS($EX$4:$EZ$4))),"")</f>
        <v/>
      </c>
      <c r="FV63" s="230" t="str" cm="1">
        <f t="array" ref="FV63">IFERROR(INDEX($EG$4:$EX$4,_xlfn.AGGREGATE(15,6,COLUMN($EG$4:$EX$4)-COLUMN($EF$1)/($EG63:$EX63=LARGE($EG63:$EX63,4)),COLUMNS($EX$4:$FA$4))),"")</f>
        <v/>
      </c>
      <c r="FW63" s="230" t="str" cm="1">
        <f t="array" ref="FW63">IFERROR(INDEX($EG$4:$EX$4,_xlfn.AGGREGATE(15,6,COLUMN($EG$4:$EX$4)-COLUMN($EF$1)/($EG63:$EX63=LARGE($EG63:$EX63,5)),COLUMNS($EX$4:$FB$4))),"")</f>
        <v/>
      </c>
      <c r="FX63" s="230" t="str" cm="1">
        <f t="array" ref="FX63">IFERROR(INDEX($EG$4:$EX$4,_xlfn.AGGREGATE(15,6,COLUMN($EG$4:$EX$4)-COLUMN($EF$1)/($EG63:$EX63=LARGE($EG63:$EX63,6)),COLUMNS($EX$4:$FC$4))),"")</f>
        <v/>
      </c>
      <c r="FY63" s="228" t="str">
        <f t="shared" si="191"/>
        <v/>
      </c>
      <c r="FZ63" s="231" t="str">
        <f t="shared" ca="1" si="192"/>
        <v>R</v>
      </c>
      <c r="GA63" s="231" t="e" cm="1">
        <f t="array" aca="1" ref="GA63" ca="1">IF(INDIRECT(VLOOKUP(GA62,General!AC:AE,3,FALSE)&amp;FQ62)&gt;0,GA62,FY62)</f>
        <v>#N/A</v>
      </c>
      <c r="GB63" s="232">
        <f t="shared" ca="1" si="193"/>
        <v>6</v>
      </c>
      <c r="GC63" s="230"/>
      <c r="GD63" s="231"/>
      <c r="GE63" s="231"/>
      <c r="GF63" s="231"/>
      <c r="GG63" s="231"/>
      <c r="GH63" s="229"/>
      <c r="GI63" s="259">
        <f ca="1">IF(FS63="",-1,COUNTIF(INDIRECT(GC63&amp;$DN$10):INDIRECT(GC63&amp;FQ63),"Y"))</f>
        <v>-1</v>
      </c>
      <c r="GJ63" s="262">
        <f ca="1">IF(FT63="",-1,COUNTIF(INDIRECT(GD63&amp;$DN$10):INDIRECT(GD63&amp;FQ63),"Y"))</f>
        <v>-1</v>
      </c>
      <c r="GK63" s="262">
        <f ca="1">IF(FU63="",-1,COUNTIF(INDIRECT(GE63&amp;$DN$10):INDIRECT(GE63&amp;FQ63),"Y"))</f>
        <v>-1</v>
      </c>
      <c r="GL63" s="260">
        <f ca="1">IF(FV63="",-1,COUNTIF(INDIRECT(GF63&amp;$DN$10):INDIRECT(GF63&amp;FQ63),"Y"))</f>
        <v>-1</v>
      </c>
      <c r="GM63" s="264">
        <f ca="1">IF(FW63="",-1,COUNTIF(INDIRECT(GG63&amp;$DN$10):INDIRECT(GG63&amp;FQ63),"Y"))</f>
        <v>-1</v>
      </c>
      <c r="GN63" s="264">
        <f ca="1">IF(FX63="",-1,COUNTIF(INDIRECT(GH63&amp;$DN$10):INDIRECT(GH63&amp;FQ63),"Y"))</f>
        <v>-1</v>
      </c>
      <c r="GO63" s="230" t="str" cm="1">
        <f t="array" ref="GO63">IFERROR(INDEX($DP$63:$DU$63,_xlfn.AGGREGATE(15,6,COLUMN($DP$63:$DU$63)-COLUMN($DO$63)/($EF$63:$EK$63=MAX($EF$63:$EK$63)),COLUMNS($DP$63:FS63))),"")</f>
        <v/>
      </c>
      <c r="GP63" s="231" t="str" cm="1">
        <f t="array" ref="GP63">IFERROR(INDEX($DP$63:$DU$63,_xlfn.AGGREGATE(15,6,COLUMN($DP$63:$DU$63)-COLUMN($DO$63)/($EF$63:$EK$63=MAX($EF$63:$EK$63)),COLUMNS($DP$63:FT63))),"")</f>
        <v/>
      </c>
      <c r="GQ63" s="231" t="str" cm="1">
        <f t="array" ref="GQ63">IFERROR(INDEX($DP$63:$DU$63,_xlfn.AGGREGATE(15,6,COLUMN($DP$63:$DU$63)-COLUMN($DO$63)/($EF$63:$EK$63=MAX($EF$63:$EK$63)),COLUMNS($DP$63:FU63))),"")</f>
        <v/>
      </c>
      <c r="GR63" s="231" t="str" cm="1">
        <f t="array" ref="GR63">IFERROR(INDEX($DP$63:$DU$63,_xlfn.AGGREGATE(15,6,COLUMN($DP$63:$DU$63)-COLUMN($DO$63)/($EF$63:$EK$63=MAX($EF$63:$EK$63)),COLUMNS($DP$63:FV63))),"")</f>
        <v/>
      </c>
      <c r="GS63" s="231" t="str" cm="1">
        <f t="array" ref="GS63">IFERROR(INDEX($DP$63:$DU$63,_xlfn.AGGREGATE(15,6,COLUMN($DP$63:$DU$63)-COLUMN($DO$63)/($EF$63:$EK$63=MAX($EF$63:$EK$63)),COLUMNS($DP$63:FW63))),"")</f>
        <v/>
      </c>
      <c r="GT63" s="229" t="str" cm="1">
        <f t="array" ref="GT63">IFERROR(INDEX($DP$63:$DU$63,_xlfn.AGGREGATE(15,6,COLUMN($DP$63:$DU$63)-COLUMN($DO$63)/($EF$63:$EK$63=MAX($EF$63:$EK$63)),COLUMNS($DP$63:FX63))),"")</f>
        <v/>
      </c>
      <c r="GU63" s="234">
        <f t="shared" ca="1" si="164"/>
        <v>6</v>
      </c>
      <c r="GV63" s="232">
        <f t="shared" ca="1" si="194"/>
        <v>6</v>
      </c>
      <c r="GW63" s="263" t="str" cm="1">
        <f t="array" aca="1" ref="GW63" ca="1">INDEX(GO63:GT63,1,GV63)</f>
        <v/>
      </c>
      <c r="GX63" s="230" t="str">
        <f t="shared" ca="1" si="17"/>
        <v>B</v>
      </c>
      <c r="GY63" s="231" t="str">
        <f t="shared" ca="1" si="18"/>
        <v>T</v>
      </c>
      <c r="GZ63" s="231" t="str">
        <f t="shared" si="19"/>
        <v>C</v>
      </c>
      <c r="HA63" s="231" t="str">
        <f t="shared" si="6"/>
        <v/>
      </c>
      <c r="HB63" s="231" t="str">
        <f t="shared" ca="1" si="7"/>
        <v>00</v>
      </c>
      <c r="HC63" s="231" t="str">
        <f t="shared" si="8"/>
        <v>00</v>
      </c>
      <c r="HD63" s="234" t="str">
        <f t="shared" si="92"/>
        <v/>
      </c>
      <c r="HE63" s="234" t="str">
        <f t="shared" si="93"/>
        <v/>
      </c>
      <c r="HF63" s="234" t="str">
        <f t="shared" si="94"/>
        <v/>
      </c>
      <c r="HG63" s="234" t="str">
        <f t="shared" si="95"/>
        <v/>
      </c>
      <c r="HH63" s="234" t="str">
        <f t="shared" si="96"/>
        <v/>
      </c>
      <c r="HI63" s="234" t="str">
        <f t="shared" si="97"/>
        <v/>
      </c>
      <c r="HJ63" s="234">
        <f t="shared" ca="1" si="261"/>
        <v>0</v>
      </c>
      <c r="HK63" s="234">
        <f t="shared" ca="1" si="261"/>
        <v>0</v>
      </c>
      <c r="HL63" s="230" t="str">
        <f t="shared" si="206"/>
        <v/>
      </c>
      <c r="HM63" s="231">
        <f>IF(CC63="",0,IFERROR(VLOOKUP(CC58&amp;CC59&amp;CC60&amp;CC61&amp;CC62&amp;CC63,General!I:J,2,FALSE),0))</f>
        <v>0</v>
      </c>
      <c r="HN63" s="231">
        <f>IF(CF63="",0,IFERROR(VLOOKUP(CF58&amp;CF59&amp;CF60&amp;CF61&amp;CF62&amp;CF63,General!I:J,2,FALSE),0))</f>
        <v>0</v>
      </c>
      <c r="HO63" s="231">
        <f>IF(CI63="",0,IFERROR(VLOOKUP(CI58&amp;CI59&amp;CI60&amp;CI61&amp;CI62&amp;CI63,General!I:J,2,FALSE),0))</f>
        <v>0</v>
      </c>
      <c r="HP63" s="231">
        <f>IF(CL63="",0,IFERROR(VLOOKUP(CL58&amp;CL59&amp;CL60&amp;CL61&amp;CL62&amp;CL63,General!I:J,2,FALSE),0))</f>
        <v>0</v>
      </c>
      <c r="HQ63" s="231">
        <f>IF(CO63="",0,IFERROR(VLOOKUP(CO58&amp;CO59&amp;CO60&amp;CO61&amp;CO62&amp;CO63,General!I:J,2,FALSE),0))</f>
        <v>0</v>
      </c>
      <c r="HR63" s="231">
        <f>IF(CR63="",0,IFERROR(VLOOKUP(CR58&amp;CR59&amp;CR60&amp;CR61&amp;CR62&amp;CR63,General!I:J,2,FALSE),0))</f>
        <v>0</v>
      </c>
      <c r="HS63" s="231">
        <f>IF(CU63="",0,IFERROR(VLOOKUP(CU58&amp;CU59&amp;CU60&amp;CU61&amp;CU62&amp;CU63,General!I:J,2,FALSE),0))</f>
        <v>0</v>
      </c>
      <c r="HT63" s="231">
        <f>IF(CX63="",0,IFERROR(VLOOKUP(CX58&amp;CX59&amp;CX60&amp;CX61&amp;CX62&amp;CX63,General!I:J,2,FALSE),0))</f>
        <v>0</v>
      </c>
      <c r="HU63" s="231">
        <f>IF(DA63="",0,IFERROR(VLOOKUP(DA58&amp;DA59&amp;DA60&amp;DA61&amp;DA62&amp;DA63,General!I:J,2,FALSE),0))</f>
        <v>0</v>
      </c>
      <c r="HV63" s="231">
        <f>IF(DD63="",0,IFERROR(VLOOKUP(DD58&amp;DD59&amp;DD60&amp;DD61&amp;DD62&amp;DD63,General!I:J,2,FALSE),0))</f>
        <v>0</v>
      </c>
      <c r="HW63" s="231">
        <f>IF(DG63="",0,IFERROR(VLOOKUP(DG58&amp;DG59&amp;DG60&amp;DG61&amp;DG62&amp;DG63,General!I:J,2,FALSE),0))</f>
        <v>0</v>
      </c>
      <c r="HX63" s="231">
        <f>IF(DJ63="",0,IFERROR(VLOOKUP(DJ58&amp;DJ59&amp;DJ60&amp;DJ61&amp;DJ62&amp;DJ63,General!I:J,2,FALSE),0))</f>
        <v>0</v>
      </c>
      <c r="HY63" s="231">
        <f>IF(DM63="",0,IFERROR(VLOOKUP(DM58&amp;DM59&amp;DM60&amp;DM61&amp;DM62&amp;DM63,General!I:J,2,FALSE),0))</f>
        <v>0</v>
      </c>
      <c r="HZ63" s="231">
        <f>IF(DP63="",0,IFERROR(VLOOKUP(DP58&amp;DP59&amp;DP60&amp;DP61&amp;DP62&amp;DP63,General!I:J,2,FALSE),0))</f>
        <v>0</v>
      </c>
      <c r="IA63" s="231">
        <f>IF(DS63="",0,IFERROR(VLOOKUP(DS58&amp;DS59&amp;DS60&amp;DS61&amp;DS62&amp;DS63,General!I:J,2,FALSE),0))</f>
        <v>0</v>
      </c>
      <c r="IB63" s="231">
        <f>IF(DV63="",0,IFERROR(VLOOKUP(DV58&amp;DV59&amp;DV60&amp;DV61&amp;DV62&amp;DV63,General!I:J,2,FALSE),0))</f>
        <v>0</v>
      </c>
      <c r="IC63" s="229">
        <f>IF(DY63="",0,IFERROR(VLOOKUP(DY58&amp;DY59&amp;DY60&amp;DY61&amp;DY62&amp;DY63,General!I:J,2,FALSE),0))</f>
        <v>0</v>
      </c>
      <c r="ID63" s="229">
        <f>IF(EB63="",0,IFERROR(VLOOKUP(EB58&amp;EB59&amp;EB60&amp;EB61&amp;EB62&amp;EB63,General!I:J,2,FALSE),0))</f>
        <v>0</v>
      </c>
      <c r="IE63" s="229">
        <v>0</v>
      </c>
      <c r="IF63" s="234" t="str">
        <f t="shared" si="165"/>
        <v/>
      </c>
      <c r="IG63" s="234" t="str">
        <f t="shared" si="99"/>
        <v>N</v>
      </c>
      <c r="IH63" s="234" t="str">
        <f t="shared" ca="1" si="100"/>
        <v>N</v>
      </c>
      <c r="II63" s="234" t="str">
        <f t="shared" si="101"/>
        <v>N</v>
      </c>
      <c r="IJ63" s="234" t="str">
        <f t="shared" si="102"/>
        <v/>
      </c>
      <c r="IK63" s="276" t="str">
        <f t="shared" ca="1" si="103"/>
        <v/>
      </c>
      <c r="IL63" s="234" t="str">
        <f t="shared" ca="1" si="104"/>
        <v/>
      </c>
      <c r="IM63" s="234" t="str">
        <f t="shared" si="105"/>
        <v/>
      </c>
      <c r="IN63" s="234" t="str">
        <f t="shared" si="106"/>
        <v/>
      </c>
      <c r="IO63" s="234" t="str">
        <f t="shared" si="107"/>
        <v/>
      </c>
      <c r="IP63" s="234" t="str">
        <f t="shared" si="108"/>
        <v/>
      </c>
      <c r="IQ63" s="234" t="str">
        <f t="shared" si="10"/>
        <v/>
      </c>
      <c r="IR63" s="234" t="str">
        <f t="shared" si="11"/>
        <v/>
      </c>
      <c r="IS63" s="234" t="str">
        <f t="shared" si="266"/>
        <v>00000</v>
      </c>
      <c r="IT63" s="234" t="str">
        <f t="shared" si="266"/>
        <v>00000</v>
      </c>
      <c r="IU63" s="234" t="str">
        <f t="shared" si="267"/>
        <v>000000</v>
      </c>
      <c r="IV63" s="234" t="str">
        <f t="shared" si="267"/>
        <v>000000</v>
      </c>
      <c r="IW63" s="234" t="str">
        <f t="shared" si="268"/>
        <v>B</v>
      </c>
      <c r="IX63" s="234" t="str">
        <f t="shared" si="168"/>
        <v>B</v>
      </c>
      <c r="IY63" s="234" t="str">
        <f t="shared" si="110"/>
        <v/>
      </c>
      <c r="IZ63" s="234" t="str">
        <f t="shared" ca="1" si="111"/>
        <v/>
      </c>
      <c r="JA63" s="234" t="str">
        <f t="shared" ca="1" si="112"/>
        <v>0</v>
      </c>
      <c r="JB63" s="234" t="str">
        <f t="shared" ca="1" si="113"/>
        <v/>
      </c>
      <c r="JC63" s="234" t="str">
        <f t="shared" si="114"/>
        <v>0</v>
      </c>
      <c r="JD63" s="234" t="str">
        <f t="shared" ca="1" si="115"/>
        <v/>
      </c>
      <c r="JE63" s="234" t="str">
        <f t="shared" ca="1" si="169"/>
        <v/>
      </c>
      <c r="JF63" s="234" t="str">
        <f t="shared" ca="1" si="170"/>
        <v/>
      </c>
      <c r="JG63" s="234" t="str">
        <f t="shared" ca="1" si="171"/>
        <v/>
      </c>
      <c r="JH63" s="234" t="str">
        <f t="shared" si="116"/>
        <v/>
      </c>
      <c r="JI63" s="234"/>
      <c r="JJ63" s="234"/>
      <c r="JK63" s="234"/>
      <c r="JL63" s="234"/>
      <c r="JM63" s="234"/>
      <c r="JN63" s="234">
        <v>2</v>
      </c>
      <c r="JO63" s="218"/>
      <c r="JP63" s="234"/>
      <c r="JQ63" s="234"/>
      <c r="JS63" s="281" t="e">
        <f t="shared" si="199"/>
        <v>#DIV/0!</v>
      </c>
      <c r="JT63" s="1" t="e">
        <f t="shared" si="200"/>
        <v>#DIV/0!</v>
      </c>
      <c r="JU63" s="1" t="e">
        <f t="shared" si="174"/>
        <v>#DIV/0!</v>
      </c>
      <c r="JV63" s="1" t="e">
        <f t="shared" si="175"/>
        <v>#DIV/0!</v>
      </c>
      <c r="JW63" s="1" t="e">
        <f t="shared" si="176"/>
        <v>#DIV/0!</v>
      </c>
      <c r="JX63" s="1" t="str">
        <f t="shared" si="177"/>
        <v/>
      </c>
      <c r="JY63" s="1" t="str">
        <f t="shared" si="178"/>
        <v/>
      </c>
      <c r="JZ63" s="1" t="str">
        <f t="shared" si="179"/>
        <v/>
      </c>
      <c r="KA63" s="1" t="str">
        <f t="shared" si="180"/>
        <v/>
      </c>
      <c r="KB63" s="1" t="str">
        <f t="shared" si="181"/>
        <v/>
      </c>
      <c r="KC63" s="1" t="str" cm="1">
        <f t="array" aca="1" ref="KC63" ca="1">IF(INDIRECT(VLOOKUP(KC62,General!AC:AE,3,FALSE)&amp;FQ62)&gt;1,KC62,JX63)</f>
        <v>DL</v>
      </c>
      <c r="KD63" s="1" t="str" cm="1">
        <f t="array" aca="1" ref="KD63" ca="1">IF(AND(INDIRECT(VLOOKUP(KD62,General!AC:AE,3,FALSE)&amp;FQ62)&gt;6,KD62&lt;&gt;KC63),KD62,IF(JX63&lt;&gt;KC63,JX63,IF(AND(JX63=JY63,JX63=JZ63),KA63,IF(JX63=JY63,JZ63,JY63))))</f>
        <v>DR</v>
      </c>
      <c r="KE63" s="1" t="str" cm="1">
        <f t="array" aca="1" ref="KE63" ca="1">IF(AND(INDIRECT(VLOOKUP(KE62,General!AC:AE,3,FALSE)&amp;FQ62)&gt;6,KE62&lt;&gt;KC63,KE62&lt;&gt;KD63),KE62,IF(AND(JX63&lt;&gt;KC63,JX63&lt;&gt;KD63),JX63,IF(AND(JY63&lt;&gt;KC63,JY63&lt;&gt;KD63),JY63,IF(AND(JZ63&lt;&gt;KC63,JZ63&lt;&gt;KD63),JZ63,IF(AND(KA63&lt;&gt;KC63,KA63&lt;&gt;KD63),KA63,KB63)))))</f>
        <v>CW</v>
      </c>
      <c r="KF63" s="1" t="str" cm="1">
        <f t="array" aca="1" ref="KF63" ca="1">INDIRECT(KC63&amp;FQ63)</f>
        <v/>
      </c>
      <c r="KG63" s="1" t="str" cm="1">
        <f t="array" aca="1" ref="KG63" ca="1">INDIRECT(KD63&amp;FQ63)</f>
        <v/>
      </c>
      <c r="KH63" s="1" t="str" cm="1">
        <f t="array" aca="1" ref="KH63" ca="1">INDIRECT(KE63&amp;FQ63)</f>
        <v/>
      </c>
      <c r="KI63" s="1" t="str">
        <f ca="1">VLOOKUP(KC63,General!AF:AG,2,FALSE)</f>
        <v xml:space="preserve">L3O </v>
      </c>
      <c r="KJ63" s="1" t="str">
        <f ca="1">VLOOKUP(KD63,General!AF:AG,2,FALSE)</f>
        <v xml:space="preserve">L4O </v>
      </c>
      <c r="KK63" s="1" t="str">
        <f ca="1">VLOOKUP(KE63,General!AF:AG,2,FALSE)</f>
        <v>AWB</v>
      </c>
      <c r="KL63" s="1" t="str">
        <f t="shared" ca="1" si="195"/>
        <v>Y</v>
      </c>
      <c r="KM63" s="1" t="str">
        <f t="shared" ca="1" si="196"/>
        <v>Y</v>
      </c>
      <c r="KN63" s="1" t="str">
        <f t="shared" ca="1" si="197"/>
        <v>Y</v>
      </c>
    </row>
    <row r="64" spans="1:300" ht="15.75" thickBot="1">
      <c r="A64" s="1">
        <v>60</v>
      </c>
      <c r="B64" s="75" t="str">
        <f t="shared" si="20"/>
        <v/>
      </c>
      <c r="C64" s="92" t="str">
        <f t="shared" si="183"/>
        <v/>
      </c>
      <c r="D64" s="88" t="str">
        <f t="shared" si="117"/>
        <v/>
      </c>
      <c r="E64" s="89" t="str">
        <f t="shared" si="117"/>
        <v/>
      </c>
      <c r="F64" s="10" t="str">
        <f t="shared" si="21"/>
        <v/>
      </c>
      <c r="H64" s="95" t="str">
        <f t="shared" si="184"/>
        <v/>
      </c>
      <c r="I64" s="88" t="str">
        <f t="shared" si="118"/>
        <v/>
      </c>
      <c r="J64" s="89" t="str">
        <f t="shared" si="118"/>
        <v/>
      </c>
      <c r="K64" s="10" t="str">
        <f t="shared" si="119"/>
        <v/>
      </c>
      <c r="L64" s="52" t="str">
        <f>AH64</f>
        <v/>
      </c>
      <c r="M64" s="16" t="str">
        <f>IF(Dashboard!AH64="","",Dashboard!AH64)</f>
        <v/>
      </c>
      <c r="O64" s="75" t="str">
        <f t="shared" si="185"/>
        <v/>
      </c>
      <c r="P64" s="88" t="str">
        <f t="shared" si="120"/>
        <v/>
      </c>
      <c r="Q64" s="89" t="str">
        <f t="shared" si="120"/>
        <v/>
      </c>
      <c r="R64" s="5" t="str">
        <f t="shared" si="121"/>
        <v/>
      </c>
      <c r="S64" s="5" t="str">
        <f t="shared" si="122"/>
        <v/>
      </c>
      <c r="T64" s="111" t="str">
        <f t="shared" si="123"/>
        <v/>
      </c>
      <c r="U64" s="5" t="str">
        <f>IF(M64="","",IF(B64="NB",U63,IF(T64="",SUM($T$5:$T64)+S64,SUM($T$5:$T64))))</f>
        <v/>
      </c>
      <c r="V64" s="99" t="str">
        <f t="shared" si="0"/>
        <v/>
      </c>
      <c r="W64" s="72" t="e">
        <f t="shared" ca="1" si="22"/>
        <v>#VALUE!</v>
      </c>
      <c r="X64" s="74" t="str">
        <f t="shared" si="23"/>
        <v/>
      </c>
      <c r="Y64" s="9" t="str">
        <f t="shared" ca="1" si="12"/>
        <v>D</v>
      </c>
      <c r="Z64" s="4" t="str">
        <f t="shared" ca="1" si="13"/>
        <v>D</v>
      </c>
      <c r="AA64" s="4" t="str">
        <f t="shared" ca="1" si="14"/>
        <v>B</v>
      </c>
      <c r="AB64" s="4" t="str">
        <f t="shared" si="186"/>
        <v/>
      </c>
      <c r="AC64" s="4" t="str">
        <f t="shared" si="187"/>
        <v/>
      </c>
      <c r="AD64" s="4" t="str">
        <f t="shared" si="188"/>
        <v/>
      </c>
      <c r="AE64" s="1" t="str">
        <f t="shared" si="124"/>
        <v/>
      </c>
      <c r="AF64" s="1" t="str">
        <f t="shared" si="125"/>
        <v/>
      </c>
      <c r="AG64" s="1" t="str">
        <f t="shared" si="189"/>
        <v/>
      </c>
      <c r="AH64" s="1" t="str">
        <f t="shared" si="126"/>
        <v/>
      </c>
      <c r="AI64" s="1" t="str">
        <f t="shared" si="127"/>
        <v/>
      </c>
      <c r="AJ64" s="1" t="str">
        <f t="shared" si="128"/>
        <v/>
      </c>
      <c r="AK64" s="1">
        <f t="shared" si="129"/>
        <v>0</v>
      </c>
      <c r="AL64" s="1">
        <f t="shared" si="129"/>
        <v>0</v>
      </c>
      <c r="AM64" s="1" t="str">
        <f t="shared" si="5"/>
        <v/>
      </c>
      <c r="AN64" s="1">
        <f t="shared" si="24"/>
        <v>0</v>
      </c>
      <c r="AO64" s="1" t="str">
        <f t="shared" si="190"/>
        <v/>
      </c>
      <c r="AP64" s="1" t="str">
        <f t="shared" si="25"/>
        <v>N</v>
      </c>
      <c r="AQ64" s="1" t="str">
        <f t="shared" si="26"/>
        <v>N</v>
      </c>
      <c r="AR64" s="1" t="str">
        <f t="shared" si="27"/>
        <v>N</v>
      </c>
      <c r="AS64" s="1" t="str">
        <f t="shared" si="28"/>
        <v/>
      </c>
      <c r="AT64" s="15" t="str">
        <f t="shared" ca="1" si="130"/>
        <v/>
      </c>
      <c r="AU64" s="1" t="str">
        <f t="shared" ca="1" si="29"/>
        <v/>
      </c>
      <c r="AV64" s="1" t="str">
        <f t="shared" ca="1" si="30"/>
        <v/>
      </c>
      <c r="AW64" s="1" t="str">
        <f t="shared" si="31"/>
        <v/>
      </c>
      <c r="AX64" s="1" t="str">
        <f t="shared" si="32"/>
        <v/>
      </c>
      <c r="AY64" s="1" t="str">
        <f t="shared" si="33"/>
        <v/>
      </c>
      <c r="AZ64" s="1" t="str">
        <f>IF(Dashboard!AH64="P",IF(AZ63="",1,AZ63+1),"")</f>
        <v/>
      </c>
      <c r="BA64" s="1" t="str">
        <f>IF(Dashboard!AH64="B",IF(BA63="",1,BA63+1),"")</f>
        <v/>
      </c>
      <c r="BB64" s="1" t="str">
        <f t="shared" si="270"/>
        <v>00000</v>
      </c>
      <c r="BC64" s="1" t="str">
        <f t="shared" si="270"/>
        <v>00000</v>
      </c>
      <c r="BD64" s="1" t="str">
        <f t="shared" si="271"/>
        <v>000000</v>
      </c>
      <c r="BE64" s="1" t="str">
        <f t="shared" si="271"/>
        <v>000000</v>
      </c>
      <c r="BF64" s="1" t="str">
        <f t="shared" si="132"/>
        <v>B</v>
      </c>
      <c r="BG64" s="1" t="str">
        <f t="shared" si="35"/>
        <v/>
      </c>
      <c r="BH64" s="1">
        <f t="shared" ca="1" si="133"/>
        <v>0</v>
      </c>
      <c r="BI64" s="1" t="str">
        <f t="shared" si="36"/>
        <v/>
      </c>
      <c r="BJ64" s="1">
        <f t="shared" ca="1" si="134"/>
        <v>0</v>
      </c>
      <c r="BK64" s="1" t="str">
        <f t="shared" si="37"/>
        <v/>
      </c>
      <c r="BL64" s="1">
        <f t="shared" ca="1" si="135"/>
        <v>0</v>
      </c>
      <c r="BM64" s="1" t="str">
        <f t="shared" ca="1" si="136"/>
        <v>0</v>
      </c>
      <c r="BN64" s="1" t="str">
        <f t="shared" ca="1" si="137"/>
        <v>0</v>
      </c>
      <c r="BO64" s="1" t="str">
        <f t="shared" ca="1" si="138"/>
        <v>0</v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6</v>
      </c>
      <c r="BZ64" s="1">
        <f>IF(Dashboard!U64="",1,0.5)</f>
        <v>1</v>
      </c>
      <c r="CB64" s="245" t="str">
        <f t="shared" si="207"/>
        <v/>
      </c>
      <c r="CC64" s="246" t="str">
        <f t="shared" si="208"/>
        <v/>
      </c>
      <c r="CD64" s="244" t="str">
        <f t="shared" si="209"/>
        <v/>
      </c>
      <c r="CE64" s="245" t="str">
        <f t="shared" si="210"/>
        <v/>
      </c>
      <c r="CF64" s="246" t="str">
        <f t="shared" si="211"/>
        <v/>
      </c>
      <c r="CG64" s="244" t="str">
        <f t="shared" si="212"/>
        <v/>
      </c>
      <c r="CH64" s="245" t="str">
        <f t="shared" si="213"/>
        <v/>
      </c>
      <c r="CI64" s="246" t="str">
        <f t="shared" si="214"/>
        <v/>
      </c>
      <c r="CJ64" s="244" t="str">
        <f t="shared" si="215"/>
        <v/>
      </c>
      <c r="CK64" s="245" t="str">
        <f t="shared" si="216"/>
        <v/>
      </c>
      <c r="CL64" s="246" t="str">
        <f t="shared" si="217"/>
        <v/>
      </c>
      <c r="CM64" s="244" t="str">
        <f t="shared" si="218"/>
        <v/>
      </c>
      <c r="CN64" s="245" t="str">
        <f t="shared" si="262"/>
        <v/>
      </c>
      <c r="CO64" s="246" t="str">
        <f t="shared" si="219"/>
        <v/>
      </c>
      <c r="CP64" s="244" t="str">
        <f t="shared" si="220"/>
        <v/>
      </c>
      <c r="CQ64" s="245" t="str">
        <f t="shared" si="221"/>
        <v/>
      </c>
      <c r="CR64" s="246" t="str">
        <f t="shared" si="222"/>
        <v/>
      </c>
      <c r="CS64" s="244" t="str">
        <f t="shared" si="223"/>
        <v/>
      </c>
      <c r="CT64" s="245" t="str">
        <f t="shared" si="224"/>
        <v/>
      </c>
      <c r="CU64" s="246" t="str">
        <f t="shared" si="225"/>
        <v/>
      </c>
      <c r="CV64" s="244" t="str">
        <f t="shared" si="226"/>
        <v/>
      </c>
      <c r="CW64" s="245" t="str">
        <f t="shared" si="227"/>
        <v/>
      </c>
      <c r="CX64" s="246" t="str">
        <f t="shared" si="228"/>
        <v/>
      </c>
      <c r="CY64" s="247" t="str">
        <f t="shared" si="229"/>
        <v/>
      </c>
      <c r="CZ64" s="245" t="str">
        <f t="shared" si="230"/>
        <v/>
      </c>
      <c r="DA64" s="246" t="str">
        <f t="shared" si="231"/>
        <v/>
      </c>
      <c r="DB64" s="244" t="str">
        <f t="shared" si="232"/>
        <v/>
      </c>
      <c r="DC64" s="245" t="str">
        <f t="shared" si="233"/>
        <v/>
      </c>
      <c r="DD64" s="246" t="str">
        <f t="shared" si="234"/>
        <v/>
      </c>
      <c r="DE64" s="244" t="str">
        <f t="shared" si="235"/>
        <v/>
      </c>
      <c r="DF64" s="245" t="str">
        <f t="shared" si="236"/>
        <v/>
      </c>
      <c r="DG64" s="246" t="str">
        <f t="shared" si="237"/>
        <v/>
      </c>
      <c r="DH64" s="244" t="str">
        <f t="shared" si="238"/>
        <v/>
      </c>
      <c r="DI64" s="245" t="str">
        <f t="shared" si="239"/>
        <v/>
      </c>
      <c r="DJ64" s="246" t="str">
        <f t="shared" si="240"/>
        <v/>
      </c>
      <c r="DK64" s="244" t="str">
        <f t="shared" si="241"/>
        <v/>
      </c>
      <c r="DL64" s="245" t="str">
        <f t="shared" si="242"/>
        <v/>
      </c>
      <c r="DM64" s="246" t="str">
        <f t="shared" si="243"/>
        <v/>
      </c>
      <c r="DN64" s="244" t="str">
        <f t="shared" si="244"/>
        <v/>
      </c>
      <c r="DO64" s="245" t="str">
        <f t="shared" si="245"/>
        <v/>
      </c>
      <c r="DP64" s="246" t="str">
        <f t="shared" si="246"/>
        <v/>
      </c>
      <c r="DQ64" s="244" t="str">
        <f t="shared" si="247"/>
        <v/>
      </c>
      <c r="DR64" s="245" t="str">
        <f t="shared" si="248"/>
        <v/>
      </c>
      <c r="DS64" s="246" t="str">
        <f t="shared" si="249"/>
        <v/>
      </c>
      <c r="DT64" s="244" t="str">
        <f t="shared" si="250"/>
        <v/>
      </c>
      <c r="DU64" s="245" t="str">
        <f t="shared" si="251"/>
        <v/>
      </c>
      <c r="DV64" s="246" t="str">
        <f t="shared" si="252"/>
        <v/>
      </c>
      <c r="DW64" s="244" t="str">
        <f t="shared" si="253"/>
        <v/>
      </c>
      <c r="DX64" s="245" t="str">
        <f t="shared" si="254"/>
        <v/>
      </c>
      <c r="DY64" s="246" t="str">
        <f t="shared" si="255"/>
        <v/>
      </c>
      <c r="DZ64" s="244" t="str">
        <f t="shared" si="256"/>
        <v/>
      </c>
      <c r="EA64" s="245" t="str">
        <f t="shared" si="257"/>
        <v/>
      </c>
      <c r="EB64" s="246" t="str">
        <f t="shared" si="258"/>
        <v/>
      </c>
      <c r="EC64" s="244" t="str">
        <f t="shared" si="259"/>
        <v/>
      </c>
      <c r="ED64" s="252">
        <f t="shared" si="140"/>
        <v>0</v>
      </c>
      <c r="EE64" s="253">
        <f t="shared" si="141"/>
        <v>0</v>
      </c>
      <c r="EF64" s="254" t="str">
        <f t="shared" si="142"/>
        <v/>
      </c>
      <c r="EG64" s="255" t="e">
        <f t="shared" si="269"/>
        <v>#DIV/0!</v>
      </c>
      <c r="EH64" s="255" t="e">
        <f t="shared" si="269"/>
        <v>#DIV/0!</v>
      </c>
      <c r="EI64" s="255" t="e">
        <f t="shared" si="269"/>
        <v>#DIV/0!</v>
      </c>
      <c r="EJ64" s="255" t="e">
        <f t="shared" si="269"/>
        <v>#DIV/0!</v>
      </c>
      <c r="EK64" s="255" t="e">
        <f t="shared" si="269"/>
        <v>#DIV/0!</v>
      </c>
      <c r="EL64" s="255" t="e">
        <f t="shared" si="269"/>
        <v>#DIV/0!</v>
      </c>
      <c r="EM64" s="255" t="e">
        <f t="shared" si="269"/>
        <v>#DIV/0!</v>
      </c>
      <c r="EN64" s="255" t="e">
        <f t="shared" si="269"/>
        <v>#DIV/0!</v>
      </c>
      <c r="EO64" s="255" t="e">
        <f t="shared" si="269"/>
        <v>#DIV/0!</v>
      </c>
      <c r="EP64" s="255" t="e">
        <f t="shared" si="269"/>
        <v>#DIV/0!</v>
      </c>
      <c r="EQ64" s="255" t="e">
        <f t="shared" si="269"/>
        <v>#DIV/0!</v>
      </c>
      <c r="ER64" s="255" t="e">
        <f t="shared" si="269"/>
        <v>#DIV/0!</v>
      </c>
      <c r="ES64" s="255" t="e">
        <f t="shared" si="269"/>
        <v>#DIV/0!</v>
      </c>
      <c r="ET64" s="255" t="e">
        <f t="shared" si="269"/>
        <v>#DIV/0!</v>
      </c>
      <c r="EU64" s="255" t="e">
        <f t="shared" si="269"/>
        <v>#DIV/0!</v>
      </c>
      <c r="EV64" s="255" t="e">
        <f t="shared" si="260"/>
        <v>#DIV/0!</v>
      </c>
      <c r="EW64" s="255" t="e">
        <f t="shared" si="203"/>
        <v>#DIV/0!</v>
      </c>
      <c r="EX64" s="255" t="e">
        <f t="shared" si="201"/>
        <v>#DIV/0!</v>
      </c>
      <c r="EY64" s="256" t="str">
        <f t="shared" si="144"/>
        <v/>
      </c>
      <c r="EZ64" s="257" t="str">
        <f t="shared" si="145"/>
        <v/>
      </c>
      <c r="FA64" s="257" t="str">
        <f t="shared" si="146"/>
        <v/>
      </c>
      <c r="FB64" s="257" t="str">
        <f t="shared" si="147"/>
        <v/>
      </c>
      <c r="FC64" s="257" t="str">
        <f t="shared" si="148"/>
        <v/>
      </c>
      <c r="FD64" s="257" t="str">
        <f t="shared" si="149"/>
        <v/>
      </c>
      <c r="FE64" s="257" t="str">
        <f t="shared" si="150"/>
        <v/>
      </c>
      <c r="FF64" s="257" t="str">
        <f t="shared" si="151"/>
        <v/>
      </c>
      <c r="FG64" s="257" t="str">
        <f t="shared" si="152"/>
        <v/>
      </c>
      <c r="FH64" s="257" t="str">
        <f t="shared" si="153"/>
        <v/>
      </c>
      <c r="FI64" s="257" t="str">
        <f t="shared" si="154"/>
        <v/>
      </c>
      <c r="FJ64" s="257" t="str">
        <f t="shared" si="155"/>
        <v/>
      </c>
      <c r="FK64" s="257" t="str">
        <f t="shared" si="156"/>
        <v/>
      </c>
      <c r="FL64" s="257" t="str">
        <f t="shared" si="157"/>
        <v/>
      </c>
      <c r="FM64" s="257" t="str">
        <f t="shared" si="158"/>
        <v/>
      </c>
      <c r="FN64" s="257" t="str">
        <f t="shared" si="159"/>
        <v/>
      </c>
      <c r="FO64" s="257" t="str">
        <f t="shared" si="160"/>
        <v/>
      </c>
      <c r="FP64" s="258" t="str">
        <f t="shared" si="161"/>
        <v/>
      </c>
      <c r="FQ64" s="228">
        <v>64</v>
      </c>
      <c r="FR64" s="232">
        <f t="shared" si="198"/>
        <v>59</v>
      </c>
      <c r="FS64" s="230" t="str" cm="1">
        <f t="array" ref="FS64">IFERROR(INDEX($EG$4:$EX$4,_xlfn.AGGREGATE(15,6,COLUMN($EG$4:$EX$4)-COLUMN($EF$1)/($EG64:$EX64=LARGE($EG64:$EX64,1)),COLUMNS($EX$4:$EX$4))),"")</f>
        <v/>
      </c>
      <c r="FT64" s="230" t="str" cm="1">
        <f t="array" ref="FT64">IFERROR(INDEX($EG$4:$EX$4,_xlfn.AGGREGATE(15,6,COLUMN($EG$4:$EX$4)-COLUMN($EF$1)/($EG64:$EX64=LARGE($EG64:$EX64,2)),COLUMNS($EX$4:$EY$4))),"")</f>
        <v/>
      </c>
      <c r="FU64" s="230" t="str" cm="1">
        <f t="array" ref="FU64">IFERROR(INDEX($EG$4:$EX$4,_xlfn.AGGREGATE(15,6,COLUMN($EG$4:$EX$4)-COLUMN($EF$1)/($EG64:$EX64=LARGE($EG64:$EX64,3)),COLUMNS($EX$4:$EZ$4))),"")</f>
        <v/>
      </c>
      <c r="FV64" s="230" t="str" cm="1">
        <f t="array" ref="FV64">IFERROR(INDEX($EG$4:$EX$4,_xlfn.AGGREGATE(15,6,COLUMN($EG$4:$EX$4)-COLUMN($EF$1)/($EG64:$EX64=LARGE($EG64:$EX64,4)),COLUMNS($EX$4:$FA$4))),"")</f>
        <v/>
      </c>
      <c r="FW64" s="230" t="str" cm="1">
        <f t="array" ref="FW64">IFERROR(INDEX($EG$4:$EX$4,_xlfn.AGGREGATE(15,6,COLUMN($EG$4:$EX$4)-COLUMN($EF$1)/($EG64:$EX64=LARGE($EG64:$EX64,5)),COLUMNS($EX$4:$FB$4))),"")</f>
        <v/>
      </c>
      <c r="FX64" s="230" t="str" cm="1">
        <f t="array" ref="FX64">IFERROR(INDEX($EG$4:$EX$4,_xlfn.AGGREGATE(15,6,COLUMN($EG$4:$EX$4)-COLUMN($EF$1)/($EG64:$EX64=LARGE($EG64:$EX64,6)),COLUMNS($EX$4:$FC$4))),"")</f>
        <v/>
      </c>
      <c r="FY64" s="228" t="str">
        <f t="shared" si="191"/>
        <v/>
      </c>
      <c r="FZ64" s="231" t="str">
        <f t="shared" ca="1" si="192"/>
        <v>R</v>
      </c>
      <c r="GA64" s="231" t="e" cm="1">
        <f t="array" aca="1" ref="GA64" ca="1">IF(INDIRECT(VLOOKUP(GA63,General!AC:AE,3,FALSE)&amp;FQ63)&gt;0,GA63,FY63)</f>
        <v>#N/A</v>
      </c>
      <c r="GB64" s="232">
        <f t="shared" ca="1" si="193"/>
        <v>1</v>
      </c>
      <c r="GC64" s="230"/>
      <c r="GD64" s="231"/>
      <c r="GE64" s="231"/>
      <c r="GF64" s="231"/>
      <c r="GG64" s="231"/>
      <c r="GH64" s="229"/>
      <c r="GI64" s="259">
        <f ca="1">IF(FS64="",-1,COUNTIF(INDIRECT(GC64&amp;$DN$10):INDIRECT(GC64&amp;FQ64),"Y"))</f>
        <v>-1</v>
      </c>
      <c r="GJ64" s="262">
        <f ca="1">IF(FT64="",-1,COUNTIF(INDIRECT(GD64&amp;$DN$10):INDIRECT(GD64&amp;FQ64),"Y"))</f>
        <v>-1</v>
      </c>
      <c r="GK64" s="262">
        <f ca="1">IF(FU64="",-1,COUNTIF(INDIRECT(GE64&amp;$DN$10):INDIRECT(GE64&amp;FQ64),"Y"))</f>
        <v>-1</v>
      </c>
      <c r="GL64" s="260">
        <f ca="1">IF(FV64="",-1,COUNTIF(INDIRECT(GF64&amp;$DN$10):INDIRECT(GF64&amp;FQ64),"Y"))</f>
        <v>-1</v>
      </c>
      <c r="GM64" s="264">
        <f ca="1">IF(FW64="",-1,COUNTIF(INDIRECT(GG64&amp;$DN$10):INDIRECT(GG64&amp;FQ64),"Y"))</f>
        <v>-1</v>
      </c>
      <c r="GN64" s="264">
        <f ca="1">IF(FX64="",-1,COUNTIF(INDIRECT(GH64&amp;$DN$10):INDIRECT(GH64&amp;FQ64),"Y"))</f>
        <v>-1</v>
      </c>
      <c r="GO64" s="230" t="str" cm="1">
        <f t="array" ref="GO64">IFERROR(INDEX($DP$64:$DU$64,_xlfn.AGGREGATE(15,6,COLUMN($DP$64:$DU$64)-COLUMN($DO$64)/($EF$64:$EK$64=MAX($EF$64:$EK$64)),COLUMNS($DP$64:FS64))),"")</f>
        <v/>
      </c>
      <c r="GP64" s="231" t="str" cm="1">
        <f t="array" ref="GP64">IFERROR(INDEX($DP$64:$DU$64,_xlfn.AGGREGATE(15,6,COLUMN($DP$64:$DU$64)-COLUMN($DO$64)/($EF$64:$EK$64=MAX($EF$64:$EK$64)),COLUMNS($DP$64:FT64))),"")</f>
        <v/>
      </c>
      <c r="GQ64" s="231" t="str" cm="1">
        <f t="array" ref="GQ64">IFERROR(INDEX($DP$64:$DU$64,_xlfn.AGGREGATE(15,6,COLUMN($DP$64:$DU$64)-COLUMN($DO$64)/($EF$64:$EK$64=MAX($EF$64:$EK$64)),COLUMNS($DP$64:FU64))),"")</f>
        <v/>
      </c>
      <c r="GR64" s="231" t="str" cm="1">
        <f t="array" ref="GR64">IFERROR(INDEX($DP$64:$DU$64,_xlfn.AGGREGATE(15,6,COLUMN($DP$64:$DU$64)-COLUMN($DO$64)/($EF$64:$EK$64=MAX($EF$64:$EK$64)),COLUMNS($DP$64:FV64))),"")</f>
        <v/>
      </c>
      <c r="GS64" s="231" t="str" cm="1">
        <f t="array" ref="GS64">IFERROR(INDEX($DP$64:$DU$64,_xlfn.AGGREGATE(15,6,COLUMN($DP$64:$DU$64)-COLUMN($DO$64)/($EF$64:$EK$64=MAX($EF$64:$EK$64)),COLUMNS($DP$64:FW64))),"")</f>
        <v/>
      </c>
      <c r="GT64" s="229" t="str" cm="1">
        <f t="array" ref="GT64">IFERROR(INDEX($DP$64:$DU$64,_xlfn.AGGREGATE(15,6,COLUMN($DP$64:$DU$64)-COLUMN($DO$64)/($EF$64:$EK$64=MAX($EF$64:$EK$64)),COLUMNS($DP$64:FX64))),"")</f>
        <v/>
      </c>
      <c r="GU64" s="234">
        <f t="shared" ca="1" si="164"/>
        <v>6</v>
      </c>
      <c r="GV64" s="232">
        <f t="shared" ca="1" si="194"/>
        <v>1</v>
      </c>
      <c r="GW64" s="263" t="str" cm="1">
        <f t="array" aca="1" ref="GW64" ca="1">INDEX(GO64:GT64,1,GV64)</f>
        <v/>
      </c>
      <c r="GX64" s="230" t="str">
        <f t="shared" ca="1" si="17"/>
        <v>B</v>
      </c>
      <c r="GY64" s="231" t="str">
        <f t="shared" ca="1" si="18"/>
        <v>T</v>
      </c>
      <c r="GZ64" s="231" t="str">
        <f t="shared" si="19"/>
        <v>C</v>
      </c>
      <c r="HA64" s="231" t="str">
        <f t="shared" si="6"/>
        <v/>
      </c>
      <c r="HB64" s="231" t="str">
        <f t="shared" ca="1" si="7"/>
        <v>00</v>
      </c>
      <c r="HC64" s="231" t="str">
        <f t="shared" si="8"/>
        <v>00</v>
      </c>
      <c r="HD64" s="234" t="str">
        <f t="shared" si="92"/>
        <v/>
      </c>
      <c r="HE64" s="234" t="str">
        <f t="shared" si="93"/>
        <v/>
      </c>
      <c r="HF64" s="234" t="str">
        <f t="shared" si="94"/>
        <v/>
      </c>
      <c r="HG64" s="234" t="str">
        <f t="shared" si="95"/>
        <v/>
      </c>
      <c r="HH64" s="234" t="str">
        <f t="shared" si="96"/>
        <v/>
      </c>
      <c r="HI64" s="234" t="str">
        <f t="shared" si="97"/>
        <v/>
      </c>
      <c r="HJ64" s="234">
        <f t="shared" ca="1" si="261"/>
        <v>0</v>
      </c>
      <c r="HK64" s="234">
        <f t="shared" ca="1" si="261"/>
        <v>0</v>
      </c>
      <c r="HL64" s="230" t="str">
        <f t="shared" si="206"/>
        <v/>
      </c>
      <c r="HM64" s="231">
        <f>IF(CC64="",0,IFERROR(VLOOKUP(CC59&amp;CC60&amp;CC61&amp;CC62&amp;CC63&amp;CC64,General!I:J,2,FALSE),0))</f>
        <v>0</v>
      </c>
      <c r="HN64" s="231">
        <f>IF(CF64="",0,IFERROR(VLOOKUP(CF59&amp;CF60&amp;CF61&amp;CF62&amp;CF63&amp;CF64,General!I:J,2,FALSE),0))</f>
        <v>0</v>
      </c>
      <c r="HO64" s="231">
        <f>IF(CI64="",0,IFERROR(VLOOKUP(CI59&amp;CI60&amp;CI61&amp;CI62&amp;CI63&amp;CI64,General!I:J,2,FALSE),0))</f>
        <v>0</v>
      </c>
      <c r="HP64" s="231">
        <f>IF(CL64="",0,IFERROR(VLOOKUP(CL59&amp;CL60&amp;CL61&amp;CL62&amp;CL63&amp;CL64,General!I:J,2,FALSE),0))</f>
        <v>0</v>
      </c>
      <c r="HQ64" s="231">
        <f>IF(CO64="",0,IFERROR(VLOOKUP(CO59&amp;CO60&amp;CO61&amp;CO62&amp;CO63&amp;CO64,General!I:J,2,FALSE),0))</f>
        <v>0</v>
      </c>
      <c r="HR64" s="231">
        <f>IF(CR64="",0,IFERROR(VLOOKUP(CR59&amp;CR60&amp;CR61&amp;CR62&amp;CR63&amp;CR64,General!I:J,2,FALSE),0))</f>
        <v>0</v>
      </c>
      <c r="HS64" s="231">
        <f>IF(CU64="",0,IFERROR(VLOOKUP(CU59&amp;CU60&amp;CU61&amp;CU62&amp;CU63&amp;CU64,General!I:J,2,FALSE),0))</f>
        <v>0</v>
      </c>
      <c r="HT64" s="231">
        <f>IF(CX64="",0,IFERROR(VLOOKUP(CX59&amp;CX60&amp;CX61&amp;CX62&amp;CX63&amp;CX64,General!I:J,2,FALSE),0))</f>
        <v>0</v>
      </c>
      <c r="HU64" s="231">
        <f>IF(DA64="",0,IFERROR(VLOOKUP(DA59&amp;DA60&amp;DA61&amp;DA62&amp;DA63&amp;DA64,General!I:J,2,FALSE),0))</f>
        <v>0</v>
      </c>
      <c r="HV64" s="231">
        <f>IF(DD64="",0,IFERROR(VLOOKUP(DD59&amp;DD60&amp;DD61&amp;DD62&amp;DD63&amp;DD64,General!I:J,2,FALSE),0))</f>
        <v>0</v>
      </c>
      <c r="HW64" s="231">
        <f>IF(DG64="",0,IFERROR(VLOOKUP(DG59&amp;DG60&amp;DG61&amp;DG62&amp;DG63&amp;DG64,General!I:J,2,FALSE),0))</f>
        <v>0</v>
      </c>
      <c r="HX64" s="231">
        <f>IF(DJ64="",0,IFERROR(VLOOKUP(DJ59&amp;DJ60&amp;DJ61&amp;DJ62&amp;DJ63&amp;DJ64,General!I:J,2,FALSE),0))</f>
        <v>0</v>
      </c>
      <c r="HY64" s="231">
        <f>IF(DM64="",0,IFERROR(VLOOKUP(DM59&amp;DM60&amp;DM61&amp;DM62&amp;DM63&amp;DM64,General!I:J,2,FALSE),0))</f>
        <v>0</v>
      </c>
      <c r="HZ64" s="231">
        <f>IF(DP64="",0,IFERROR(VLOOKUP(DP59&amp;DP60&amp;DP61&amp;DP62&amp;DP63&amp;DP64,General!I:J,2,FALSE),0))</f>
        <v>0</v>
      </c>
      <c r="IA64" s="231">
        <f>IF(DS64="",0,IFERROR(VLOOKUP(DS59&amp;DS60&amp;DS61&amp;DS62&amp;DS63&amp;DS64,General!I:J,2,FALSE),0))</f>
        <v>0</v>
      </c>
      <c r="IB64" s="231">
        <f>IF(DV64="",0,IFERROR(VLOOKUP(DV59&amp;DV60&amp;DV61&amp;DV62&amp;DV63&amp;DV64,General!I:J,2,FALSE),0))</f>
        <v>0</v>
      </c>
      <c r="IC64" s="229">
        <f>IF(DY64="",0,IFERROR(VLOOKUP(DY59&amp;DY60&amp;DY61&amp;DY62&amp;DY63&amp;DY64,General!I:J,2,FALSE),0))</f>
        <v>0</v>
      </c>
      <c r="ID64" s="229">
        <f>IF(EB64="",0,IFERROR(VLOOKUP(EB59&amp;EB60&amp;EB61&amp;EB62&amp;EB63&amp;EB64,General!I:J,2,FALSE),0))</f>
        <v>0</v>
      </c>
      <c r="IE64" s="229">
        <v>0</v>
      </c>
      <c r="IF64" s="234" t="str">
        <f t="shared" si="165"/>
        <v/>
      </c>
      <c r="IG64" s="234" t="str">
        <f t="shared" si="99"/>
        <v>N</v>
      </c>
      <c r="IH64" s="234" t="str">
        <f t="shared" ca="1" si="100"/>
        <v>N</v>
      </c>
      <c r="II64" s="234" t="str">
        <f t="shared" si="101"/>
        <v>N</v>
      </c>
      <c r="IJ64" s="234" t="str">
        <f t="shared" si="102"/>
        <v/>
      </c>
      <c r="IK64" s="276" t="str">
        <f t="shared" ca="1" si="103"/>
        <v/>
      </c>
      <c r="IL64" s="234" t="str">
        <f t="shared" ca="1" si="104"/>
        <v/>
      </c>
      <c r="IM64" s="234" t="str">
        <f t="shared" si="105"/>
        <v/>
      </c>
      <c r="IN64" s="234" t="str">
        <f t="shared" si="106"/>
        <v/>
      </c>
      <c r="IO64" s="234" t="str">
        <f t="shared" si="107"/>
        <v/>
      </c>
      <c r="IP64" s="234" t="str">
        <f t="shared" si="108"/>
        <v/>
      </c>
      <c r="IQ64" s="234" t="str">
        <f t="shared" si="10"/>
        <v/>
      </c>
      <c r="IR64" s="234" t="str">
        <f t="shared" si="11"/>
        <v/>
      </c>
      <c r="IS64" s="234" t="str">
        <f t="shared" si="266"/>
        <v>00000</v>
      </c>
      <c r="IT64" s="234" t="str">
        <f t="shared" si="266"/>
        <v>00000</v>
      </c>
      <c r="IU64" s="234" t="str">
        <f t="shared" si="267"/>
        <v>000000</v>
      </c>
      <c r="IV64" s="234" t="str">
        <f t="shared" si="267"/>
        <v>000000</v>
      </c>
      <c r="IW64" s="234" t="str">
        <f t="shared" si="268"/>
        <v>B</v>
      </c>
      <c r="IX64" s="234" t="str">
        <f t="shared" si="168"/>
        <v>B</v>
      </c>
      <c r="IY64" s="234" t="str">
        <f t="shared" si="110"/>
        <v/>
      </c>
      <c r="IZ64" s="234" t="str">
        <f t="shared" ca="1" si="111"/>
        <v/>
      </c>
      <c r="JA64" s="234" t="str">
        <f t="shared" ca="1" si="112"/>
        <v>0</v>
      </c>
      <c r="JB64" s="234" t="str">
        <f t="shared" ca="1" si="113"/>
        <v/>
      </c>
      <c r="JC64" s="234" t="str">
        <f t="shared" si="114"/>
        <v>0</v>
      </c>
      <c r="JD64" s="234" t="str">
        <f t="shared" ca="1" si="115"/>
        <v/>
      </c>
      <c r="JE64" s="234" t="str">
        <f t="shared" ca="1" si="169"/>
        <v/>
      </c>
      <c r="JF64" s="234" t="str">
        <f t="shared" ca="1" si="170"/>
        <v/>
      </c>
      <c r="JG64" s="234" t="str">
        <f t="shared" ca="1" si="171"/>
        <v/>
      </c>
      <c r="JH64" s="234" t="str">
        <f t="shared" si="116"/>
        <v/>
      </c>
      <c r="JI64" s="234"/>
      <c r="JJ64" s="234"/>
      <c r="JK64" s="234"/>
      <c r="JL64" s="234"/>
      <c r="JM64" s="234"/>
      <c r="JN64" s="234">
        <v>2</v>
      </c>
      <c r="JO64" s="218"/>
      <c r="JP64" s="234"/>
      <c r="JQ64" s="234"/>
      <c r="JS64" s="281" t="e">
        <f t="shared" si="199"/>
        <v>#DIV/0!</v>
      </c>
      <c r="JT64" s="1" t="e">
        <f t="shared" si="200"/>
        <v>#DIV/0!</v>
      </c>
      <c r="JU64" s="1" t="e">
        <f t="shared" si="174"/>
        <v>#DIV/0!</v>
      </c>
      <c r="JV64" s="1" t="e">
        <f t="shared" si="175"/>
        <v>#DIV/0!</v>
      </c>
      <c r="JW64" s="1" t="e">
        <f t="shared" si="176"/>
        <v>#DIV/0!</v>
      </c>
      <c r="JX64" s="1" t="str">
        <f t="shared" si="177"/>
        <v/>
      </c>
      <c r="JY64" s="1" t="str">
        <f t="shared" si="178"/>
        <v/>
      </c>
      <c r="JZ64" s="1" t="str">
        <f t="shared" si="179"/>
        <v/>
      </c>
      <c r="KA64" s="1" t="str">
        <f t="shared" si="180"/>
        <v/>
      </c>
      <c r="KB64" s="1" t="str">
        <f t="shared" si="181"/>
        <v/>
      </c>
      <c r="KC64" s="1" t="str" cm="1">
        <f t="array" aca="1" ref="KC64" ca="1">IF(INDIRECT(VLOOKUP(KC63,General!AC:AE,3,FALSE)&amp;FQ63)&gt;1,KC63,JX64)</f>
        <v>DL</v>
      </c>
      <c r="KD64" s="1" t="str" cm="1">
        <f t="array" aca="1" ref="KD64" ca="1">IF(AND(INDIRECT(VLOOKUP(KD63,General!AC:AE,3,FALSE)&amp;FQ63)&gt;6,KD63&lt;&gt;KC64),KD63,IF(JX64&lt;&gt;KC64,JX64,IF(AND(JX64=JY64,JX64=JZ64),KA64,IF(JX64=JY64,JZ64,JY64))))</f>
        <v>DR</v>
      </c>
      <c r="KE64" s="1" t="str" cm="1">
        <f t="array" aca="1" ref="KE64" ca="1">IF(AND(INDIRECT(VLOOKUP(KE63,General!AC:AE,3,FALSE)&amp;FQ63)&gt;6,KE63&lt;&gt;KC64,KE63&lt;&gt;KD64),KE63,IF(AND(JX64&lt;&gt;KC64,JX64&lt;&gt;KD64),JX64,IF(AND(JY64&lt;&gt;KC64,JY64&lt;&gt;KD64),JY64,IF(AND(JZ64&lt;&gt;KC64,JZ64&lt;&gt;KD64),JZ64,IF(AND(KA64&lt;&gt;KC64,KA64&lt;&gt;KD64),KA64,KB64)))))</f>
        <v>CW</v>
      </c>
      <c r="KF64" s="1" t="str" cm="1">
        <f t="array" aca="1" ref="KF64" ca="1">INDIRECT(KC64&amp;FQ64)</f>
        <v/>
      </c>
      <c r="KG64" s="1" t="str" cm="1">
        <f t="array" aca="1" ref="KG64" ca="1">INDIRECT(KD64&amp;FQ64)</f>
        <v/>
      </c>
      <c r="KH64" s="1" t="str" cm="1">
        <f t="array" aca="1" ref="KH64" ca="1">INDIRECT(KE64&amp;FQ64)</f>
        <v/>
      </c>
      <c r="KI64" s="1" t="str">
        <f ca="1">VLOOKUP(KC64,General!AF:AG,2,FALSE)</f>
        <v xml:space="preserve">L3O </v>
      </c>
      <c r="KJ64" s="1" t="str">
        <f ca="1">VLOOKUP(KD64,General!AF:AG,2,FALSE)</f>
        <v xml:space="preserve">L4O </v>
      </c>
      <c r="KK64" s="1" t="str">
        <f ca="1">VLOOKUP(KE64,General!AF:AG,2,FALSE)</f>
        <v>AWB</v>
      </c>
      <c r="KL64" s="1" t="str">
        <f t="shared" ca="1" si="195"/>
        <v>Y</v>
      </c>
      <c r="KM64" s="1" t="str">
        <f t="shared" ca="1" si="196"/>
        <v>Y</v>
      </c>
      <c r="KN64" s="1" t="str">
        <f t="shared" ca="1" si="197"/>
        <v>Y</v>
      </c>
    </row>
    <row r="65" spans="1:300" ht="15.75" thickBot="1">
      <c r="A65" s="1">
        <v>61</v>
      </c>
      <c r="B65" s="12" t="str">
        <f t="shared" si="20"/>
        <v/>
      </c>
      <c r="C65" s="90" t="str">
        <f t="shared" si="183"/>
        <v/>
      </c>
      <c r="D65" s="13" t="str">
        <f t="shared" si="117"/>
        <v/>
      </c>
      <c r="E65" s="43" t="str">
        <f t="shared" si="117"/>
        <v/>
      </c>
      <c r="F65" s="14" t="str">
        <f t="shared" si="21"/>
        <v/>
      </c>
      <c r="H65" s="93" t="str">
        <f t="shared" si="184"/>
        <v/>
      </c>
      <c r="I65" s="13" t="str">
        <f t="shared" si="118"/>
        <v/>
      </c>
      <c r="J65" s="43" t="str">
        <f t="shared" si="118"/>
        <v/>
      </c>
      <c r="K65" s="14" t="str">
        <f t="shared" si="119"/>
        <v/>
      </c>
      <c r="L65" s="52"/>
      <c r="M65" s="16" t="str">
        <f>IF(Dashboard!AH65="","",Dashboard!AH65)</f>
        <v/>
      </c>
      <c r="O65" s="12" t="str">
        <f t="shared" si="185"/>
        <v/>
      </c>
      <c r="P65" s="13" t="str">
        <f t="shared" si="120"/>
        <v/>
      </c>
      <c r="Q65" s="43" t="str">
        <f t="shared" si="120"/>
        <v/>
      </c>
      <c r="R65" s="85" t="str">
        <f t="shared" si="121"/>
        <v/>
      </c>
      <c r="S65" s="85" t="str">
        <f t="shared" si="122"/>
        <v/>
      </c>
      <c r="T65" s="96" t="str">
        <f t="shared" si="123"/>
        <v/>
      </c>
      <c r="U65" s="85" t="str">
        <f>IF(M65="","",IF(B65="NB",U64,IF(T65="",SUM($T$5:$T65)+S65,SUM($T$5:$T65))))</f>
        <v/>
      </c>
      <c r="V65" s="97" t="str">
        <f t="shared" si="0"/>
        <v/>
      </c>
      <c r="W65" s="72" t="e">
        <f t="shared" ca="1" si="22"/>
        <v>#VALUE!</v>
      </c>
      <c r="X65" s="74" t="str">
        <f t="shared" si="23"/>
        <v/>
      </c>
      <c r="Y65" s="9" t="str">
        <f t="shared" ca="1" si="12"/>
        <v>D</v>
      </c>
      <c r="Z65" s="4" t="str">
        <f t="shared" ca="1" si="13"/>
        <v>D</v>
      </c>
      <c r="AA65" s="4" t="str">
        <f t="shared" ca="1" si="14"/>
        <v>B</v>
      </c>
      <c r="AB65" s="4" t="str">
        <f t="shared" si="186"/>
        <v/>
      </c>
      <c r="AC65" s="4" t="str">
        <f t="shared" si="187"/>
        <v/>
      </c>
      <c r="AD65" s="4" t="str">
        <f t="shared" si="188"/>
        <v/>
      </c>
      <c r="AE65" s="1" t="str">
        <f t="shared" si="124"/>
        <v/>
      </c>
      <c r="AF65" s="1" t="str">
        <f t="shared" si="125"/>
        <v/>
      </c>
      <c r="AG65" s="1" t="str">
        <f t="shared" si="189"/>
        <v/>
      </c>
      <c r="AH65" s="1" t="str">
        <f t="shared" si="126"/>
        <v/>
      </c>
      <c r="AI65" s="1" t="str">
        <f t="shared" si="127"/>
        <v/>
      </c>
      <c r="AJ65" s="1" t="str">
        <f t="shared" si="128"/>
        <v/>
      </c>
      <c r="AK65" s="1">
        <f t="shared" si="129"/>
        <v>0</v>
      </c>
      <c r="AL65" s="1">
        <f t="shared" si="129"/>
        <v>0</v>
      </c>
      <c r="AM65" s="1" t="str">
        <f t="shared" si="5"/>
        <v/>
      </c>
      <c r="AN65" s="1">
        <f t="shared" si="24"/>
        <v>0</v>
      </c>
      <c r="AO65" s="1" t="str">
        <f t="shared" si="190"/>
        <v/>
      </c>
      <c r="AP65" s="1" t="str">
        <f t="shared" si="25"/>
        <v>N</v>
      </c>
      <c r="AQ65" s="1" t="str">
        <f t="shared" si="26"/>
        <v>N</v>
      </c>
      <c r="AR65" s="1" t="str">
        <f t="shared" si="27"/>
        <v>N</v>
      </c>
      <c r="AS65" s="1" t="str">
        <f t="shared" si="28"/>
        <v/>
      </c>
      <c r="AT65" s="15" t="str">
        <f t="shared" ca="1" si="130"/>
        <v/>
      </c>
      <c r="AU65" s="1" t="str">
        <f t="shared" ca="1" si="29"/>
        <v/>
      </c>
      <c r="AV65" s="1" t="str">
        <f t="shared" ca="1" si="30"/>
        <v/>
      </c>
      <c r="AW65" s="1" t="str">
        <f t="shared" si="31"/>
        <v/>
      </c>
      <c r="AX65" s="1" t="str">
        <f t="shared" si="32"/>
        <v/>
      </c>
      <c r="AY65" s="1" t="str">
        <f t="shared" si="33"/>
        <v/>
      </c>
      <c r="AZ65" s="1" t="str">
        <f>IF(Dashboard!AH65="P",IF(AZ64="",1,AZ64+1),"")</f>
        <v/>
      </c>
      <c r="BA65" s="1" t="str">
        <f>IF(Dashboard!AH65="B",IF(BA64="",1,BA64+1),"")</f>
        <v/>
      </c>
      <c r="BB65" s="1" t="str">
        <f t="shared" si="270"/>
        <v>00000</v>
      </c>
      <c r="BC65" s="1" t="str">
        <f t="shared" si="270"/>
        <v>00000</v>
      </c>
      <c r="BD65" s="1" t="str">
        <f t="shared" si="271"/>
        <v>000000</v>
      </c>
      <c r="BE65" s="1" t="str">
        <f t="shared" si="271"/>
        <v>000000</v>
      </c>
      <c r="BF65" s="1" t="str">
        <f t="shared" si="132"/>
        <v>B</v>
      </c>
      <c r="BG65" s="1" t="str">
        <f t="shared" si="35"/>
        <v/>
      </c>
      <c r="BH65" s="1">
        <f t="shared" ca="1" si="133"/>
        <v>0</v>
      </c>
      <c r="BI65" s="1" t="str">
        <f t="shared" si="36"/>
        <v/>
      </c>
      <c r="BJ65" s="1">
        <f t="shared" ca="1" si="134"/>
        <v>0</v>
      </c>
      <c r="BK65" s="1" t="str">
        <f t="shared" si="37"/>
        <v/>
      </c>
      <c r="BL65" s="1">
        <f t="shared" ca="1" si="135"/>
        <v>0</v>
      </c>
      <c r="BM65" s="1" t="str">
        <f t="shared" ca="1" si="136"/>
        <v>0</v>
      </c>
      <c r="BN65" s="1" t="str">
        <f t="shared" ca="1" si="137"/>
        <v>0</v>
      </c>
      <c r="BO65" s="1" t="str">
        <f t="shared" ca="1" si="138"/>
        <v>0</v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-6</v>
      </c>
      <c r="BZ65" s="1">
        <f>IF(Dashboard!U65="",1,0.5)</f>
        <v>1</v>
      </c>
      <c r="CB65" s="218" t="str">
        <f t="shared" si="207"/>
        <v/>
      </c>
      <c r="CC65" s="219" t="str">
        <f t="shared" si="208"/>
        <v/>
      </c>
      <c r="CD65" s="217" t="str">
        <f t="shared" si="209"/>
        <v/>
      </c>
      <c r="CE65" s="218" t="str">
        <f t="shared" si="210"/>
        <v/>
      </c>
      <c r="CF65" s="219" t="str">
        <f t="shared" si="211"/>
        <v/>
      </c>
      <c r="CG65" s="217" t="str">
        <f t="shared" si="212"/>
        <v/>
      </c>
      <c r="CH65" s="218" t="str">
        <f t="shared" si="213"/>
        <v/>
      </c>
      <c r="CI65" s="219" t="str">
        <f t="shared" si="214"/>
        <v/>
      </c>
      <c r="CJ65" s="217" t="str">
        <f t="shared" si="215"/>
        <v/>
      </c>
      <c r="CK65" s="218" t="str">
        <f t="shared" si="216"/>
        <v/>
      </c>
      <c r="CL65" s="219" t="str">
        <f t="shared" si="217"/>
        <v/>
      </c>
      <c r="CM65" s="217" t="str">
        <f t="shared" si="218"/>
        <v/>
      </c>
      <c r="CN65" s="218" t="str">
        <f t="shared" si="262"/>
        <v/>
      </c>
      <c r="CO65" s="219" t="str">
        <f t="shared" si="219"/>
        <v/>
      </c>
      <c r="CP65" s="217" t="str">
        <f t="shared" si="220"/>
        <v/>
      </c>
      <c r="CQ65" s="218" t="str">
        <f t="shared" si="221"/>
        <v/>
      </c>
      <c r="CR65" s="219" t="str">
        <f t="shared" si="222"/>
        <v/>
      </c>
      <c r="CS65" s="217" t="str">
        <f t="shared" si="223"/>
        <v/>
      </c>
      <c r="CT65" s="218" t="str">
        <f t="shared" si="224"/>
        <v/>
      </c>
      <c r="CU65" s="219" t="str">
        <f t="shared" si="225"/>
        <v/>
      </c>
      <c r="CV65" s="217" t="str">
        <f t="shared" si="226"/>
        <v/>
      </c>
      <c r="CW65" s="218" t="str">
        <f t="shared" si="227"/>
        <v/>
      </c>
      <c r="CX65" s="219" t="str">
        <f t="shared" si="228"/>
        <v/>
      </c>
      <c r="CY65" s="220" t="str">
        <f t="shared" si="229"/>
        <v/>
      </c>
      <c r="CZ65" s="218" t="str">
        <f t="shared" si="230"/>
        <v/>
      </c>
      <c r="DA65" s="219" t="str">
        <f t="shared" si="231"/>
        <v/>
      </c>
      <c r="DB65" s="217" t="str">
        <f t="shared" si="232"/>
        <v/>
      </c>
      <c r="DC65" s="218" t="str">
        <f t="shared" si="233"/>
        <v/>
      </c>
      <c r="DD65" s="219" t="str">
        <f t="shared" si="234"/>
        <v/>
      </c>
      <c r="DE65" s="217" t="str">
        <f t="shared" si="235"/>
        <v/>
      </c>
      <c r="DF65" s="218" t="str">
        <f t="shared" si="236"/>
        <v/>
      </c>
      <c r="DG65" s="219" t="str">
        <f t="shared" si="237"/>
        <v/>
      </c>
      <c r="DH65" s="217" t="str">
        <f t="shared" si="238"/>
        <v/>
      </c>
      <c r="DI65" s="218" t="str">
        <f t="shared" si="239"/>
        <v/>
      </c>
      <c r="DJ65" s="219" t="str">
        <f t="shared" si="240"/>
        <v/>
      </c>
      <c r="DK65" s="217" t="str">
        <f t="shared" si="241"/>
        <v/>
      </c>
      <c r="DL65" s="218" t="str">
        <f t="shared" si="242"/>
        <v/>
      </c>
      <c r="DM65" s="219" t="str">
        <f t="shared" si="243"/>
        <v/>
      </c>
      <c r="DN65" s="217" t="str">
        <f t="shared" si="244"/>
        <v/>
      </c>
      <c r="DO65" s="218" t="str">
        <f t="shared" si="245"/>
        <v/>
      </c>
      <c r="DP65" s="219" t="str">
        <f t="shared" si="246"/>
        <v/>
      </c>
      <c r="DQ65" s="217" t="str">
        <f t="shared" si="247"/>
        <v/>
      </c>
      <c r="DR65" s="218" t="str">
        <f t="shared" si="248"/>
        <v/>
      </c>
      <c r="DS65" s="219" t="str">
        <f t="shared" si="249"/>
        <v/>
      </c>
      <c r="DT65" s="217" t="str">
        <f t="shared" si="250"/>
        <v/>
      </c>
      <c r="DU65" s="218" t="str">
        <f t="shared" si="251"/>
        <v/>
      </c>
      <c r="DV65" s="219" t="str">
        <f t="shared" si="252"/>
        <v/>
      </c>
      <c r="DW65" s="217" t="str">
        <f t="shared" si="253"/>
        <v/>
      </c>
      <c r="DX65" s="218" t="str">
        <f t="shared" si="254"/>
        <v/>
      </c>
      <c r="DY65" s="219" t="str">
        <f t="shared" si="255"/>
        <v/>
      </c>
      <c r="DZ65" s="217" t="str">
        <f t="shared" si="256"/>
        <v/>
      </c>
      <c r="EA65" s="218" t="str">
        <f t="shared" si="257"/>
        <v/>
      </c>
      <c r="EB65" s="219" t="str">
        <f t="shared" si="258"/>
        <v/>
      </c>
      <c r="EC65" s="217" t="str">
        <f t="shared" si="259"/>
        <v/>
      </c>
      <c r="ED65" s="252">
        <f t="shared" si="140"/>
        <v>0</v>
      </c>
      <c r="EE65" s="253">
        <f t="shared" si="141"/>
        <v>0</v>
      </c>
      <c r="EF65" s="254" t="str">
        <f t="shared" si="142"/>
        <v/>
      </c>
      <c r="EG65" s="255" t="e">
        <f t="shared" si="269"/>
        <v>#DIV/0!</v>
      </c>
      <c r="EH65" s="255" t="e">
        <f t="shared" si="269"/>
        <v>#DIV/0!</v>
      </c>
      <c r="EI65" s="255" t="e">
        <f t="shared" si="269"/>
        <v>#DIV/0!</v>
      </c>
      <c r="EJ65" s="255" t="e">
        <f t="shared" si="269"/>
        <v>#DIV/0!</v>
      </c>
      <c r="EK65" s="255" t="e">
        <f t="shared" si="269"/>
        <v>#DIV/0!</v>
      </c>
      <c r="EL65" s="255" t="e">
        <f t="shared" si="269"/>
        <v>#DIV/0!</v>
      </c>
      <c r="EM65" s="255" t="e">
        <f t="shared" si="269"/>
        <v>#DIV/0!</v>
      </c>
      <c r="EN65" s="255" t="e">
        <f t="shared" si="269"/>
        <v>#DIV/0!</v>
      </c>
      <c r="EO65" s="255" t="e">
        <f t="shared" si="269"/>
        <v>#DIV/0!</v>
      </c>
      <c r="EP65" s="255" t="e">
        <f t="shared" si="269"/>
        <v>#DIV/0!</v>
      </c>
      <c r="EQ65" s="255" t="e">
        <f t="shared" si="269"/>
        <v>#DIV/0!</v>
      </c>
      <c r="ER65" s="255" t="e">
        <f t="shared" si="269"/>
        <v>#DIV/0!</v>
      </c>
      <c r="ES65" s="255" t="e">
        <f t="shared" si="269"/>
        <v>#DIV/0!</v>
      </c>
      <c r="ET65" s="255" t="e">
        <f t="shared" si="269"/>
        <v>#DIV/0!</v>
      </c>
      <c r="EU65" s="255" t="e">
        <f t="shared" si="269"/>
        <v>#DIV/0!</v>
      </c>
      <c r="EV65" s="255" t="e">
        <f t="shared" si="260"/>
        <v>#DIV/0!</v>
      </c>
      <c r="EW65" s="255" t="e">
        <f t="shared" si="203"/>
        <v>#DIV/0!</v>
      </c>
      <c r="EX65" s="255" t="e">
        <f t="shared" si="201"/>
        <v>#DIV/0!</v>
      </c>
      <c r="EY65" s="256" t="str">
        <f t="shared" si="144"/>
        <v/>
      </c>
      <c r="EZ65" s="257" t="str">
        <f t="shared" si="145"/>
        <v/>
      </c>
      <c r="FA65" s="257" t="str">
        <f t="shared" si="146"/>
        <v/>
      </c>
      <c r="FB65" s="257" t="str">
        <f t="shared" si="147"/>
        <v/>
      </c>
      <c r="FC65" s="257" t="str">
        <f t="shared" si="148"/>
        <v/>
      </c>
      <c r="FD65" s="257" t="str">
        <f t="shared" si="149"/>
        <v/>
      </c>
      <c r="FE65" s="257" t="str">
        <f t="shared" si="150"/>
        <v/>
      </c>
      <c r="FF65" s="257" t="str">
        <f t="shared" si="151"/>
        <v/>
      </c>
      <c r="FG65" s="257" t="str">
        <f t="shared" si="152"/>
        <v/>
      </c>
      <c r="FH65" s="257" t="str">
        <f t="shared" si="153"/>
        <v/>
      </c>
      <c r="FI65" s="257" t="str">
        <f t="shared" si="154"/>
        <v/>
      </c>
      <c r="FJ65" s="257" t="str">
        <f t="shared" si="155"/>
        <v/>
      </c>
      <c r="FK65" s="257" t="str">
        <f t="shared" si="156"/>
        <v/>
      </c>
      <c r="FL65" s="257" t="str">
        <f t="shared" si="157"/>
        <v/>
      </c>
      <c r="FM65" s="257" t="str">
        <f t="shared" si="158"/>
        <v/>
      </c>
      <c r="FN65" s="257" t="str">
        <f t="shared" si="159"/>
        <v/>
      </c>
      <c r="FO65" s="257" t="str">
        <f t="shared" si="160"/>
        <v/>
      </c>
      <c r="FP65" s="258" t="str">
        <f t="shared" si="161"/>
        <v/>
      </c>
      <c r="FQ65" s="228">
        <v>65</v>
      </c>
      <c r="FR65" s="232">
        <f t="shared" si="198"/>
        <v>60</v>
      </c>
      <c r="FS65" s="230" t="str" cm="1">
        <f t="array" ref="FS65">IFERROR(INDEX($EG$4:$EX$4,_xlfn.AGGREGATE(15,6,COLUMN($EG$4:$EX$4)-COLUMN($EF$1)/($EG65:$EX65=LARGE($EG65:$EX65,1)),COLUMNS($EX$4:$EX$4))),"")</f>
        <v/>
      </c>
      <c r="FT65" s="230" t="str" cm="1">
        <f t="array" ref="FT65">IFERROR(INDEX($EG$4:$EX$4,_xlfn.AGGREGATE(15,6,COLUMN($EG$4:$EX$4)-COLUMN($EF$1)/($EG65:$EX65=LARGE($EG65:$EX65,2)),COLUMNS($EX$4:$EY$4))),"")</f>
        <v/>
      </c>
      <c r="FU65" s="230" t="str" cm="1">
        <f t="array" ref="FU65">IFERROR(INDEX($EG$4:$EX$4,_xlfn.AGGREGATE(15,6,COLUMN($EG$4:$EX$4)-COLUMN($EF$1)/($EG65:$EX65=LARGE($EG65:$EX65,3)),COLUMNS($EX$4:$EZ$4))),"")</f>
        <v/>
      </c>
      <c r="FV65" s="230" t="str" cm="1">
        <f t="array" ref="FV65">IFERROR(INDEX($EG$4:$EX$4,_xlfn.AGGREGATE(15,6,COLUMN($EG$4:$EX$4)-COLUMN($EF$1)/($EG65:$EX65=LARGE($EG65:$EX65,4)),COLUMNS($EX$4:$FA$4))),"")</f>
        <v/>
      </c>
      <c r="FW65" s="230" t="str" cm="1">
        <f t="array" ref="FW65">IFERROR(INDEX($EG$4:$EX$4,_xlfn.AGGREGATE(15,6,COLUMN($EG$4:$EX$4)-COLUMN($EF$1)/($EG65:$EX65=LARGE($EG65:$EX65,5)),COLUMNS($EX$4:$FB$4))),"")</f>
        <v/>
      </c>
      <c r="FX65" s="230" t="str" cm="1">
        <f t="array" ref="FX65">IFERROR(INDEX($EG$4:$EX$4,_xlfn.AGGREGATE(15,6,COLUMN($EG$4:$EX$4)-COLUMN($EF$1)/($EG65:$EX65=LARGE($EG65:$EX65,6)),COLUMNS($EX$4:$FC$4))),"")</f>
        <v/>
      </c>
      <c r="FY65" s="228" t="str">
        <f t="shared" si="191"/>
        <v/>
      </c>
      <c r="FZ65" s="231" t="str">
        <f t="shared" ca="1" si="192"/>
        <v>R</v>
      </c>
      <c r="GA65" s="231" t="e" cm="1">
        <f t="array" aca="1" ref="GA65" ca="1">IF(INDIRECT(VLOOKUP(GA64,General!AC:AE,3,FALSE)&amp;FQ64)&gt;0,GA64,FY64)</f>
        <v>#N/A</v>
      </c>
      <c r="GB65" s="232">
        <f t="shared" ca="1" si="193"/>
        <v>2</v>
      </c>
      <c r="GC65" s="230"/>
      <c r="GD65" s="231"/>
      <c r="GE65" s="231"/>
      <c r="GF65" s="231"/>
      <c r="GG65" s="231"/>
      <c r="GH65" s="229"/>
      <c r="GI65" s="259">
        <f ca="1">IF(FS65="",-1,COUNTIF(INDIRECT(GC65&amp;$DN$10):INDIRECT(GC65&amp;FQ65),"Y"))</f>
        <v>-1</v>
      </c>
      <c r="GJ65" s="262">
        <f ca="1">IF(FT65="",-1,COUNTIF(INDIRECT(GD65&amp;$DN$10):INDIRECT(GD65&amp;FQ65),"Y"))</f>
        <v>-1</v>
      </c>
      <c r="GK65" s="262">
        <f ca="1">IF(FU65="",-1,COUNTIF(INDIRECT(GE65&amp;$DN$10):INDIRECT(GE65&amp;FQ65),"Y"))</f>
        <v>-1</v>
      </c>
      <c r="GL65" s="260">
        <f ca="1">IF(FV65="",-1,COUNTIF(INDIRECT(GF65&amp;$DN$10):INDIRECT(GF65&amp;FQ65),"Y"))</f>
        <v>-1</v>
      </c>
      <c r="GM65" s="264">
        <f ca="1">IF(FW65="",-1,COUNTIF(INDIRECT(GG65&amp;$DN$10):INDIRECT(GG65&amp;FQ65),"Y"))</f>
        <v>-1</v>
      </c>
      <c r="GN65" s="264">
        <f ca="1">IF(FX65="",-1,COUNTIF(INDIRECT(GH65&amp;$DN$10):INDIRECT(GH65&amp;FQ65),"Y"))</f>
        <v>-1</v>
      </c>
      <c r="GO65" s="230" t="str" cm="1">
        <f t="array" ref="GO65">IFERROR(INDEX($DP$65:$DU$65,_xlfn.AGGREGATE(15,6,COLUMN($DP$65:$DU$65)-COLUMN($DO$65)/($EF$65:$EK$65=MAX($EF$65:$EK$65)),COLUMNS($DP$65:FS65))),"")</f>
        <v/>
      </c>
      <c r="GP65" s="231" t="str" cm="1">
        <f t="array" ref="GP65">IFERROR(INDEX($DP$65:$DU$65,_xlfn.AGGREGATE(15,6,COLUMN($DP$65:$DU$65)-COLUMN($DO$65)/($EF$65:$EK$65=MAX($EF$65:$EK$65)),COLUMNS($DP$65:FT65))),"")</f>
        <v/>
      </c>
      <c r="GQ65" s="231" t="str" cm="1">
        <f t="array" ref="GQ65">IFERROR(INDEX($DP$65:$DU$65,_xlfn.AGGREGATE(15,6,COLUMN($DP$65:$DU$65)-COLUMN($DO$65)/($EF$65:$EK$65=MAX($EF$65:$EK$65)),COLUMNS($DP$65:FU65))),"")</f>
        <v/>
      </c>
      <c r="GR65" s="231" t="str" cm="1">
        <f t="array" ref="GR65">IFERROR(INDEX($DP$65:$DU$65,_xlfn.AGGREGATE(15,6,COLUMN($DP$65:$DU$65)-COLUMN($DO$65)/($EF$65:$EK$65=MAX($EF$65:$EK$65)),COLUMNS($DP$65:FV65))),"")</f>
        <v/>
      </c>
      <c r="GS65" s="231" t="str" cm="1">
        <f t="array" ref="GS65">IFERROR(INDEX($DP$65:$DU$65,_xlfn.AGGREGATE(15,6,COLUMN($DP$65:$DU$65)-COLUMN($DO$65)/($EF$65:$EK$65=MAX($EF$65:$EK$65)),COLUMNS($DP$65:FW65))),"")</f>
        <v/>
      </c>
      <c r="GT65" s="229" t="str" cm="1">
        <f t="array" ref="GT65">IFERROR(INDEX($DP$65:$DU$65,_xlfn.AGGREGATE(15,6,COLUMN($DP$65:$DU$65)-COLUMN($DO$65)/($EF$65:$EK$65=MAX($EF$65:$EK$65)),COLUMNS($DP$65:FX65))),"")</f>
        <v/>
      </c>
      <c r="GU65" s="234">
        <f t="shared" ca="1" si="164"/>
        <v>6</v>
      </c>
      <c r="GV65" s="232">
        <f t="shared" ca="1" si="194"/>
        <v>2</v>
      </c>
      <c r="GW65" s="263" t="str" cm="1">
        <f t="array" aca="1" ref="GW65" ca="1">INDEX(GO65:GT65,1,GV65)</f>
        <v/>
      </c>
      <c r="GX65" s="230" t="str">
        <f t="shared" ca="1" si="17"/>
        <v>B</v>
      </c>
      <c r="GY65" s="231" t="str">
        <f t="shared" ca="1" si="18"/>
        <v>T</v>
      </c>
      <c r="GZ65" s="231" t="str">
        <f t="shared" si="19"/>
        <v>C</v>
      </c>
      <c r="HA65" s="231" t="str">
        <f t="shared" si="6"/>
        <v/>
      </c>
      <c r="HB65" s="231" t="str">
        <f t="shared" ca="1" si="7"/>
        <v>00</v>
      </c>
      <c r="HC65" s="231" t="str">
        <f t="shared" si="8"/>
        <v>00</v>
      </c>
      <c r="HD65" s="234" t="str">
        <f t="shared" si="92"/>
        <v/>
      </c>
      <c r="HE65" s="234" t="str">
        <f t="shared" si="93"/>
        <v/>
      </c>
      <c r="HF65" s="234" t="str">
        <f t="shared" si="94"/>
        <v/>
      </c>
      <c r="HG65" s="234" t="str">
        <f t="shared" si="95"/>
        <v/>
      </c>
      <c r="HH65" s="234" t="str">
        <f t="shared" si="96"/>
        <v/>
      </c>
      <c r="HI65" s="234" t="str">
        <f t="shared" si="97"/>
        <v/>
      </c>
      <c r="HJ65" s="234">
        <f t="shared" ca="1" si="261"/>
        <v>0</v>
      </c>
      <c r="HK65" s="234">
        <f t="shared" ca="1" si="261"/>
        <v>0</v>
      </c>
      <c r="HL65" s="230" t="str">
        <f t="shared" si="206"/>
        <v/>
      </c>
      <c r="HM65" s="231">
        <f>IF(CC65="",0,IFERROR(VLOOKUP(CC60&amp;CC61&amp;CC62&amp;CC63&amp;CC64&amp;CC65,General!I:J,2,FALSE),0))</f>
        <v>0</v>
      </c>
      <c r="HN65" s="231">
        <f>IF(CF65="",0,IFERROR(VLOOKUP(CF60&amp;CF61&amp;CF62&amp;CF63&amp;CF64&amp;CF65,General!I:J,2,FALSE),0))</f>
        <v>0</v>
      </c>
      <c r="HO65" s="231">
        <f>IF(CI65="",0,IFERROR(VLOOKUP(CI60&amp;CI61&amp;CI62&amp;CI63&amp;CI64&amp;CI65,General!I:J,2,FALSE),0))</f>
        <v>0</v>
      </c>
      <c r="HP65" s="231">
        <f>IF(CL65="",0,IFERROR(VLOOKUP(CL60&amp;CL61&amp;CL62&amp;CL63&amp;CL64&amp;CL65,General!I:J,2,FALSE),0))</f>
        <v>0</v>
      </c>
      <c r="HQ65" s="231">
        <f>IF(CO65="",0,IFERROR(VLOOKUP(CO60&amp;CO61&amp;CO62&amp;CO63&amp;CO64&amp;CO65,General!I:J,2,FALSE),0))</f>
        <v>0</v>
      </c>
      <c r="HR65" s="231">
        <f>IF(CR65="",0,IFERROR(VLOOKUP(CR60&amp;CR61&amp;CR62&amp;CR63&amp;CR64&amp;CR65,General!I:J,2,FALSE),0))</f>
        <v>0</v>
      </c>
      <c r="HS65" s="231">
        <f>IF(CU65="",0,IFERROR(VLOOKUP(CU60&amp;CU61&amp;CU62&amp;CU63&amp;CU64&amp;CU65,General!I:J,2,FALSE),0))</f>
        <v>0</v>
      </c>
      <c r="HT65" s="231">
        <f>IF(CX65="",0,IFERROR(VLOOKUP(CX60&amp;CX61&amp;CX62&amp;CX63&amp;CX64&amp;CX65,General!I:J,2,FALSE),0))</f>
        <v>0</v>
      </c>
      <c r="HU65" s="231">
        <f>IF(DA65="",0,IFERROR(VLOOKUP(DA60&amp;DA61&amp;DA62&amp;DA63&amp;DA64&amp;DA65,General!I:J,2,FALSE),0))</f>
        <v>0</v>
      </c>
      <c r="HV65" s="231">
        <f>IF(DD65="",0,IFERROR(VLOOKUP(DD60&amp;DD61&amp;DD62&amp;DD63&amp;DD64&amp;DD65,General!I:J,2,FALSE),0))</f>
        <v>0</v>
      </c>
      <c r="HW65" s="231">
        <f>IF(DG65="",0,IFERROR(VLOOKUP(DG60&amp;DG61&amp;DG62&amp;DG63&amp;DG64&amp;DG65,General!I:J,2,FALSE),0))</f>
        <v>0</v>
      </c>
      <c r="HX65" s="231">
        <f>IF(DJ65="",0,IFERROR(VLOOKUP(DJ60&amp;DJ61&amp;DJ62&amp;DJ63&amp;DJ64&amp;DJ65,General!I:J,2,FALSE),0))</f>
        <v>0</v>
      </c>
      <c r="HY65" s="231">
        <f>IF(DM65="",0,IFERROR(VLOOKUP(DM60&amp;DM61&amp;DM62&amp;DM63&amp;DM64&amp;DM65,General!I:J,2,FALSE),0))</f>
        <v>0</v>
      </c>
      <c r="HZ65" s="231">
        <f>IF(DP65="",0,IFERROR(VLOOKUP(DP60&amp;DP61&amp;DP62&amp;DP63&amp;DP64&amp;DP65,General!I:J,2,FALSE),0))</f>
        <v>0</v>
      </c>
      <c r="IA65" s="231">
        <f>IF(DS65="",0,IFERROR(VLOOKUP(DS60&amp;DS61&amp;DS62&amp;DS63&amp;DS64&amp;DS65,General!I:J,2,FALSE),0))</f>
        <v>0</v>
      </c>
      <c r="IB65" s="231">
        <f>IF(DV65="",0,IFERROR(VLOOKUP(DV60&amp;DV61&amp;DV62&amp;DV63&amp;DV64&amp;DV65,General!I:J,2,FALSE),0))</f>
        <v>0</v>
      </c>
      <c r="IC65" s="229">
        <f>IF(DY65="",0,IFERROR(VLOOKUP(DY60&amp;DY61&amp;DY62&amp;DY63&amp;DY64&amp;DY65,General!I:J,2,FALSE),0))</f>
        <v>0</v>
      </c>
      <c r="ID65" s="229">
        <f>IF(EB65="",0,IFERROR(VLOOKUP(EB60&amp;EB61&amp;EB62&amp;EB63&amp;EB64&amp;EB65,General!I:J,2,FALSE),0))</f>
        <v>0</v>
      </c>
      <c r="IE65" s="229">
        <v>0</v>
      </c>
      <c r="IF65" s="234" t="str">
        <f t="shared" si="165"/>
        <v/>
      </c>
      <c r="IG65" s="234" t="str">
        <f t="shared" si="99"/>
        <v>N</v>
      </c>
      <c r="IH65" s="234" t="str">
        <f t="shared" ca="1" si="100"/>
        <v>N</v>
      </c>
      <c r="II65" s="234" t="str">
        <f t="shared" si="101"/>
        <v>N</v>
      </c>
      <c r="IJ65" s="234" t="str">
        <f t="shared" si="102"/>
        <v/>
      </c>
      <c r="IK65" s="276" t="str">
        <f t="shared" ca="1" si="103"/>
        <v/>
      </c>
      <c r="IL65" s="234" t="str">
        <f t="shared" ca="1" si="104"/>
        <v/>
      </c>
      <c r="IM65" s="234" t="str">
        <f t="shared" si="105"/>
        <v/>
      </c>
      <c r="IN65" s="234" t="str">
        <f t="shared" si="106"/>
        <v/>
      </c>
      <c r="IO65" s="234" t="str">
        <f t="shared" si="107"/>
        <v/>
      </c>
      <c r="IP65" s="234" t="str">
        <f t="shared" si="108"/>
        <v/>
      </c>
      <c r="IQ65" s="234" t="str">
        <f t="shared" si="10"/>
        <v/>
      </c>
      <c r="IR65" s="234" t="str">
        <f t="shared" si="11"/>
        <v/>
      </c>
      <c r="IS65" s="234" t="str">
        <f t="shared" si="266"/>
        <v>00000</v>
      </c>
      <c r="IT65" s="234" t="str">
        <f t="shared" si="266"/>
        <v>00000</v>
      </c>
      <c r="IU65" s="234" t="str">
        <f t="shared" si="267"/>
        <v>000000</v>
      </c>
      <c r="IV65" s="234" t="str">
        <f t="shared" si="267"/>
        <v>000000</v>
      </c>
      <c r="IW65" s="234" t="str">
        <f t="shared" si="268"/>
        <v>B</v>
      </c>
      <c r="IX65" s="234" t="str">
        <f t="shared" si="168"/>
        <v>B</v>
      </c>
      <c r="IY65" s="234" t="str">
        <f t="shared" si="110"/>
        <v/>
      </c>
      <c r="IZ65" s="234" t="str">
        <f t="shared" ca="1" si="111"/>
        <v/>
      </c>
      <c r="JA65" s="234" t="str">
        <f t="shared" ca="1" si="112"/>
        <v>0</v>
      </c>
      <c r="JB65" s="234" t="str">
        <f t="shared" ca="1" si="113"/>
        <v/>
      </c>
      <c r="JC65" s="234" t="str">
        <f t="shared" si="114"/>
        <v>0</v>
      </c>
      <c r="JD65" s="234" t="str">
        <f t="shared" ca="1" si="115"/>
        <v/>
      </c>
      <c r="JE65" s="234" t="str">
        <f t="shared" ca="1" si="169"/>
        <v/>
      </c>
      <c r="JF65" s="234" t="str">
        <f t="shared" ca="1" si="170"/>
        <v/>
      </c>
      <c r="JG65" s="234" t="str">
        <f t="shared" ca="1" si="171"/>
        <v/>
      </c>
      <c r="JH65" s="234" t="str">
        <f t="shared" si="116"/>
        <v/>
      </c>
      <c r="JI65" s="234"/>
      <c r="JJ65" s="234"/>
      <c r="JK65" s="234"/>
      <c r="JL65" s="234"/>
      <c r="JM65" s="234"/>
      <c r="JN65" s="234">
        <v>1</v>
      </c>
      <c r="JO65" s="218"/>
      <c r="JP65" s="234"/>
      <c r="JQ65" s="234"/>
      <c r="JS65" s="281" t="e">
        <f t="shared" si="199"/>
        <v>#DIV/0!</v>
      </c>
      <c r="JT65" s="1" t="e">
        <f t="shared" si="200"/>
        <v>#DIV/0!</v>
      </c>
      <c r="JU65" s="1" t="e">
        <f t="shared" si="174"/>
        <v>#DIV/0!</v>
      </c>
      <c r="JV65" s="1" t="e">
        <f t="shared" si="175"/>
        <v>#DIV/0!</v>
      </c>
      <c r="JW65" s="1" t="e">
        <f t="shared" si="176"/>
        <v>#DIV/0!</v>
      </c>
      <c r="JX65" s="1" t="str">
        <f t="shared" si="177"/>
        <v/>
      </c>
      <c r="JY65" s="1" t="str">
        <f t="shared" si="178"/>
        <v/>
      </c>
      <c r="JZ65" s="1" t="str">
        <f t="shared" si="179"/>
        <v/>
      </c>
      <c r="KA65" s="1" t="str">
        <f t="shared" si="180"/>
        <v/>
      </c>
      <c r="KB65" s="1" t="str">
        <f t="shared" si="181"/>
        <v/>
      </c>
      <c r="KC65" s="1" t="str" cm="1">
        <f t="array" aca="1" ref="KC65" ca="1">IF(INDIRECT(VLOOKUP(KC64,General!AC:AE,3,FALSE)&amp;FQ64)&gt;1,KC64,JX65)</f>
        <v>DL</v>
      </c>
      <c r="KD65" s="1" t="str" cm="1">
        <f t="array" aca="1" ref="KD65" ca="1">IF(AND(INDIRECT(VLOOKUP(KD64,General!AC:AE,3,FALSE)&amp;FQ64)&gt;6,KD64&lt;&gt;KC65),KD64,IF(JX65&lt;&gt;KC65,JX65,IF(AND(JX65=JY65,JX65=JZ65),KA65,IF(JX65=JY65,JZ65,JY65))))</f>
        <v>DR</v>
      </c>
      <c r="KE65" s="1" t="str" cm="1">
        <f t="array" aca="1" ref="KE65" ca="1">IF(AND(INDIRECT(VLOOKUP(KE64,General!AC:AE,3,FALSE)&amp;FQ64)&gt;6,KE64&lt;&gt;KC65,KE64&lt;&gt;KD65),KE64,IF(AND(JX65&lt;&gt;KC65,JX65&lt;&gt;KD65),JX65,IF(AND(JY65&lt;&gt;KC65,JY65&lt;&gt;KD65),JY65,IF(AND(JZ65&lt;&gt;KC65,JZ65&lt;&gt;KD65),JZ65,IF(AND(KA65&lt;&gt;KC65,KA65&lt;&gt;KD65),KA65,KB65)))))</f>
        <v>CW</v>
      </c>
      <c r="KF65" s="1" t="str" cm="1">
        <f t="array" aca="1" ref="KF65" ca="1">INDIRECT(KC65&amp;FQ65)</f>
        <v/>
      </c>
      <c r="KG65" s="1" t="str" cm="1">
        <f t="array" aca="1" ref="KG65" ca="1">INDIRECT(KD65&amp;FQ65)</f>
        <v/>
      </c>
      <c r="KH65" s="1" t="str" cm="1">
        <f t="array" aca="1" ref="KH65" ca="1">INDIRECT(KE65&amp;FQ65)</f>
        <v/>
      </c>
      <c r="KI65" s="1" t="str">
        <f ca="1">VLOOKUP(KC65,General!AF:AG,2,FALSE)</f>
        <v xml:space="preserve">L3O </v>
      </c>
      <c r="KJ65" s="1" t="str">
        <f ca="1">VLOOKUP(KD65,General!AF:AG,2,FALSE)</f>
        <v xml:space="preserve">L4O </v>
      </c>
      <c r="KK65" s="1" t="str">
        <f ca="1">VLOOKUP(KE65,General!AF:AG,2,FALSE)</f>
        <v>AWB</v>
      </c>
      <c r="KL65" s="1" t="str">
        <f t="shared" ca="1" si="195"/>
        <v>Y</v>
      </c>
      <c r="KM65" s="1" t="str">
        <f t="shared" ca="1" si="196"/>
        <v>Y</v>
      </c>
      <c r="KN65" s="1" t="str">
        <f t="shared" ca="1" si="197"/>
        <v>Y</v>
      </c>
    </row>
    <row r="66" spans="1:300" ht="15.75" thickBot="1">
      <c r="A66" s="1">
        <v>62</v>
      </c>
      <c r="B66" s="9" t="str">
        <f t="shared" si="20"/>
        <v/>
      </c>
      <c r="C66" s="91" t="str">
        <f t="shared" si="183"/>
        <v/>
      </c>
      <c r="D66" s="86" t="str">
        <f t="shared" si="117"/>
        <v/>
      </c>
      <c r="E66" s="87" t="str">
        <f t="shared" si="117"/>
        <v/>
      </c>
      <c r="F66" s="8" t="str">
        <f t="shared" si="21"/>
        <v/>
      </c>
      <c r="H66" s="94" t="str">
        <f t="shared" si="184"/>
        <v/>
      </c>
      <c r="I66" s="86" t="str">
        <f t="shared" si="118"/>
        <v/>
      </c>
      <c r="J66" s="87" t="str">
        <f t="shared" si="118"/>
        <v/>
      </c>
      <c r="K66" s="8" t="str">
        <f t="shared" si="119"/>
        <v/>
      </c>
      <c r="L66" s="52"/>
      <c r="M66" s="16" t="str">
        <f>IF(Dashboard!AH66="","",Dashboard!AH66)</f>
        <v/>
      </c>
      <c r="O66" s="9" t="str">
        <f t="shared" si="185"/>
        <v/>
      </c>
      <c r="P66" s="86" t="str">
        <f t="shared" si="120"/>
        <v/>
      </c>
      <c r="Q66" s="87" t="str">
        <f t="shared" si="120"/>
        <v/>
      </c>
      <c r="R66" s="4" t="str">
        <f t="shared" si="121"/>
        <v/>
      </c>
      <c r="S66" s="4" t="str">
        <f t="shared" si="122"/>
        <v/>
      </c>
      <c r="T66" s="110" t="str">
        <f t="shared" si="123"/>
        <v/>
      </c>
      <c r="U66" s="4" t="str">
        <f>IF(M66="","",IF(B66="NB",U65,IF(T66="",SUM($T$5:$T66)+S66,SUM($T$5:$T66))))</f>
        <v/>
      </c>
      <c r="V66" s="98" t="str">
        <f t="shared" si="0"/>
        <v/>
      </c>
      <c r="W66" s="72" t="e">
        <f t="shared" ca="1" si="22"/>
        <v>#VALUE!</v>
      </c>
      <c r="X66" s="74" t="str">
        <f t="shared" si="23"/>
        <v/>
      </c>
      <c r="Y66" s="9" t="str">
        <f t="shared" ca="1" si="12"/>
        <v>D</v>
      </c>
      <c r="Z66" s="4" t="str">
        <f t="shared" ca="1" si="13"/>
        <v>D</v>
      </c>
      <c r="AA66" s="4" t="str">
        <f t="shared" ca="1" si="14"/>
        <v>B</v>
      </c>
      <c r="AB66" s="4" t="str">
        <f t="shared" si="186"/>
        <v/>
      </c>
      <c r="AC66" s="4" t="str">
        <f t="shared" si="187"/>
        <v/>
      </c>
      <c r="AD66" s="4" t="str">
        <f t="shared" si="188"/>
        <v/>
      </c>
      <c r="AE66" s="1" t="str">
        <f t="shared" si="124"/>
        <v/>
      </c>
      <c r="AF66" s="1" t="str">
        <f t="shared" si="125"/>
        <v/>
      </c>
      <c r="AG66" s="1" t="str">
        <f t="shared" si="189"/>
        <v/>
      </c>
      <c r="AH66" s="1" t="str">
        <f t="shared" si="126"/>
        <v/>
      </c>
      <c r="AI66" s="1" t="str">
        <f t="shared" si="127"/>
        <v/>
      </c>
      <c r="AJ66" s="1" t="str">
        <f t="shared" si="128"/>
        <v/>
      </c>
      <c r="AK66" s="1">
        <f t="shared" si="129"/>
        <v>0</v>
      </c>
      <c r="AL66" s="1">
        <f t="shared" si="129"/>
        <v>0</v>
      </c>
      <c r="AM66" s="1" t="str">
        <f t="shared" si="5"/>
        <v/>
      </c>
      <c r="AN66" s="1">
        <f t="shared" si="24"/>
        <v>0</v>
      </c>
      <c r="AO66" s="1" t="str">
        <f t="shared" si="190"/>
        <v/>
      </c>
      <c r="AP66" s="1" t="str">
        <f t="shared" si="25"/>
        <v>N</v>
      </c>
      <c r="AQ66" s="1" t="str">
        <f t="shared" si="26"/>
        <v>N</v>
      </c>
      <c r="AR66" s="1" t="str">
        <f t="shared" si="27"/>
        <v>N</v>
      </c>
      <c r="AS66" s="1" t="str">
        <f t="shared" si="28"/>
        <v/>
      </c>
      <c r="AT66" s="15" t="str">
        <f t="shared" ca="1" si="130"/>
        <v/>
      </c>
      <c r="AU66" s="1" t="str">
        <f t="shared" ca="1" si="29"/>
        <v/>
      </c>
      <c r="AV66" s="1" t="str">
        <f t="shared" ca="1" si="30"/>
        <v/>
      </c>
      <c r="AW66" s="1" t="str">
        <f t="shared" si="31"/>
        <v/>
      </c>
      <c r="AX66" s="1" t="str">
        <f t="shared" si="32"/>
        <v/>
      </c>
      <c r="AY66" s="1" t="str">
        <f t="shared" si="33"/>
        <v/>
      </c>
      <c r="AZ66" s="1" t="str">
        <f>IF(Dashboard!AH66="P",IF(AZ65="",1,AZ65+1),"")</f>
        <v/>
      </c>
      <c r="BA66" s="1" t="str">
        <f>IF(Dashboard!AH66="B",IF(BA65="",1,BA65+1),"")</f>
        <v/>
      </c>
      <c r="BB66" s="1" t="str">
        <f t="shared" si="270"/>
        <v>00000</v>
      </c>
      <c r="BC66" s="1" t="str">
        <f t="shared" si="270"/>
        <v>00000</v>
      </c>
      <c r="BD66" s="1" t="str">
        <f t="shared" si="271"/>
        <v>000000</v>
      </c>
      <c r="BE66" s="1" t="str">
        <f t="shared" si="271"/>
        <v>000000</v>
      </c>
      <c r="BF66" s="1" t="str">
        <f t="shared" si="132"/>
        <v>B</v>
      </c>
      <c r="BG66" s="1" t="str">
        <f t="shared" si="35"/>
        <v/>
      </c>
      <c r="BH66" s="1">
        <f t="shared" ca="1" si="133"/>
        <v>0</v>
      </c>
      <c r="BI66" s="1" t="str">
        <f t="shared" si="36"/>
        <v/>
      </c>
      <c r="BJ66" s="1">
        <f t="shared" ca="1" si="134"/>
        <v>0</v>
      </c>
      <c r="BK66" s="1" t="str">
        <f t="shared" si="37"/>
        <v/>
      </c>
      <c r="BL66" s="1">
        <f t="shared" ca="1" si="135"/>
        <v>0</v>
      </c>
      <c r="BM66" s="1" t="str">
        <f t="shared" ca="1" si="136"/>
        <v>0</v>
      </c>
      <c r="BN66" s="1" t="str">
        <f t="shared" ca="1" si="137"/>
        <v>0</v>
      </c>
      <c r="BO66" s="1" t="str">
        <f t="shared" ca="1" si="138"/>
        <v>0</v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>IF(Dashboard!U66="",1,0.5)</f>
        <v>1</v>
      </c>
      <c r="CB66" s="230" t="str">
        <f t="shared" si="207"/>
        <v/>
      </c>
      <c r="CC66" s="231" t="str">
        <f t="shared" si="208"/>
        <v/>
      </c>
      <c r="CD66" s="229" t="str">
        <f t="shared" si="209"/>
        <v/>
      </c>
      <c r="CE66" s="230" t="str">
        <f t="shared" si="210"/>
        <v/>
      </c>
      <c r="CF66" s="231" t="str">
        <f t="shared" si="211"/>
        <v/>
      </c>
      <c r="CG66" s="229" t="str">
        <f t="shared" si="212"/>
        <v/>
      </c>
      <c r="CH66" s="230" t="str">
        <f t="shared" si="213"/>
        <v/>
      </c>
      <c r="CI66" s="231" t="str">
        <f t="shared" si="214"/>
        <v/>
      </c>
      <c r="CJ66" s="229" t="str">
        <f t="shared" si="215"/>
        <v/>
      </c>
      <c r="CK66" s="230" t="str">
        <f t="shared" si="216"/>
        <v/>
      </c>
      <c r="CL66" s="231" t="str">
        <f t="shared" si="217"/>
        <v/>
      </c>
      <c r="CM66" s="229" t="str">
        <f t="shared" si="218"/>
        <v/>
      </c>
      <c r="CN66" s="230" t="str">
        <f t="shared" si="262"/>
        <v/>
      </c>
      <c r="CO66" s="231" t="str">
        <f t="shared" si="219"/>
        <v/>
      </c>
      <c r="CP66" s="229" t="str">
        <f t="shared" si="220"/>
        <v/>
      </c>
      <c r="CQ66" s="230" t="str">
        <f t="shared" si="221"/>
        <v/>
      </c>
      <c r="CR66" s="231" t="str">
        <f t="shared" si="222"/>
        <v/>
      </c>
      <c r="CS66" s="229" t="str">
        <f t="shared" si="223"/>
        <v/>
      </c>
      <c r="CT66" s="230" t="str">
        <f t="shared" si="224"/>
        <v/>
      </c>
      <c r="CU66" s="231" t="str">
        <f t="shared" si="225"/>
        <v/>
      </c>
      <c r="CV66" s="229" t="str">
        <f t="shared" si="226"/>
        <v/>
      </c>
      <c r="CW66" s="230" t="str">
        <f t="shared" si="227"/>
        <v/>
      </c>
      <c r="CX66" s="231" t="str">
        <f t="shared" si="228"/>
        <v/>
      </c>
      <c r="CY66" s="232" t="str">
        <f t="shared" si="229"/>
        <v/>
      </c>
      <c r="CZ66" s="230" t="str">
        <f t="shared" si="230"/>
        <v/>
      </c>
      <c r="DA66" s="231" t="str">
        <f t="shared" si="231"/>
        <v/>
      </c>
      <c r="DB66" s="229" t="str">
        <f t="shared" si="232"/>
        <v/>
      </c>
      <c r="DC66" s="230" t="str">
        <f t="shared" si="233"/>
        <v/>
      </c>
      <c r="DD66" s="231" t="str">
        <f t="shared" si="234"/>
        <v/>
      </c>
      <c r="DE66" s="229" t="str">
        <f t="shared" si="235"/>
        <v/>
      </c>
      <c r="DF66" s="230" t="str">
        <f t="shared" si="236"/>
        <v/>
      </c>
      <c r="DG66" s="231" t="str">
        <f t="shared" si="237"/>
        <v/>
      </c>
      <c r="DH66" s="229" t="str">
        <f t="shared" si="238"/>
        <v/>
      </c>
      <c r="DI66" s="230" t="str">
        <f t="shared" si="239"/>
        <v/>
      </c>
      <c r="DJ66" s="231" t="str">
        <f t="shared" si="240"/>
        <v/>
      </c>
      <c r="DK66" s="229" t="str">
        <f t="shared" si="241"/>
        <v/>
      </c>
      <c r="DL66" s="230" t="str">
        <f t="shared" si="242"/>
        <v/>
      </c>
      <c r="DM66" s="231" t="str">
        <f t="shared" si="243"/>
        <v/>
      </c>
      <c r="DN66" s="229" t="str">
        <f t="shared" si="244"/>
        <v/>
      </c>
      <c r="DO66" s="230" t="str">
        <f t="shared" si="245"/>
        <v/>
      </c>
      <c r="DP66" s="231" t="str">
        <f t="shared" si="246"/>
        <v/>
      </c>
      <c r="DQ66" s="229" t="str">
        <f t="shared" si="247"/>
        <v/>
      </c>
      <c r="DR66" s="230" t="str">
        <f t="shared" si="248"/>
        <v/>
      </c>
      <c r="DS66" s="231" t="str">
        <f t="shared" si="249"/>
        <v/>
      </c>
      <c r="DT66" s="229" t="str">
        <f t="shared" si="250"/>
        <v/>
      </c>
      <c r="DU66" s="230" t="str">
        <f t="shared" si="251"/>
        <v/>
      </c>
      <c r="DV66" s="231" t="str">
        <f t="shared" si="252"/>
        <v/>
      </c>
      <c r="DW66" s="229" t="str">
        <f t="shared" si="253"/>
        <v/>
      </c>
      <c r="DX66" s="230" t="str">
        <f t="shared" si="254"/>
        <v/>
      </c>
      <c r="DY66" s="231" t="str">
        <f t="shared" si="255"/>
        <v/>
      </c>
      <c r="DZ66" s="229" t="str">
        <f t="shared" si="256"/>
        <v/>
      </c>
      <c r="EA66" s="230" t="str">
        <f t="shared" si="257"/>
        <v/>
      </c>
      <c r="EB66" s="231" t="str">
        <f t="shared" si="258"/>
        <v/>
      </c>
      <c r="EC66" s="229" t="str">
        <f t="shared" si="259"/>
        <v/>
      </c>
      <c r="ED66" s="252">
        <f t="shared" si="140"/>
        <v>0</v>
      </c>
      <c r="EE66" s="253">
        <f t="shared" si="141"/>
        <v>0</v>
      </c>
      <c r="EF66" s="254" t="str">
        <f t="shared" si="142"/>
        <v/>
      </c>
      <c r="EG66" s="255" t="e">
        <f t="shared" si="269"/>
        <v>#DIV/0!</v>
      </c>
      <c r="EH66" s="255" t="e">
        <f t="shared" si="269"/>
        <v>#DIV/0!</v>
      </c>
      <c r="EI66" s="255" t="e">
        <f t="shared" si="269"/>
        <v>#DIV/0!</v>
      </c>
      <c r="EJ66" s="255" t="e">
        <f t="shared" si="269"/>
        <v>#DIV/0!</v>
      </c>
      <c r="EK66" s="255" t="e">
        <f t="shared" si="269"/>
        <v>#DIV/0!</v>
      </c>
      <c r="EL66" s="255" t="e">
        <f t="shared" si="269"/>
        <v>#DIV/0!</v>
      </c>
      <c r="EM66" s="255" t="e">
        <f t="shared" si="269"/>
        <v>#DIV/0!</v>
      </c>
      <c r="EN66" s="255" t="e">
        <f t="shared" si="269"/>
        <v>#DIV/0!</v>
      </c>
      <c r="EO66" s="255" t="e">
        <f t="shared" si="269"/>
        <v>#DIV/0!</v>
      </c>
      <c r="EP66" s="255" t="e">
        <f t="shared" si="269"/>
        <v>#DIV/0!</v>
      </c>
      <c r="EQ66" s="255" t="e">
        <f t="shared" si="269"/>
        <v>#DIV/0!</v>
      </c>
      <c r="ER66" s="255" t="e">
        <f t="shared" si="269"/>
        <v>#DIV/0!</v>
      </c>
      <c r="ES66" s="255" t="e">
        <f t="shared" si="269"/>
        <v>#DIV/0!</v>
      </c>
      <c r="ET66" s="255" t="e">
        <f t="shared" si="269"/>
        <v>#DIV/0!</v>
      </c>
      <c r="EU66" s="255" t="e">
        <f t="shared" si="269"/>
        <v>#DIV/0!</v>
      </c>
      <c r="EV66" s="255" t="e">
        <f t="shared" si="260"/>
        <v>#DIV/0!</v>
      </c>
      <c r="EW66" s="255" t="e">
        <f t="shared" si="203"/>
        <v>#DIV/0!</v>
      </c>
      <c r="EX66" s="255" t="e">
        <f t="shared" si="201"/>
        <v>#DIV/0!</v>
      </c>
      <c r="EY66" s="256" t="str">
        <f t="shared" si="144"/>
        <v/>
      </c>
      <c r="EZ66" s="257" t="str">
        <f t="shared" si="145"/>
        <v/>
      </c>
      <c r="FA66" s="257" t="str">
        <f t="shared" si="146"/>
        <v/>
      </c>
      <c r="FB66" s="257" t="str">
        <f t="shared" si="147"/>
        <v/>
      </c>
      <c r="FC66" s="257" t="str">
        <f t="shared" si="148"/>
        <v/>
      </c>
      <c r="FD66" s="257" t="str">
        <f t="shared" si="149"/>
        <v/>
      </c>
      <c r="FE66" s="257" t="str">
        <f t="shared" si="150"/>
        <v/>
      </c>
      <c r="FF66" s="257" t="str">
        <f t="shared" si="151"/>
        <v/>
      </c>
      <c r="FG66" s="257" t="str">
        <f t="shared" si="152"/>
        <v/>
      </c>
      <c r="FH66" s="257" t="str">
        <f t="shared" si="153"/>
        <v/>
      </c>
      <c r="FI66" s="257" t="str">
        <f t="shared" si="154"/>
        <v/>
      </c>
      <c r="FJ66" s="257" t="str">
        <f t="shared" si="155"/>
        <v/>
      </c>
      <c r="FK66" s="257" t="str">
        <f t="shared" si="156"/>
        <v/>
      </c>
      <c r="FL66" s="257" t="str">
        <f t="shared" si="157"/>
        <v/>
      </c>
      <c r="FM66" s="257" t="str">
        <f t="shared" si="158"/>
        <v/>
      </c>
      <c r="FN66" s="257" t="str">
        <f t="shared" si="159"/>
        <v/>
      </c>
      <c r="FO66" s="257" t="str">
        <f t="shared" si="160"/>
        <v/>
      </c>
      <c r="FP66" s="258" t="str">
        <f t="shared" si="161"/>
        <v/>
      </c>
      <c r="FQ66" s="228">
        <v>66</v>
      </c>
      <c r="FR66" s="232">
        <f t="shared" si="198"/>
        <v>61</v>
      </c>
      <c r="FS66" s="230" t="str" cm="1">
        <f t="array" ref="FS66">IFERROR(INDEX($EG$4:$EX$4,_xlfn.AGGREGATE(15,6,COLUMN($EG$4:$EX$4)-COLUMN($EF$1)/($EG66:$EX66=LARGE($EG66:$EX66,1)),COLUMNS($EX$4:$EX$4))),"")</f>
        <v/>
      </c>
      <c r="FT66" s="230" t="str" cm="1">
        <f t="array" ref="FT66">IFERROR(INDEX($EG$4:$EX$4,_xlfn.AGGREGATE(15,6,COLUMN($EG$4:$EX$4)-COLUMN($EF$1)/($EG66:$EX66=LARGE($EG66:$EX66,2)),COLUMNS($EX$4:$EY$4))),"")</f>
        <v/>
      </c>
      <c r="FU66" s="230" t="str" cm="1">
        <f t="array" ref="FU66">IFERROR(INDEX($EG$4:$EX$4,_xlfn.AGGREGATE(15,6,COLUMN($EG$4:$EX$4)-COLUMN($EF$1)/($EG66:$EX66=LARGE($EG66:$EX66,3)),COLUMNS($EX$4:$EZ$4))),"")</f>
        <v/>
      </c>
      <c r="FV66" s="230" t="str" cm="1">
        <f t="array" ref="FV66">IFERROR(INDEX($EG$4:$EX$4,_xlfn.AGGREGATE(15,6,COLUMN($EG$4:$EX$4)-COLUMN($EF$1)/($EG66:$EX66=LARGE($EG66:$EX66,4)),COLUMNS($EX$4:$FA$4))),"")</f>
        <v/>
      </c>
      <c r="FW66" s="230" t="str" cm="1">
        <f t="array" ref="FW66">IFERROR(INDEX($EG$4:$EX$4,_xlfn.AGGREGATE(15,6,COLUMN($EG$4:$EX$4)-COLUMN($EF$1)/($EG66:$EX66=LARGE($EG66:$EX66,5)),COLUMNS($EX$4:$FB$4))),"")</f>
        <v/>
      </c>
      <c r="FX66" s="230" t="str" cm="1">
        <f t="array" ref="FX66">IFERROR(INDEX($EG$4:$EX$4,_xlfn.AGGREGATE(15,6,COLUMN($EG$4:$EX$4)-COLUMN($EF$1)/($EG66:$EX66=LARGE($EG66:$EX66,6)),COLUMNS($EX$4:$FC$4))),"")</f>
        <v/>
      </c>
      <c r="FY66" s="228" t="str">
        <f t="shared" si="191"/>
        <v/>
      </c>
      <c r="FZ66" s="231" t="str">
        <f t="shared" ca="1" si="192"/>
        <v>R</v>
      </c>
      <c r="GA66" s="231" t="e" cm="1">
        <f t="array" aca="1" ref="GA66" ca="1">IF(INDIRECT(VLOOKUP(GA65,General!AC:AE,3,FALSE)&amp;FQ65)&gt;0,GA65,FY65)</f>
        <v>#N/A</v>
      </c>
      <c r="GB66" s="232">
        <f t="shared" ca="1" si="193"/>
        <v>3</v>
      </c>
      <c r="GC66" s="230"/>
      <c r="GD66" s="231"/>
      <c r="GE66" s="231"/>
      <c r="GF66" s="231"/>
      <c r="GG66" s="231"/>
      <c r="GH66" s="229"/>
      <c r="GI66" s="259">
        <f ca="1">IF(FS66="",-1,COUNTIF(INDIRECT(GC66&amp;$DN$10):INDIRECT(GC66&amp;FQ66),"Y"))</f>
        <v>-1</v>
      </c>
      <c r="GJ66" s="262">
        <f ca="1">IF(FT66="",-1,COUNTIF(INDIRECT(GD66&amp;$DN$10):INDIRECT(GD66&amp;FQ66),"Y"))</f>
        <v>-1</v>
      </c>
      <c r="GK66" s="262">
        <f ca="1">IF(FU66="",-1,COUNTIF(INDIRECT(GE66&amp;$DN$10):INDIRECT(GE66&amp;FQ66),"Y"))</f>
        <v>-1</v>
      </c>
      <c r="GL66" s="260">
        <f ca="1">IF(FV66="",-1,COUNTIF(INDIRECT(GF66&amp;$DN$10):INDIRECT(GF66&amp;FQ66),"Y"))</f>
        <v>-1</v>
      </c>
      <c r="GM66" s="264">
        <f ca="1">IF(FW66="",-1,COUNTIF(INDIRECT(GG66&amp;$DN$10):INDIRECT(GG66&amp;FQ66),"Y"))</f>
        <v>-1</v>
      </c>
      <c r="GN66" s="264">
        <f ca="1">IF(FX66="",-1,COUNTIF(INDIRECT(GH66&amp;$DN$10):INDIRECT(GH66&amp;FQ66),"Y"))</f>
        <v>-1</v>
      </c>
      <c r="GO66" s="230" t="str" cm="1">
        <f t="array" ref="GO66">IFERROR(INDEX($DP$66:$DU$66,_xlfn.AGGREGATE(15,6,COLUMN($DP$66:$DU$66)-COLUMN($DO$66)/($EF$66:$EK$66=MAX($EF$66:$EK$66)),COLUMNS($DP$66:FS66))),"")</f>
        <v/>
      </c>
      <c r="GP66" s="231" t="str" cm="1">
        <f t="array" ref="GP66">IFERROR(INDEX($DP$66:$DU$66,_xlfn.AGGREGATE(15,6,COLUMN($DP$66:$DU$66)-COLUMN($DO$66)/($EF$66:$EK$66=MAX($EF$66:$EK$66)),COLUMNS($DP$66:FT66))),"")</f>
        <v/>
      </c>
      <c r="GQ66" s="231" t="str" cm="1">
        <f t="array" ref="GQ66">IFERROR(INDEX($DP$66:$DU$66,_xlfn.AGGREGATE(15,6,COLUMN($DP$66:$DU$66)-COLUMN($DO$66)/($EF$66:$EK$66=MAX($EF$66:$EK$66)),COLUMNS($DP$66:FU66))),"")</f>
        <v/>
      </c>
      <c r="GR66" s="231" t="str" cm="1">
        <f t="array" ref="GR66">IFERROR(INDEX($DP$66:$DU$66,_xlfn.AGGREGATE(15,6,COLUMN($DP$66:$DU$66)-COLUMN($DO$66)/($EF$66:$EK$66=MAX($EF$66:$EK$66)),COLUMNS($DP$66:FV66))),"")</f>
        <v/>
      </c>
      <c r="GS66" s="231" t="str" cm="1">
        <f t="array" ref="GS66">IFERROR(INDEX($DP$66:$DU$66,_xlfn.AGGREGATE(15,6,COLUMN($DP$66:$DU$66)-COLUMN($DO$66)/($EF$66:$EK$66=MAX($EF$66:$EK$66)),COLUMNS($DP$66:FW66))),"")</f>
        <v/>
      </c>
      <c r="GT66" s="229" t="str" cm="1">
        <f t="array" ref="GT66">IFERROR(INDEX($DP$66:$DU$66,_xlfn.AGGREGATE(15,6,COLUMN($DP$66:$DU$66)-COLUMN($DO$66)/($EF$66:$EK$66=MAX($EF$66:$EK$66)),COLUMNS($DP$66:FX66))),"")</f>
        <v/>
      </c>
      <c r="GU66" s="234">
        <f t="shared" ca="1" si="164"/>
        <v>6</v>
      </c>
      <c r="GV66" s="232">
        <f t="shared" ca="1" si="194"/>
        <v>3</v>
      </c>
      <c r="GW66" s="263" t="str" cm="1">
        <f t="array" aca="1" ref="GW66" ca="1">INDEX(GO66:GT66,1,GV66)</f>
        <v/>
      </c>
      <c r="GX66" s="230" t="str">
        <f t="shared" ca="1" si="17"/>
        <v>B</v>
      </c>
      <c r="GY66" s="231" t="str">
        <f t="shared" ca="1" si="18"/>
        <v>T</v>
      </c>
      <c r="GZ66" s="231" t="str">
        <f t="shared" si="19"/>
        <v>C</v>
      </c>
      <c r="HA66" s="231" t="str">
        <f t="shared" si="6"/>
        <v/>
      </c>
      <c r="HB66" s="231" t="str">
        <f t="shared" ca="1" si="7"/>
        <v>00</v>
      </c>
      <c r="HC66" s="231" t="str">
        <f t="shared" si="8"/>
        <v>00</v>
      </c>
      <c r="HD66" s="234" t="str">
        <f t="shared" si="92"/>
        <v/>
      </c>
      <c r="HE66" s="234" t="str">
        <f t="shared" si="93"/>
        <v/>
      </c>
      <c r="HF66" s="234" t="str">
        <f t="shared" si="94"/>
        <v/>
      </c>
      <c r="HG66" s="234" t="str">
        <f t="shared" si="95"/>
        <v/>
      </c>
      <c r="HH66" s="234" t="str">
        <f t="shared" si="96"/>
        <v/>
      </c>
      <c r="HI66" s="234" t="str">
        <f t="shared" si="97"/>
        <v/>
      </c>
      <c r="HJ66" s="234">
        <f t="shared" ca="1" si="261"/>
        <v>0</v>
      </c>
      <c r="HK66" s="234">
        <f t="shared" ca="1" si="261"/>
        <v>0</v>
      </c>
      <c r="HL66" s="230" t="str">
        <f t="shared" si="206"/>
        <v/>
      </c>
      <c r="HM66" s="231">
        <f>IF(CC66="",0,IFERROR(VLOOKUP(CC61&amp;CC62&amp;CC63&amp;CC64&amp;CC65&amp;CC66,General!I:J,2,FALSE),0))</f>
        <v>0</v>
      </c>
      <c r="HN66" s="231">
        <f>IF(CF66="",0,IFERROR(VLOOKUP(CF61&amp;CF62&amp;CF63&amp;CF64&amp;CF65&amp;CF66,General!I:J,2,FALSE),0))</f>
        <v>0</v>
      </c>
      <c r="HO66" s="231">
        <f>IF(CI66="",0,IFERROR(VLOOKUP(CI61&amp;CI62&amp;CI63&amp;CI64&amp;CI65&amp;CI66,General!I:J,2,FALSE),0))</f>
        <v>0</v>
      </c>
      <c r="HP66" s="231">
        <f>IF(CL66="",0,IFERROR(VLOOKUP(CL61&amp;CL62&amp;CL63&amp;CL64&amp;CL65&amp;CL66,General!I:J,2,FALSE),0))</f>
        <v>0</v>
      </c>
      <c r="HQ66" s="231">
        <f>IF(CO66="",0,IFERROR(VLOOKUP(CO61&amp;CO62&amp;CO63&amp;CO64&amp;CO65&amp;CO66,General!I:J,2,FALSE),0))</f>
        <v>0</v>
      </c>
      <c r="HR66" s="231">
        <f>IF(CR66="",0,IFERROR(VLOOKUP(CR61&amp;CR62&amp;CR63&amp;CR64&amp;CR65&amp;CR66,General!I:J,2,FALSE),0))</f>
        <v>0</v>
      </c>
      <c r="HS66" s="231">
        <f>IF(CU66="",0,IFERROR(VLOOKUP(CU61&amp;CU62&amp;CU63&amp;CU64&amp;CU65&amp;CU66,General!I:J,2,FALSE),0))</f>
        <v>0</v>
      </c>
      <c r="HT66" s="231">
        <f>IF(CX66="",0,IFERROR(VLOOKUP(CX61&amp;CX62&amp;CX63&amp;CX64&amp;CX65&amp;CX66,General!I:J,2,FALSE),0))</f>
        <v>0</v>
      </c>
      <c r="HU66" s="231">
        <f>IF(DA66="",0,IFERROR(VLOOKUP(DA61&amp;DA62&amp;DA63&amp;DA64&amp;DA65&amp;DA66,General!I:J,2,FALSE),0))</f>
        <v>0</v>
      </c>
      <c r="HV66" s="231">
        <f>IF(DD66="",0,IFERROR(VLOOKUP(DD61&amp;DD62&amp;DD63&amp;DD64&amp;DD65&amp;DD66,General!I:J,2,FALSE),0))</f>
        <v>0</v>
      </c>
      <c r="HW66" s="231">
        <f>IF(DG66="",0,IFERROR(VLOOKUP(DG61&amp;DG62&amp;DG63&amp;DG64&amp;DG65&amp;DG66,General!I:J,2,FALSE),0))</f>
        <v>0</v>
      </c>
      <c r="HX66" s="231">
        <f>IF(DJ66="",0,IFERROR(VLOOKUP(DJ61&amp;DJ62&amp;DJ63&amp;DJ64&amp;DJ65&amp;DJ66,General!I:J,2,FALSE),0))</f>
        <v>0</v>
      </c>
      <c r="HY66" s="231">
        <f>IF(DM66="",0,IFERROR(VLOOKUP(DM61&amp;DM62&amp;DM63&amp;DM64&amp;DM65&amp;DM66,General!I:J,2,FALSE),0))</f>
        <v>0</v>
      </c>
      <c r="HZ66" s="231">
        <f>IF(DP66="",0,IFERROR(VLOOKUP(DP61&amp;DP62&amp;DP63&amp;DP64&amp;DP65&amp;DP66,General!I:J,2,FALSE),0))</f>
        <v>0</v>
      </c>
      <c r="IA66" s="231">
        <f>IF(DS66="",0,IFERROR(VLOOKUP(DS61&amp;DS62&amp;DS63&amp;DS64&amp;DS65&amp;DS66,General!I:J,2,FALSE),0))</f>
        <v>0</v>
      </c>
      <c r="IB66" s="231">
        <f>IF(DV66="",0,IFERROR(VLOOKUP(DV61&amp;DV62&amp;DV63&amp;DV64&amp;DV65&amp;DV66,General!I:J,2,FALSE),0))</f>
        <v>0</v>
      </c>
      <c r="IC66" s="229">
        <f>IF(DY66="",0,IFERROR(VLOOKUP(DY61&amp;DY62&amp;DY63&amp;DY64&amp;DY65&amp;DY66,General!I:J,2,FALSE),0))</f>
        <v>0</v>
      </c>
      <c r="ID66" s="229">
        <f>IF(EB66="",0,IFERROR(VLOOKUP(EB61&amp;EB62&amp;EB63&amp;EB64&amp;EB65&amp;EB66,General!I:J,2,FALSE),0))</f>
        <v>0</v>
      </c>
      <c r="IE66" s="229">
        <v>0</v>
      </c>
      <c r="IF66" s="234" t="str">
        <f t="shared" si="165"/>
        <v/>
      </c>
      <c r="IG66" s="234" t="str">
        <f t="shared" si="99"/>
        <v>N</v>
      </c>
      <c r="IH66" s="234" t="str">
        <f t="shared" ca="1" si="100"/>
        <v>N</v>
      </c>
      <c r="II66" s="234" t="str">
        <f t="shared" si="101"/>
        <v>N</v>
      </c>
      <c r="IJ66" s="234" t="str">
        <f t="shared" si="102"/>
        <v/>
      </c>
      <c r="IK66" s="276" t="str">
        <f t="shared" ca="1" si="103"/>
        <v/>
      </c>
      <c r="IL66" s="234" t="str">
        <f t="shared" ca="1" si="104"/>
        <v/>
      </c>
      <c r="IM66" s="234" t="str">
        <f t="shared" si="105"/>
        <v/>
      </c>
      <c r="IN66" s="234" t="str">
        <f t="shared" si="106"/>
        <v/>
      </c>
      <c r="IO66" s="234" t="str">
        <f t="shared" si="107"/>
        <v/>
      </c>
      <c r="IP66" s="234" t="str">
        <f t="shared" si="108"/>
        <v/>
      </c>
      <c r="IQ66" s="234" t="str">
        <f t="shared" si="10"/>
        <v/>
      </c>
      <c r="IR66" s="234" t="str">
        <f t="shared" si="11"/>
        <v/>
      </c>
      <c r="IS66" s="234" t="str">
        <f t="shared" si="266"/>
        <v>00000</v>
      </c>
      <c r="IT66" s="234" t="str">
        <f t="shared" si="266"/>
        <v>00000</v>
      </c>
      <c r="IU66" s="234" t="str">
        <f t="shared" si="267"/>
        <v>000000</v>
      </c>
      <c r="IV66" s="234" t="str">
        <f t="shared" si="267"/>
        <v>000000</v>
      </c>
      <c r="IW66" s="234" t="str">
        <f t="shared" si="268"/>
        <v>B</v>
      </c>
      <c r="IX66" s="234" t="str">
        <f t="shared" si="168"/>
        <v>B</v>
      </c>
      <c r="IY66" s="234" t="str">
        <f t="shared" si="110"/>
        <v/>
      </c>
      <c r="IZ66" s="234" t="str">
        <f t="shared" ca="1" si="111"/>
        <v/>
      </c>
      <c r="JA66" s="234" t="str">
        <f t="shared" ca="1" si="112"/>
        <v>0</v>
      </c>
      <c r="JB66" s="234" t="str">
        <f t="shared" ca="1" si="113"/>
        <v/>
      </c>
      <c r="JC66" s="234" t="str">
        <f t="shared" si="114"/>
        <v>0</v>
      </c>
      <c r="JD66" s="234" t="str">
        <f t="shared" ca="1" si="115"/>
        <v/>
      </c>
      <c r="JE66" s="234" t="str">
        <f t="shared" ca="1" si="169"/>
        <v/>
      </c>
      <c r="JF66" s="234" t="str">
        <f t="shared" ca="1" si="170"/>
        <v/>
      </c>
      <c r="JG66" s="234" t="str">
        <f t="shared" ca="1" si="171"/>
        <v/>
      </c>
      <c r="JH66" s="234" t="str">
        <f t="shared" si="116"/>
        <v/>
      </c>
      <c r="JI66" s="234"/>
      <c r="JJ66" s="234"/>
      <c r="JK66" s="234"/>
      <c r="JL66" s="234"/>
      <c r="JM66" s="234"/>
      <c r="JN66" s="234">
        <v>2</v>
      </c>
      <c r="JO66" s="218"/>
      <c r="JP66" s="234"/>
      <c r="JQ66" s="234"/>
      <c r="JS66" s="281" t="e">
        <f t="shared" si="199"/>
        <v>#DIV/0!</v>
      </c>
      <c r="JT66" s="1" t="e">
        <f t="shared" si="200"/>
        <v>#DIV/0!</v>
      </c>
      <c r="JU66" s="1" t="e">
        <f t="shared" si="174"/>
        <v>#DIV/0!</v>
      </c>
      <c r="JV66" s="1" t="e">
        <f t="shared" si="175"/>
        <v>#DIV/0!</v>
      </c>
      <c r="JW66" s="1" t="e">
        <f t="shared" si="176"/>
        <v>#DIV/0!</v>
      </c>
      <c r="JX66" s="1" t="str">
        <f t="shared" si="177"/>
        <v/>
      </c>
      <c r="JY66" s="1" t="str">
        <f t="shared" si="178"/>
        <v/>
      </c>
      <c r="JZ66" s="1" t="str">
        <f t="shared" si="179"/>
        <v/>
      </c>
      <c r="KA66" s="1" t="str">
        <f t="shared" si="180"/>
        <v/>
      </c>
      <c r="KB66" s="1" t="str">
        <f t="shared" si="181"/>
        <v/>
      </c>
      <c r="KC66" s="1" t="str" cm="1">
        <f t="array" aca="1" ref="KC66" ca="1">IF(INDIRECT(VLOOKUP(KC65,General!AC:AE,3,FALSE)&amp;FQ65)&gt;1,KC65,JX66)</f>
        <v>DL</v>
      </c>
      <c r="KD66" s="1" t="str" cm="1">
        <f t="array" aca="1" ref="KD66" ca="1">IF(AND(INDIRECT(VLOOKUP(KD65,General!AC:AE,3,FALSE)&amp;FQ65)&gt;6,KD65&lt;&gt;KC66),KD65,IF(JX66&lt;&gt;KC66,JX66,IF(AND(JX66=JY66,JX66=JZ66),KA66,IF(JX66=JY66,JZ66,JY66))))</f>
        <v>DR</v>
      </c>
      <c r="KE66" s="1" t="str" cm="1">
        <f t="array" aca="1" ref="KE66" ca="1">IF(AND(INDIRECT(VLOOKUP(KE65,General!AC:AE,3,FALSE)&amp;FQ65)&gt;6,KE65&lt;&gt;KC66,KE65&lt;&gt;KD66),KE65,IF(AND(JX66&lt;&gt;KC66,JX66&lt;&gt;KD66),JX66,IF(AND(JY66&lt;&gt;KC66,JY66&lt;&gt;KD66),JY66,IF(AND(JZ66&lt;&gt;KC66,JZ66&lt;&gt;KD66),JZ66,IF(AND(KA66&lt;&gt;KC66,KA66&lt;&gt;KD66),KA66,KB66)))))</f>
        <v>CW</v>
      </c>
      <c r="KF66" s="1" t="str" cm="1">
        <f t="array" aca="1" ref="KF66" ca="1">INDIRECT(KC66&amp;FQ66)</f>
        <v/>
      </c>
      <c r="KG66" s="1" t="str" cm="1">
        <f t="array" aca="1" ref="KG66" ca="1">INDIRECT(KD66&amp;FQ66)</f>
        <v/>
      </c>
      <c r="KH66" s="1" t="str" cm="1">
        <f t="array" aca="1" ref="KH66" ca="1">INDIRECT(KE66&amp;FQ66)</f>
        <v/>
      </c>
      <c r="KI66" s="1" t="str">
        <f ca="1">VLOOKUP(KC66,General!AF:AG,2,FALSE)</f>
        <v xml:space="preserve">L3O </v>
      </c>
      <c r="KJ66" s="1" t="str">
        <f ca="1">VLOOKUP(KD66,General!AF:AG,2,FALSE)</f>
        <v xml:space="preserve">L4O </v>
      </c>
      <c r="KK66" s="1" t="str">
        <f ca="1">VLOOKUP(KE66,General!AF:AG,2,FALSE)</f>
        <v>AWB</v>
      </c>
      <c r="KL66" s="1" t="str">
        <f t="shared" ca="1" si="195"/>
        <v>Y</v>
      </c>
      <c r="KM66" s="1" t="str">
        <f t="shared" ca="1" si="196"/>
        <v>Y</v>
      </c>
      <c r="KN66" s="1" t="str">
        <f t="shared" ca="1" si="197"/>
        <v>Y</v>
      </c>
    </row>
    <row r="67" spans="1:300" ht="15.75" thickBot="1">
      <c r="A67" s="1">
        <v>63</v>
      </c>
      <c r="B67" s="9" t="str">
        <f t="shared" si="20"/>
        <v/>
      </c>
      <c r="C67" s="91" t="str">
        <f t="shared" si="183"/>
        <v/>
      </c>
      <c r="D67" s="86" t="str">
        <f t="shared" si="117"/>
        <v/>
      </c>
      <c r="E67" s="87" t="str">
        <f t="shared" si="117"/>
        <v/>
      </c>
      <c r="F67" s="8" t="str">
        <f t="shared" si="21"/>
        <v/>
      </c>
      <c r="H67" s="94" t="str">
        <f t="shared" si="184"/>
        <v/>
      </c>
      <c r="I67" s="86" t="str">
        <f t="shared" si="118"/>
        <v/>
      </c>
      <c r="J67" s="87" t="str">
        <f t="shared" si="118"/>
        <v/>
      </c>
      <c r="K67" s="8" t="str">
        <f t="shared" si="119"/>
        <v/>
      </c>
      <c r="L67" s="52"/>
      <c r="M67" s="16" t="str">
        <f>IF(Dashboard!AH67="","",Dashboard!AH67)</f>
        <v/>
      </c>
      <c r="O67" s="9" t="str">
        <f t="shared" si="185"/>
        <v/>
      </c>
      <c r="P67" s="86" t="str">
        <f t="shared" si="120"/>
        <v/>
      </c>
      <c r="Q67" s="87" t="str">
        <f t="shared" si="120"/>
        <v/>
      </c>
      <c r="R67" s="4" t="str">
        <f t="shared" si="121"/>
        <v/>
      </c>
      <c r="S67" s="4" t="str">
        <f t="shared" si="122"/>
        <v/>
      </c>
      <c r="T67" s="110" t="str">
        <f t="shared" si="123"/>
        <v/>
      </c>
      <c r="U67" s="4" t="str">
        <f>IF(M67="","",IF(B67="NB",U66,IF(T67="",SUM($T$5:$T67)+S67,SUM($T$5:$T67))))</f>
        <v/>
      </c>
      <c r="V67" s="98" t="str">
        <f t="shared" si="0"/>
        <v/>
      </c>
      <c r="W67" s="72" t="e">
        <f t="shared" ca="1" si="22"/>
        <v>#VALUE!</v>
      </c>
      <c r="X67" s="74" t="str">
        <f t="shared" si="23"/>
        <v/>
      </c>
      <c r="Y67" s="9" t="str">
        <f t="shared" ca="1" si="12"/>
        <v>D</v>
      </c>
      <c r="Z67" s="4" t="str">
        <f t="shared" ca="1" si="13"/>
        <v>D</v>
      </c>
      <c r="AA67" s="4" t="str">
        <f t="shared" ca="1" si="14"/>
        <v>B</v>
      </c>
      <c r="AB67" s="4" t="str">
        <f t="shared" si="186"/>
        <v/>
      </c>
      <c r="AC67" s="4" t="str">
        <f t="shared" si="187"/>
        <v/>
      </c>
      <c r="AD67" s="4" t="str">
        <f t="shared" si="188"/>
        <v/>
      </c>
      <c r="AE67" s="1" t="str">
        <f t="shared" si="124"/>
        <v/>
      </c>
      <c r="AF67" s="1" t="str">
        <f t="shared" si="125"/>
        <v/>
      </c>
      <c r="AG67" s="1" t="str">
        <f t="shared" si="189"/>
        <v/>
      </c>
      <c r="AH67" s="1" t="str">
        <f t="shared" si="126"/>
        <v/>
      </c>
      <c r="AI67" s="1" t="str">
        <f t="shared" si="127"/>
        <v/>
      </c>
      <c r="AJ67" s="1" t="str">
        <f t="shared" si="128"/>
        <v/>
      </c>
      <c r="AK67" s="1">
        <f t="shared" si="129"/>
        <v>0</v>
      </c>
      <c r="AL67" s="1">
        <f t="shared" si="129"/>
        <v>0</v>
      </c>
      <c r="AM67" s="1" t="str">
        <f t="shared" si="5"/>
        <v/>
      </c>
      <c r="AN67" s="1">
        <f t="shared" si="24"/>
        <v>0</v>
      </c>
      <c r="AO67" s="1" t="str">
        <f t="shared" si="190"/>
        <v/>
      </c>
      <c r="AP67" s="1" t="str">
        <f t="shared" si="25"/>
        <v>N</v>
      </c>
      <c r="AQ67" s="1" t="str">
        <f t="shared" si="26"/>
        <v>N</v>
      </c>
      <c r="AR67" s="1" t="str">
        <f t="shared" si="27"/>
        <v>N</v>
      </c>
      <c r="AS67" s="1" t="str">
        <f t="shared" si="28"/>
        <v/>
      </c>
      <c r="AT67" s="15" t="str">
        <f t="shared" ca="1" si="130"/>
        <v/>
      </c>
      <c r="AU67" s="1" t="str">
        <f t="shared" ca="1" si="29"/>
        <v/>
      </c>
      <c r="AV67" s="1" t="str">
        <f t="shared" ca="1" si="30"/>
        <v/>
      </c>
      <c r="AW67" s="1" t="str">
        <f t="shared" si="31"/>
        <v/>
      </c>
      <c r="AX67" s="1" t="str">
        <f t="shared" si="32"/>
        <v/>
      </c>
      <c r="AY67" s="1" t="str">
        <f t="shared" si="33"/>
        <v/>
      </c>
      <c r="AZ67" s="1" t="str">
        <f>IF(Dashboard!AH67="P",IF(AZ66="",1,AZ66+1),"")</f>
        <v/>
      </c>
      <c r="BA67" s="1" t="str">
        <f>IF(Dashboard!AH67="B",IF(BA66="",1,BA66+1),"")</f>
        <v/>
      </c>
      <c r="BB67" s="1" t="str">
        <f t="shared" si="270"/>
        <v>00000</v>
      </c>
      <c r="BC67" s="1" t="str">
        <f t="shared" si="270"/>
        <v>00000</v>
      </c>
      <c r="BD67" s="1" t="str">
        <f t="shared" si="271"/>
        <v>000000</v>
      </c>
      <c r="BE67" s="1" t="str">
        <f t="shared" si="271"/>
        <v>000000</v>
      </c>
      <c r="BF67" s="1" t="str">
        <f t="shared" si="132"/>
        <v>B</v>
      </c>
      <c r="BG67" s="1" t="str">
        <f t="shared" si="35"/>
        <v/>
      </c>
      <c r="BH67" s="1">
        <f t="shared" ca="1" si="133"/>
        <v>0</v>
      </c>
      <c r="BI67" s="1" t="str">
        <f t="shared" si="36"/>
        <v/>
      </c>
      <c r="BJ67" s="1">
        <f t="shared" ca="1" si="134"/>
        <v>0</v>
      </c>
      <c r="BK67" s="1" t="str">
        <f t="shared" si="37"/>
        <v/>
      </c>
      <c r="BL67" s="1">
        <f t="shared" ca="1" si="135"/>
        <v>0</v>
      </c>
      <c r="BM67" s="1" t="str">
        <f t="shared" ca="1" si="136"/>
        <v>0</v>
      </c>
      <c r="BN67" s="1" t="str">
        <f t="shared" ca="1" si="137"/>
        <v>0</v>
      </c>
      <c r="BO67" s="1" t="str">
        <f t="shared" ca="1" si="138"/>
        <v>0</v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>IF(Dashboard!U67="",1,0.5)</f>
        <v>1</v>
      </c>
      <c r="CB67" s="230" t="str">
        <f t="shared" si="207"/>
        <v/>
      </c>
      <c r="CC67" s="231" t="str">
        <f t="shared" si="208"/>
        <v/>
      </c>
      <c r="CD67" s="229" t="str">
        <f t="shared" si="209"/>
        <v/>
      </c>
      <c r="CE67" s="230" t="str">
        <f t="shared" si="210"/>
        <v/>
      </c>
      <c r="CF67" s="231" t="str">
        <f t="shared" si="211"/>
        <v/>
      </c>
      <c r="CG67" s="229" t="str">
        <f t="shared" si="212"/>
        <v/>
      </c>
      <c r="CH67" s="230" t="str">
        <f t="shared" si="213"/>
        <v/>
      </c>
      <c r="CI67" s="231" t="str">
        <f t="shared" si="214"/>
        <v/>
      </c>
      <c r="CJ67" s="229" t="str">
        <f t="shared" si="215"/>
        <v/>
      </c>
      <c r="CK67" s="230" t="str">
        <f t="shared" si="216"/>
        <v/>
      </c>
      <c r="CL67" s="231" t="str">
        <f t="shared" si="217"/>
        <v/>
      </c>
      <c r="CM67" s="229" t="str">
        <f t="shared" si="218"/>
        <v/>
      </c>
      <c r="CN67" s="230" t="str">
        <f t="shared" si="262"/>
        <v/>
      </c>
      <c r="CO67" s="231" t="str">
        <f t="shared" si="219"/>
        <v/>
      </c>
      <c r="CP67" s="229" t="str">
        <f t="shared" si="220"/>
        <v/>
      </c>
      <c r="CQ67" s="230" t="str">
        <f t="shared" si="221"/>
        <v/>
      </c>
      <c r="CR67" s="231" t="str">
        <f t="shared" si="222"/>
        <v/>
      </c>
      <c r="CS67" s="229" t="str">
        <f t="shared" si="223"/>
        <v/>
      </c>
      <c r="CT67" s="230" t="str">
        <f t="shared" si="224"/>
        <v/>
      </c>
      <c r="CU67" s="231" t="str">
        <f t="shared" si="225"/>
        <v/>
      </c>
      <c r="CV67" s="229" t="str">
        <f t="shared" si="226"/>
        <v/>
      </c>
      <c r="CW67" s="230" t="str">
        <f t="shared" si="227"/>
        <v/>
      </c>
      <c r="CX67" s="231" t="str">
        <f t="shared" si="228"/>
        <v/>
      </c>
      <c r="CY67" s="232" t="str">
        <f t="shared" si="229"/>
        <v/>
      </c>
      <c r="CZ67" s="230" t="str">
        <f t="shared" si="230"/>
        <v/>
      </c>
      <c r="DA67" s="231" t="str">
        <f t="shared" si="231"/>
        <v/>
      </c>
      <c r="DB67" s="229" t="str">
        <f t="shared" si="232"/>
        <v/>
      </c>
      <c r="DC67" s="230" t="str">
        <f t="shared" si="233"/>
        <v/>
      </c>
      <c r="DD67" s="231" t="str">
        <f t="shared" si="234"/>
        <v/>
      </c>
      <c r="DE67" s="229" t="str">
        <f t="shared" si="235"/>
        <v/>
      </c>
      <c r="DF67" s="230" t="str">
        <f t="shared" si="236"/>
        <v/>
      </c>
      <c r="DG67" s="231" t="str">
        <f t="shared" si="237"/>
        <v/>
      </c>
      <c r="DH67" s="229" t="str">
        <f t="shared" si="238"/>
        <v/>
      </c>
      <c r="DI67" s="230" t="str">
        <f t="shared" si="239"/>
        <v/>
      </c>
      <c r="DJ67" s="231" t="str">
        <f t="shared" si="240"/>
        <v/>
      </c>
      <c r="DK67" s="229" t="str">
        <f t="shared" si="241"/>
        <v/>
      </c>
      <c r="DL67" s="230" t="str">
        <f t="shared" si="242"/>
        <v/>
      </c>
      <c r="DM67" s="231" t="str">
        <f t="shared" si="243"/>
        <v/>
      </c>
      <c r="DN67" s="229" t="str">
        <f t="shared" si="244"/>
        <v/>
      </c>
      <c r="DO67" s="230" t="str">
        <f t="shared" si="245"/>
        <v/>
      </c>
      <c r="DP67" s="231" t="str">
        <f t="shared" si="246"/>
        <v/>
      </c>
      <c r="DQ67" s="229" t="str">
        <f t="shared" si="247"/>
        <v/>
      </c>
      <c r="DR67" s="230" t="str">
        <f t="shared" si="248"/>
        <v/>
      </c>
      <c r="DS67" s="231" t="str">
        <f t="shared" si="249"/>
        <v/>
      </c>
      <c r="DT67" s="229" t="str">
        <f t="shared" si="250"/>
        <v/>
      </c>
      <c r="DU67" s="230" t="str">
        <f t="shared" si="251"/>
        <v/>
      </c>
      <c r="DV67" s="231" t="str">
        <f t="shared" si="252"/>
        <v/>
      </c>
      <c r="DW67" s="229" t="str">
        <f t="shared" si="253"/>
        <v/>
      </c>
      <c r="DX67" s="230" t="str">
        <f t="shared" si="254"/>
        <v/>
      </c>
      <c r="DY67" s="231" t="str">
        <f t="shared" si="255"/>
        <v/>
      </c>
      <c r="DZ67" s="229" t="str">
        <f t="shared" si="256"/>
        <v/>
      </c>
      <c r="EA67" s="230" t="str">
        <f t="shared" si="257"/>
        <v/>
      </c>
      <c r="EB67" s="231" t="str">
        <f t="shared" si="258"/>
        <v/>
      </c>
      <c r="EC67" s="229" t="str">
        <f t="shared" si="259"/>
        <v/>
      </c>
      <c r="ED67" s="252">
        <f t="shared" si="140"/>
        <v>0</v>
      </c>
      <c r="EE67" s="253">
        <f t="shared" si="141"/>
        <v>0</v>
      </c>
      <c r="EF67" s="254" t="str">
        <f t="shared" si="142"/>
        <v/>
      </c>
      <c r="EG67" s="255" t="e">
        <f t="shared" si="269"/>
        <v>#DIV/0!</v>
      </c>
      <c r="EH67" s="255" t="e">
        <f t="shared" si="269"/>
        <v>#DIV/0!</v>
      </c>
      <c r="EI67" s="255" t="e">
        <f t="shared" si="269"/>
        <v>#DIV/0!</v>
      </c>
      <c r="EJ67" s="255" t="e">
        <f t="shared" si="269"/>
        <v>#DIV/0!</v>
      </c>
      <c r="EK67" s="255" t="e">
        <f t="shared" si="269"/>
        <v>#DIV/0!</v>
      </c>
      <c r="EL67" s="255" t="e">
        <f t="shared" si="269"/>
        <v>#DIV/0!</v>
      </c>
      <c r="EM67" s="255" t="e">
        <f t="shared" si="269"/>
        <v>#DIV/0!</v>
      </c>
      <c r="EN67" s="255" t="e">
        <f t="shared" si="269"/>
        <v>#DIV/0!</v>
      </c>
      <c r="EO67" s="255" t="e">
        <f t="shared" si="269"/>
        <v>#DIV/0!</v>
      </c>
      <c r="EP67" s="255" t="e">
        <f t="shared" si="269"/>
        <v>#DIV/0!</v>
      </c>
      <c r="EQ67" s="255" t="e">
        <f t="shared" si="269"/>
        <v>#DIV/0!</v>
      </c>
      <c r="ER67" s="255" t="e">
        <f t="shared" si="269"/>
        <v>#DIV/0!</v>
      </c>
      <c r="ES67" s="255" t="e">
        <f t="shared" si="269"/>
        <v>#DIV/0!</v>
      </c>
      <c r="ET67" s="255" t="e">
        <f t="shared" si="269"/>
        <v>#DIV/0!</v>
      </c>
      <c r="EU67" s="255" t="e">
        <f t="shared" si="269"/>
        <v>#DIV/0!</v>
      </c>
      <c r="EV67" s="255" t="e">
        <f t="shared" si="260"/>
        <v>#DIV/0!</v>
      </c>
      <c r="EW67" s="255" t="e">
        <f t="shared" si="203"/>
        <v>#DIV/0!</v>
      </c>
      <c r="EX67" s="255" t="e">
        <f t="shared" si="201"/>
        <v>#DIV/0!</v>
      </c>
      <c r="EY67" s="256" t="str">
        <f t="shared" si="144"/>
        <v/>
      </c>
      <c r="EZ67" s="257" t="str">
        <f t="shared" si="145"/>
        <v/>
      </c>
      <c r="FA67" s="257" t="str">
        <f t="shared" si="146"/>
        <v/>
      </c>
      <c r="FB67" s="257" t="str">
        <f t="shared" si="147"/>
        <v/>
      </c>
      <c r="FC67" s="257" t="str">
        <f t="shared" si="148"/>
        <v/>
      </c>
      <c r="FD67" s="257" t="str">
        <f t="shared" si="149"/>
        <v/>
      </c>
      <c r="FE67" s="257" t="str">
        <f t="shared" si="150"/>
        <v/>
      </c>
      <c r="FF67" s="257" t="str">
        <f t="shared" si="151"/>
        <v/>
      </c>
      <c r="FG67" s="257" t="str">
        <f t="shared" si="152"/>
        <v/>
      </c>
      <c r="FH67" s="257" t="str">
        <f t="shared" si="153"/>
        <v/>
      </c>
      <c r="FI67" s="257" t="str">
        <f t="shared" si="154"/>
        <v/>
      </c>
      <c r="FJ67" s="257" t="str">
        <f t="shared" si="155"/>
        <v/>
      </c>
      <c r="FK67" s="257" t="str">
        <f t="shared" si="156"/>
        <v/>
      </c>
      <c r="FL67" s="257" t="str">
        <f t="shared" si="157"/>
        <v/>
      </c>
      <c r="FM67" s="257" t="str">
        <f t="shared" si="158"/>
        <v/>
      </c>
      <c r="FN67" s="257" t="str">
        <f t="shared" si="159"/>
        <v/>
      </c>
      <c r="FO67" s="257" t="str">
        <f t="shared" si="160"/>
        <v/>
      </c>
      <c r="FP67" s="258" t="str">
        <f t="shared" si="161"/>
        <v/>
      </c>
      <c r="FQ67" s="228">
        <v>67</v>
      </c>
      <c r="FR67" s="232">
        <f t="shared" si="198"/>
        <v>62</v>
      </c>
      <c r="FS67" s="230" t="str" cm="1">
        <f t="array" ref="FS67">IFERROR(INDEX($EG$4:$EX$4,_xlfn.AGGREGATE(15,6,COLUMN($EG$4:$EX$4)-COLUMN($EF$1)/($EG67:$EX67=LARGE($EG67:$EX67,1)),COLUMNS($EX$4:$EX$4))),"")</f>
        <v/>
      </c>
      <c r="FT67" s="230" t="str" cm="1">
        <f t="array" ref="FT67">IFERROR(INDEX($EG$4:$EX$4,_xlfn.AGGREGATE(15,6,COLUMN($EG$4:$EX$4)-COLUMN($EF$1)/($EG67:$EX67=LARGE($EG67:$EX67,2)),COLUMNS($EX$4:$EY$4))),"")</f>
        <v/>
      </c>
      <c r="FU67" s="230" t="str" cm="1">
        <f t="array" ref="FU67">IFERROR(INDEX($EG$4:$EX$4,_xlfn.AGGREGATE(15,6,COLUMN($EG$4:$EX$4)-COLUMN($EF$1)/($EG67:$EX67=LARGE($EG67:$EX67,3)),COLUMNS($EX$4:$EZ$4))),"")</f>
        <v/>
      </c>
      <c r="FV67" s="230" t="str" cm="1">
        <f t="array" ref="FV67">IFERROR(INDEX($EG$4:$EX$4,_xlfn.AGGREGATE(15,6,COLUMN($EG$4:$EX$4)-COLUMN($EF$1)/($EG67:$EX67=LARGE($EG67:$EX67,4)),COLUMNS($EX$4:$FA$4))),"")</f>
        <v/>
      </c>
      <c r="FW67" s="230" t="str" cm="1">
        <f t="array" ref="FW67">IFERROR(INDEX($EG$4:$EX$4,_xlfn.AGGREGATE(15,6,COLUMN($EG$4:$EX$4)-COLUMN($EF$1)/($EG67:$EX67=LARGE($EG67:$EX67,5)),COLUMNS($EX$4:$FB$4))),"")</f>
        <v/>
      </c>
      <c r="FX67" s="230" t="str" cm="1">
        <f t="array" ref="FX67">IFERROR(INDEX($EG$4:$EX$4,_xlfn.AGGREGATE(15,6,COLUMN($EG$4:$EX$4)-COLUMN($EF$1)/($EG67:$EX67=LARGE($EG67:$EX67,6)),COLUMNS($EX$4:$FC$4))),"")</f>
        <v/>
      </c>
      <c r="FY67" s="228" t="str">
        <f t="shared" si="191"/>
        <v/>
      </c>
      <c r="FZ67" s="231" t="str">
        <f t="shared" ca="1" si="192"/>
        <v>R</v>
      </c>
      <c r="GA67" s="231" t="e" cm="1">
        <f t="array" aca="1" ref="GA67" ca="1">IF(INDIRECT(VLOOKUP(GA66,General!AC:AE,3,FALSE)&amp;FQ66)&gt;0,GA66,FY66)</f>
        <v>#N/A</v>
      </c>
      <c r="GB67" s="232">
        <f t="shared" ca="1" si="193"/>
        <v>4</v>
      </c>
      <c r="GC67" s="230"/>
      <c r="GD67" s="231"/>
      <c r="GE67" s="231"/>
      <c r="GF67" s="231"/>
      <c r="GG67" s="231"/>
      <c r="GH67" s="229"/>
      <c r="GI67" s="259">
        <f ca="1">IF(FS67="",-1,COUNTIF(INDIRECT(GC67&amp;$DN$10):INDIRECT(GC67&amp;FQ67),"Y"))</f>
        <v>-1</v>
      </c>
      <c r="GJ67" s="262">
        <f ca="1">IF(FT67="",-1,COUNTIF(INDIRECT(GD67&amp;$DN$10):INDIRECT(GD67&amp;FQ67),"Y"))</f>
        <v>-1</v>
      </c>
      <c r="GK67" s="262">
        <f ca="1">IF(FU67="",-1,COUNTIF(INDIRECT(GE67&amp;$DN$10):INDIRECT(GE67&amp;FQ67),"Y"))</f>
        <v>-1</v>
      </c>
      <c r="GL67" s="260">
        <f ca="1">IF(FV67="",-1,COUNTIF(INDIRECT(GF67&amp;$DN$10):INDIRECT(GF67&amp;FQ67),"Y"))</f>
        <v>-1</v>
      </c>
      <c r="GM67" s="264">
        <f ca="1">IF(FW67="",-1,COUNTIF(INDIRECT(GG67&amp;$DN$10):INDIRECT(GG67&amp;FQ67),"Y"))</f>
        <v>-1</v>
      </c>
      <c r="GN67" s="264">
        <f ca="1">IF(FX67="",-1,COUNTIF(INDIRECT(GH67&amp;$DN$10):INDIRECT(GH67&amp;FQ67),"Y"))</f>
        <v>-1</v>
      </c>
      <c r="GO67" s="230" t="str" cm="1">
        <f t="array" ref="GO67">IFERROR(INDEX($DP$67:$DU$67,_xlfn.AGGREGATE(15,6,COLUMN($DP$67:$DU$67)-COLUMN($DO$67)/($EF$67:$EK$67=MAX($EF$67:$EK$67)),COLUMNS($DP$67:FS67))),"")</f>
        <v/>
      </c>
      <c r="GP67" s="231" t="str" cm="1">
        <f t="array" ref="GP67">IFERROR(INDEX($DP$67:$DU$67,_xlfn.AGGREGATE(15,6,COLUMN($DP$67:$DU$67)-COLUMN($DO$67)/($EF$67:$EK$67=MAX($EF$67:$EK$67)),COLUMNS($DP$67:FT67))),"")</f>
        <v/>
      </c>
      <c r="GQ67" s="231" t="str" cm="1">
        <f t="array" ref="GQ67">IFERROR(INDEX($DP$67:$DU$67,_xlfn.AGGREGATE(15,6,COLUMN($DP$67:$DU$67)-COLUMN($DO$67)/($EF$67:$EK$67=MAX($EF$67:$EK$67)),COLUMNS($DP$67:FU67))),"")</f>
        <v/>
      </c>
      <c r="GR67" s="231" t="str" cm="1">
        <f t="array" ref="GR67">IFERROR(INDEX($DP$67:$DU$67,_xlfn.AGGREGATE(15,6,COLUMN($DP$67:$DU$67)-COLUMN($DO$67)/($EF$67:$EK$67=MAX($EF$67:$EK$67)),COLUMNS($DP$67:FV67))),"")</f>
        <v/>
      </c>
      <c r="GS67" s="231" t="str" cm="1">
        <f t="array" ref="GS67">IFERROR(INDEX($DP$67:$DU$67,_xlfn.AGGREGATE(15,6,COLUMN($DP$67:$DU$67)-COLUMN($DO$67)/($EF$67:$EK$67=MAX($EF$67:$EK$67)),COLUMNS($DP$67:FW67))),"")</f>
        <v/>
      </c>
      <c r="GT67" s="229" t="str" cm="1">
        <f t="array" ref="GT67">IFERROR(INDEX($DP$67:$DU$67,_xlfn.AGGREGATE(15,6,COLUMN($DP$67:$DU$67)-COLUMN($DO$67)/($EF$67:$EK$67=MAX($EF$67:$EK$67)),COLUMNS($DP$67:FX67))),"")</f>
        <v/>
      </c>
      <c r="GU67" s="234">
        <f t="shared" ca="1" si="164"/>
        <v>6</v>
      </c>
      <c r="GV67" s="232">
        <f t="shared" ca="1" si="194"/>
        <v>4</v>
      </c>
      <c r="GW67" s="263" t="str" cm="1">
        <f t="array" aca="1" ref="GW67" ca="1">INDEX(GO67:GT67,1,GV67)</f>
        <v/>
      </c>
      <c r="GX67" s="230" t="str">
        <f t="shared" ca="1" si="17"/>
        <v>B</v>
      </c>
      <c r="GY67" s="231" t="str">
        <f t="shared" ca="1" si="18"/>
        <v>T</v>
      </c>
      <c r="GZ67" s="231" t="str">
        <f t="shared" si="19"/>
        <v>C</v>
      </c>
      <c r="HA67" s="231" t="str">
        <f t="shared" si="6"/>
        <v/>
      </c>
      <c r="HB67" s="231" t="str">
        <f t="shared" ca="1" si="7"/>
        <v>00</v>
      </c>
      <c r="HC67" s="231" t="str">
        <f t="shared" si="8"/>
        <v>00</v>
      </c>
      <c r="HD67" s="234" t="str">
        <f t="shared" si="92"/>
        <v/>
      </c>
      <c r="HE67" s="234" t="str">
        <f t="shared" si="93"/>
        <v/>
      </c>
      <c r="HF67" s="234" t="str">
        <f t="shared" si="94"/>
        <v/>
      </c>
      <c r="HG67" s="234" t="str">
        <f t="shared" si="95"/>
        <v/>
      </c>
      <c r="HH67" s="234" t="str">
        <f t="shared" si="96"/>
        <v/>
      </c>
      <c r="HI67" s="234" t="str">
        <f t="shared" si="97"/>
        <v/>
      </c>
      <c r="HJ67" s="234">
        <f t="shared" ca="1" si="261"/>
        <v>0</v>
      </c>
      <c r="HK67" s="234">
        <f t="shared" ca="1" si="261"/>
        <v>0</v>
      </c>
      <c r="HL67" s="230" t="str">
        <f t="shared" si="206"/>
        <v/>
      </c>
      <c r="HM67" s="231">
        <f>IF(CC67="",0,IFERROR(VLOOKUP(CC62&amp;CC63&amp;CC64&amp;CC65&amp;CC66&amp;CC67,General!I:J,2,FALSE),0))</f>
        <v>0</v>
      </c>
      <c r="HN67" s="231">
        <f>IF(CF67="",0,IFERROR(VLOOKUP(CF62&amp;CF63&amp;CF64&amp;CF65&amp;CF66&amp;CF67,General!I:J,2,FALSE),0))</f>
        <v>0</v>
      </c>
      <c r="HO67" s="231">
        <f>IF(CI67="",0,IFERROR(VLOOKUP(CI62&amp;CI63&amp;CI64&amp;CI65&amp;CI66&amp;CI67,General!I:J,2,FALSE),0))</f>
        <v>0</v>
      </c>
      <c r="HP67" s="231">
        <f>IF(CL67="",0,IFERROR(VLOOKUP(CL62&amp;CL63&amp;CL64&amp;CL65&amp;CL66&amp;CL67,General!I:J,2,FALSE),0))</f>
        <v>0</v>
      </c>
      <c r="HQ67" s="231">
        <f>IF(CO67="",0,IFERROR(VLOOKUP(CO62&amp;CO63&amp;CO64&amp;CO65&amp;CO66&amp;CO67,General!I:J,2,FALSE),0))</f>
        <v>0</v>
      </c>
      <c r="HR67" s="231">
        <f>IF(CR67="",0,IFERROR(VLOOKUP(CR62&amp;CR63&amp;CR64&amp;CR65&amp;CR66&amp;CR67,General!I:J,2,FALSE),0))</f>
        <v>0</v>
      </c>
      <c r="HS67" s="231">
        <f>IF(CU67="",0,IFERROR(VLOOKUP(CU62&amp;CU63&amp;CU64&amp;CU65&amp;CU66&amp;CU67,General!I:J,2,FALSE),0))</f>
        <v>0</v>
      </c>
      <c r="HT67" s="231">
        <f>IF(CX67="",0,IFERROR(VLOOKUP(CX62&amp;CX63&amp;CX64&amp;CX65&amp;CX66&amp;CX67,General!I:J,2,FALSE),0))</f>
        <v>0</v>
      </c>
      <c r="HU67" s="231">
        <f>IF(DA67="",0,IFERROR(VLOOKUP(DA62&amp;DA63&amp;DA64&amp;DA65&amp;DA66&amp;DA67,General!I:J,2,FALSE),0))</f>
        <v>0</v>
      </c>
      <c r="HV67" s="231">
        <f>IF(DD67="",0,IFERROR(VLOOKUP(DD62&amp;DD63&amp;DD64&amp;DD65&amp;DD66&amp;DD67,General!I:J,2,FALSE),0))</f>
        <v>0</v>
      </c>
      <c r="HW67" s="231">
        <f>IF(DG67="",0,IFERROR(VLOOKUP(DG62&amp;DG63&amp;DG64&amp;DG65&amp;DG66&amp;DG67,General!I:J,2,FALSE),0))</f>
        <v>0</v>
      </c>
      <c r="HX67" s="231">
        <f>IF(DJ67="",0,IFERROR(VLOOKUP(DJ62&amp;DJ63&amp;DJ64&amp;DJ65&amp;DJ66&amp;DJ67,General!I:J,2,FALSE),0))</f>
        <v>0</v>
      </c>
      <c r="HY67" s="231">
        <f>IF(DM67="",0,IFERROR(VLOOKUP(DM62&amp;DM63&amp;DM64&amp;DM65&amp;DM66&amp;DM67,General!I:J,2,FALSE),0))</f>
        <v>0</v>
      </c>
      <c r="HZ67" s="231">
        <f>IF(DP67="",0,IFERROR(VLOOKUP(DP62&amp;DP63&amp;DP64&amp;DP65&amp;DP66&amp;DP67,General!I:J,2,FALSE),0))</f>
        <v>0</v>
      </c>
      <c r="IA67" s="231">
        <f>IF(DS67="",0,IFERROR(VLOOKUP(DS62&amp;DS63&amp;DS64&amp;DS65&amp;DS66&amp;DS67,General!I:J,2,FALSE),0))</f>
        <v>0</v>
      </c>
      <c r="IB67" s="231">
        <f>IF(DV67="",0,IFERROR(VLOOKUP(DV62&amp;DV63&amp;DV64&amp;DV65&amp;DV66&amp;DV67,General!I:J,2,FALSE),0))</f>
        <v>0</v>
      </c>
      <c r="IC67" s="229">
        <f>IF(DY67="",0,IFERROR(VLOOKUP(DY62&amp;DY63&amp;DY64&amp;DY65&amp;DY66&amp;DY67,General!I:J,2,FALSE),0))</f>
        <v>0</v>
      </c>
      <c r="ID67" s="229">
        <f>IF(EB67="",0,IFERROR(VLOOKUP(EB62&amp;EB63&amp;EB64&amp;EB65&amp;EB66&amp;EB67,General!I:J,2,FALSE),0))</f>
        <v>0</v>
      </c>
      <c r="IE67" s="229">
        <v>0</v>
      </c>
      <c r="IF67" s="234" t="str">
        <f t="shared" si="165"/>
        <v/>
      </c>
      <c r="IG67" s="234" t="str">
        <f t="shared" si="99"/>
        <v>N</v>
      </c>
      <c r="IH67" s="234" t="str">
        <f t="shared" ca="1" si="100"/>
        <v>N</v>
      </c>
      <c r="II67" s="234" t="str">
        <f t="shared" si="101"/>
        <v>N</v>
      </c>
      <c r="IJ67" s="234" t="str">
        <f t="shared" si="102"/>
        <v/>
      </c>
      <c r="IK67" s="276" t="str">
        <f t="shared" ca="1" si="103"/>
        <v/>
      </c>
      <c r="IL67" s="234" t="str">
        <f t="shared" ca="1" si="104"/>
        <v/>
      </c>
      <c r="IM67" s="234" t="str">
        <f t="shared" si="105"/>
        <v/>
      </c>
      <c r="IN67" s="234" t="str">
        <f t="shared" si="106"/>
        <v/>
      </c>
      <c r="IO67" s="234" t="str">
        <f t="shared" si="107"/>
        <v/>
      </c>
      <c r="IP67" s="234" t="str">
        <f t="shared" si="108"/>
        <v/>
      </c>
      <c r="IQ67" s="234" t="str">
        <f t="shared" si="10"/>
        <v/>
      </c>
      <c r="IR67" s="234" t="str">
        <f t="shared" si="11"/>
        <v/>
      </c>
      <c r="IS67" s="234" t="str">
        <f t="shared" si="266"/>
        <v>00000</v>
      </c>
      <c r="IT67" s="234" t="str">
        <f t="shared" si="266"/>
        <v>00000</v>
      </c>
      <c r="IU67" s="234" t="str">
        <f t="shared" si="267"/>
        <v>000000</v>
      </c>
      <c r="IV67" s="234" t="str">
        <f t="shared" si="267"/>
        <v>000000</v>
      </c>
      <c r="IW67" s="234" t="str">
        <f t="shared" si="268"/>
        <v>B</v>
      </c>
      <c r="IX67" s="234" t="str">
        <f t="shared" si="168"/>
        <v>B</v>
      </c>
      <c r="IY67" s="234" t="str">
        <f t="shared" si="110"/>
        <v/>
      </c>
      <c r="IZ67" s="234" t="str">
        <f t="shared" ca="1" si="111"/>
        <v/>
      </c>
      <c r="JA67" s="234" t="str">
        <f t="shared" ca="1" si="112"/>
        <v>0</v>
      </c>
      <c r="JB67" s="234" t="str">
        <f t="shared" ca="1" si="113"/>
        <v/>
      </c>
      <c r="JC67" s="234" t="str">
        <f t="shared" si="114"/>
        <v>0</v>
      </c>
      <c r="JD67" s="234" t="str">
        <f t="shared" ca="1" si="115"/>
        <v/>
      </c>
      <c r="JE67" s="234" t="str">
        <f t="shared" ca="1" si="169"/>
        <v/>
      </c>
      <c r="JF67" s="234" t="str">
        <f t="shared" ca="1" si="170"/>
        <v/>
      </c>
      <c r="JG67" s="234" t="str">
        <f t="shared" ca="1" si="171"/>
        <v/>
      </c>
      <c r="JH67" s="234" t="str">
        <f t="shared" si="116"/>
        <v/>
      </c>
      <c r="JI67" s="234"/>
      <c r="JJ67" s="234"/>
      <c r="JK67" s="234"/>
      <c r="JL67" s="234"/>
      <c r="JM67" s="234"/>
      <c r="JN67" s="234">
        <v>1</v>
      </c>
      <c r="JO67" s="218"/>
      <c r="JP67" s="234"/>
      <c r="JQ67" s="234"/>
      <c r="JS67" s="281" t="e">
        <f t="shared" si="199"/>
        <v>#DIV/0!</v>
      </c>
      <c r="JT67" s="1" t="e">
        <f t="shared" si="200"/>
        <v>#DIV/0!</v>
      </c>
      <c r="JU67" s="1" t="e">
        <f t="shared" si="174"/>
        <v>#DIV/0!</v>
      </c>
      <c r="JV67" s="1" t="e">
        <f t="shared" si="175"/>
        <v>#DIV/0!</v>
      </c>
      <c r="JW67" s="1" t="e">
        <f t="shared" si="176"/>
        <v>#DIV/0!</v>
      </c>
      <c r="JX67" s="1" t="str">
        <f t="shared" si="177"/>
        <v/>
      </c>
      <c r="JY67" s="1" t="str">
        <f t="shared" si="178"/>
        <v/>
      </c>
      <c r="JZ67" s="1" t="str">
        <f t="shared" si="179"/>
        <v/>
      </c>
      <c r="KA67" s="1" t="str">
        <f t="shared" si="180"/>
        <v/>
      </c>
      <c r="KB67" s="1" t="str">
        <f t="shared" si="181"/>
        <v/>
      </c>
      <c r="KC67" s="1" t="str" cm="1">
        <f t="array" aca="1" ref="KC67" ca="1">IF(INDIRECT(VLOOKUP(KC66,General!AC:AE,3,FALSE)&amp;FQ66)&gt;1,KC66,JX67)</f>
        <v>DL</v>
      </c>
      <c r="KD67" s="1" t="str" cm="1">
        <f t="array" aca="1" ref="KD67" ca="1">IF(AND(INDIRECT(VLOOKUP(KD66,General!AC:AE,3,FALSE)&amp;FQ66)&gt;6,KD66&lt;&gt;KC67),KD66,IF(JX67&lt;&gt;KC67,JX67,IF(AND(JX67=JY67,JX67=JZ67),KA67,IF(JX67=JY67,JZ67,JY67))))</f>
        <v>DR</v>
      </c>
      <c r="KE67" s="1" t="str" cm="1">
        <f t="array" aca="1" ref="KE67" ca="1">IF(AND(INDIRECT(VLOOKUP(KE66,General!AC:AE,3,FALSE)&amp;FQ66)&gt;6,KE66&lt;&gt;KC67,KE66&lt;&gt;KD67),KE66,IF(AND(JX67&lt;&gt;KC67,JX67&lt;&gt;KD67),JX67,IF(AND(JY67&lt;&gt;KC67,JY67&lt;&gt;KD67),JY67,IF(AND(JZ67&lt;&gt;KC67,JZ67&lt;&gt;KD67),JZ67,IF(AND(KA67&lt;&gt;KC67,KA67&lt;&gt;KD67),KA67,KB67)))))</f>
        <v>CW</v>
      </c>
      <c r="KF67" s="1" t="str" cm="1">
        <f t="array" aca="1" ref="KF67" ca="1">INDIRECT(KC67&amp;FQ67)</f>
        <v/>
      </c>
      <c r="KG67" s="1" t="str" cm="1">
        <f t="array" aca="1" ref="KG67" ca="1">INDIRECT(KD67&amp;FQ67)</f>
        <v/>
      </c>
      <c r="KH67" s="1" t="str" cm="1">
        <f t="array" aca="1" ref="KH67" ca="1">INDIRECT(KE67&amp;FQ67)</f>
        <v/>
      </c>
      <c r="KI67" s="1" t="str">
        <f ca="1">VLOOKUP(KC67,General!AF:AG,2,FALSE)</f>
        <v xml:space="preserve">L3O </v>
      </c>
      <c r="KJ67" s="1" t="str">
        <f ca="1">VLOOKUP(KD67,General!AF:AG,2,FALSE)</f>
        <v xml:space="preserve">L4O </v>
      </c>
      <c r="KK67" s="1" t="str">
        <f ca="1">VLOOKUP(KE67,General!AF:AG,2,FALSE)</f>
        <v>AWB</v>
      </c>
      <c r="KL67" s="1" t="str">
        <f t="shared" ca="1" si="195"/>
        <v>Y</v>
      </c>
      <c r="KM67" s="1" t="str">
        <f t="shared" ca="1" si="196"/>
        <v>Y</v>
      </c>
      <c r="KN67" s="1" t="str">
        <f t="shared" ca="1" si="197"/>
        <v>Y</v>
      </c>
    </row>
    <row r="68" spans="1:300" ht="15.75" thickBot="1">
      <c r="A68" s="1">
        <v>64</v>
      </c>
      <c r="B68" s="9" t="str">
        <f t="shared" si="20"/>
        <v/>
      </c>
      <c r="C68" s="91" t="str">
        <f t="shared" si="183"/>
        <v/>
      </c>
      <c r="D68" s="86" t="str">
        <f t="shared" si="117"/>
        <v/>
      </c>
      <c r="E68" s="87" t="str">
        <f t="shared" si="117"/>
        <v/>
      </c>
      <c r="F68" s="8" t="str">
        <f t="shared" si="21"/>
        <v/>
      </c>
      <c r="H68" s="94" t="str">
        <f t="shared" si="184"/>
        <v/>
      </c>
      <c r="I68" s="86" t="str">
        <f t="shared" si="118"/>
        <v/>
      </c>
      <c r="J68" s="87" t="str">
        <f t="shared" si="118"/>
        <v/>
      </c>
      <c r="K68" s="8" t="str">
        <f t="shared" si="119"/>
        <v/>
      </c>
      <c r="L68" s="52"/>
      <c r="M68" s="16" t="str">
        <f>IF(Dashboard!AH68="","",Dashboard!AH68)</f>
        <v/>
      </c>
      <c r="O68" s="9" t="str">
        <f t="shared" si="185"/>
        <v/>
      </c>
      <c r="P68" s="86" t="str">
        <f t="shared" si="120"/>
        <v/>
      </c>
      <c r="Q68" s="87" t="str">
        <f t="shared" si="120"/>
        <v/>
      </c>
      <c r="R68" s="4" t="str">
        <f t="shared" si="121"/>
        <v/>
      </c>
      <c r="S68" s="4" t="str">
        <f t="shared" si="122"/>
        <v/>
      </c>
      <c r="T68" s="110" t="str">
        <f t="shared" si="123"/>
        <v/>
      </c>
      <c r="U68" s="4" t="str">
        <f>IF(M68="","",IF(B68="NB",U67,IF(T68="",SUM($T$5:$T68)+S68,SUM($T$5:$T68))))</f>
        <v/>
      </c>
      <c r="V68" s="98" t="str">
        <f t="shared" si="0"/>
        <v/>
      </c>
      <c r="W68" s="72" t="e">
        <f t="shared" ca="1" si="22"/>
        <v>#VALUE!</v>
      </c>
      <c r="X68" s="74" t="str">
        <f t="shared" si="23"/>
        <v/>
      </c>
      <c r="Y68" s="9" t="str">
        <f t="shared" ca="1" si="12"/>
        <v>D</v>
      </c>
      <c r="Z68" s="4" t="str">
        <f t="shared" ca="1" si="13"/>
        <v>D</v>
      </c>
      <c r="AA68" s="4" t="str">
        <f t="shared" ca="1" si="14"/>
        <v>B</v>
      </c>
      <c r="AB68" s="4" t="str">
        <f t="shared" si="186"/>
        <v/>
      </c>
      <c r="AC68" s="4" t="str">
        <f t="shared" si="187"/>
        <v/>
      </c>
      <c r="AD68" s="4" t="str">
        <f t="shared" si="188"/>
        <v/>
      </c>
      <c r="AE68" s="1" t="str">
        <f t="shared" si="124"/>
        <v/>
      </c>
      <c r="AF68" s="1" t="str">
        <f t="shared" si="125"/>
        <v/>
      </c>
      <c r="AG68" s="1" t="str">
        <f t="shared" si="189"/>
        <v/>
      </c>
      <c r="AH68" s="1" t="str">
        <f t="shared" si="126"/>
        <v/>
      </c>
      <c r="AI68" s="1" t="str">
        <f t="shared" si="127"/>
        <v/>
      </c>
      <c r="AJ68" s="1" t="str">
        <f t="shared" si="128"/>
        <v/>
      </c>
      <c r="AK68" s="1">
        <f t="shared" si="129"/>
        <v>0</v>
      </c>
      <c r="AL68" s="1">
        <f t="shared" si="129"/>
        <v>0</v>
      </c>
      <c r="AM68" s="1" t="str">
        <f t="shared" si="5"/>
        <v/>
      </c>
      <c r="AN68" s="1">
        <f t="shared" si="24"/>
        <v>0</v>
      </c>
      <c r="AO68" s="1" t="str">
        <f t="shared" si="190"/>
        <v/>
      </c>
      <c r="AP68" s="1" t="str">
        <f t="shared" si="25"/>
        <v>N</v>
      </c>
      <c r="AQ68" s="1" t="str">
        <f t="shared" si="26"/>
        <v>N</v>
      </c>
      <c r="AR68" s="1" t="str">
        <f t="shared" si="27"/>
        <v>N</v>
      </c>
      <c r="AS68" s="1" t="str">
        <f t="shared" si="28"/>
        <v/>
      </c>
      <c r="AT68" s="15" t="str">
        <f t="shared" ca="1" si="130"/>
        <v/>
      </c>
      <c r="AU68" s="1" t="str">
        <f t="shared" ca="1" si="29"/>
        <v/>
      </c>
      <c r="AV68" s="1" t="str">
        <f t="shared" ca="1" si="30"/>
        <v/>
      </c>
      <c r="AW68" s="1" t="str">
        <f t="shared" si="31"/>
        <v/>
      </c>
      <c r="AX68" s="1" t="str">
        <f t="shared" si="32"/>
        <v/>
      </c>
      <c r="AY68" s="1" t="str">
        <f t="shared" si="33"/>
        <v/>
      </c>
      <c r="AZ68" s="1" t="str">
        <f>IF(Dashboard!AH68="P",IF(AZ67="",1,AZ67+1),"")</f>
        <v/>
      </c>
      <c r="BA68" s="1" t="str">
        <f>IF(Dashboard!AH68="B",IF(BA67="",1,BA67+1),"")</f>
        <v/>
      </c>
      <c r="BB68" s="1" t="str">
        <f t="shared" si="270"/>
        <v>00000</v>
      </c>
      <c r="BC68" s="1" t="str">
        <f t="shared" si="270"/>
        <v>00000</v>
      </c>
      <c r="BD68" s="1" t="str">
        <f t="shared" si="271"/>
        <v>000000</v>
      </c>
      <c r="BE68" s="1" t="str">
        <f t="shared" si="271"/>
        <v>000000</v>
      </c>
      <c r="BF68" s="1" t="str">
        <f t="shared" si="132"/>
        <v>B</v>
      </c>
      <c r="BG68" s="1" t="str">
        <f t="shared" si="35"/>
        <v/>
      </c>
      <c r="BH68" s="1">
        <f t="shared" ca="1" si="133"/>
        <v>0</v>
      </c>
      <c r="BI68" s="1" t="str">
        <f t="shared" si="36"/>
        <v/>
      </c>
      <c r="BJ68" s="1">
        <f t="shared" ca="1" si="134"/>
        <v>0</v>
      </c>
      <c r="BK68" s="1" t="str">
        <f t="shared" si="37"/>
        <v/>
      </c>
      <c r="BL68" s="1">
        <f t="shared" ca="1" si="135"/>
        <v>0</v>
      </c>
      <c r="BM68" s="1" t="str">
        <f t="shared" ca="1" si="136"/>
        <v>0</v>
      </c>
      <c r="BN68" s="1" t="str">
        <f t="shared" ca="1" si="137"/>
        <v>0</v>
      </c>
      <c r="BO68" s="1" t="str">
        <f t="shared" ca="1" si="138"/>
        <v>0</v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3</v>
      </c>
      <c r="BZ68" s="1">
        <f>IF(Dashboard!U68="",1,0.5)</f>
        <v>1</v>
      </c>
      <c r="CB68" s="230" t="str">
        <f t="shared" si="207"/>
        <v/>
      </c>
      <c r="CC68" s="231" t="str">
        <f t="shared" si="208"/>
        <v/>
      </c>
      <c r="CD68" s="229" t="str">
        <f t="shared" si="209"/>
        <v/>
      </c>
      <c r="CE68" s="230" t="str">
        <f t="shared" si="210"/>
        <v/>
      </c>
      <c r="CF68" s="231" t="str">
        <f t="shared" si="211"/>
        <v/>
      </c>
      <c r="CG68" s="229" t="str">
        <f t="shared" si="212"/>
        <v/>
      </c>
      <c r="CH68" s="230" t="str">
        <f t="shared" si="213"/>
        <v/>
      </c>
      <c r="CI68" s="231" t="str">
        <f t="shared" si="214"/>
        <v/>
      </c>
      <c r="CJ68" s="229" t="str">
        <f t="shared" si="215"/>
        <v/>
      </c>
      <c r="CK68" s="230" t="str">
        <f t="shared" si="216"/>
        <v/>
      </c>
      <c r="CL68" s="231" t="str">
        <f t="shared" si="217"/>
        <v/>
      </c>
      <c r="CM68" s="229" t="str">
        <f t="shared" si="218"/>
        <v/>
      </c>
      <c r="CN68" s="230" t="str">
        <f t="shared" si="262"/>
        <v/>
      </c>
      <c r="CO68" s="231" t="str">
        <f t="shared" si="219"/>
        <v/>
      </c>
      <c r="CP68" s="229" t="str">
        <f t="shared" si="220"/>
        <v/>
      </c>
      <c r="CQ68" s="230" t="str">
        <f t="shared" si="221"/>
        <v/>
      </c>
      <c r="CR68" s="231" t="str">
        <f t="shared" si="222"/>
        <v/>
      </c>
      <c r="CS68" s="229" t="str">
        <f t="shared" si="223"/>
        <v/>
      </c>
      <c r="CT68" s="230" t="str">
        <f t="shared" si="224"/>
        <v/>
      </c>
      <c r="CU68" s="231" t="str">
        <f t="shared" si="225"/>
        <v/>
      </c>
      <c r="CV68" s="229" t="str">
        <f t="shared" si="226"/>
        <v/>
      </c>
      <c r="CW68" s="230" t="str">
        <f t="shared" si="227"/>
        <v/>
      </c>
      <c r="CX68" s="231" t="str">
        <f t="shared" si="228"/>
        <v/>
      </c>
      <c r="CY68" s="232" t="str">
        <f t="shared" si="229"/>
        <v/>
      </c>
      <c r="CZ68" s="230" t="str">
        <f t="shared" si="230"/>
        <v/>
      </c>
      <c r="DA68" s="231" t="str">
        <f t="shared" si="231"/>
        <v/>
      </c>
      <c r="DB68" s="229" t="str">
        <f t="shared" si="232"/>
        <v/>
      </c>
      <c r="DC68" s="230" t="str">
        <f t="shared" si="233"/>
        <v/>
      </c>
      <c r="DD68" s="231" t="str">
        <f t="shared" si="234"/>
        <v/>
      </c>
      <c r="DE68" s="229" t="str">
        <f t="shared" si="235"/>
        <v/>
      </c>
      <c r="DF68" s="230" t="str">
        <f t="shared" si="236"/>
        <v/>
      </c>
      <c r="DG68" s="231" t="str">
        <f t="shared" si="237"/>
        <v/>
      </c>
      <c r="DH68" s="229" t="str">
        <f t="shared" si="238"/>
        <v/>
      </c>
      <c r="DI68" s="230" t="str">
        <f t="shared" si="239"/>
        <v/>
      </c>
      <c r="DJ68" s="231" t="str">
        <f t="shared" si="240"/>
        <v/>
      </c>
      <c r="DK68" s="229" t="str">
        <f t="shared" si="241"/>
        <v/>
      </c>
      <c r="DL68" s="230" t="str">
        <f t="shared" si="242"/>
        <v/>
      </c>
      <c r="DM68" s="231" t="str">
        <f t="shared" si="243"/>
        <v/>
      </c>
      <c r="DN68" s="229" t="str">
        <f t="shared" si="244"/>
        <v/>
      </c>
      <c r="DO68" s="230" t="str">
        <f t="shared" si="245"/>
        <v/>
      </c>
      <c r="DP68" s="231" t="str">
        <f t="shared" si="246"/>
        <v/>
      </c>
      <c r="DQ68" s="229" t="str">
        <f t="shared" si="247"/>
        <v/>
      </c>
      <c r="DR68" s="230" t="str">
        <f t="shared" si="248"/>
        <v/>
      </c>
      <c r="DS68" s="231" t="str">
        <f t="shared" si="249"/>
        <v/>
      </c>
      <c r="DT68" s="229" t="str">
        <f t="shared" si="250"/>
        <v/>
      </c>
      <c r="DU68" s="230" t="str">
        <f t="shared" si="251"/>
        <v/>
      </c>
      <c r="DV68" s="231" t="str">
        <f t="shared" si="252"/>
        <v/>
      </c>
      <c r="DW68" s="229" t="str">
        <f t="shared" si="253"/>
        <v/>
      </c>
      <c r="DX68" s="230" t="str">
        <f t="shared" si="254"/>
        <v/>
      </c>
      <c r="DY68" s="231" t="str">
        <f t="shared" si="255"/>
        <v/>
      </c>
      <c r="DZ68" s="229" t="str">
        <f t="shared" si="256"/>
        <v/>
      </c>
      <c r="EA68" s="230" t="str">
        <f t="shared" si="257"/>
        <v/>
      </c>
      <c r="EB68" s="231" t="str">
        <f t="shared" si="258"/>
        <v/>
      </c>
      <c r="EC68" s="229" t="str">
        <f t="shared" si="259"/>
        <v/>
      </c>
      <c r="ED68" s="252">
        <f t="shared" si="140"/>
        <v>0</v>
      </c>
      <c r="EE68" s="253">
        <f t="shared" si="141"/>
        <v>0</v>
      </c>
      <c r="EF68" s="254" t="str">
        <f t="shared" si="142"/>
        <v/>
      </c>
      <c r="EG68" s="255" t="e">
        <f t="shared" si="269"/>
        <v>#DIV/0!</v>
      </c>
      <c r="EH68" s="255" t="e">
        <f t="shared" si="269"/>
        <v>#DIV/0!</v>
      </c>
      <c r="EI68" s="255" t="e">
        <f t="shared" si="269"/>
        <v>#DIV/0!</v>
      </c>
      <c r="EJ68" s="255" t="e">
        <f t="shared" si="269"/>
        <v>#DIV/0!</v>
      </c>
      <c r="EK68" s="255" t="e">
        <f t="shared" si="269"/>
        <v>#DIV/0!</v>
      </c>
      <c r="EL68" s="255" t="e">
        <f t="shared" si="269"/>
        <v>#DIV/0!</v>
      </c>
      <c r="EM68" s="255" t="e">
        <f t="shared" si="269"/>
        <v>#DIV/0!</v>
      </c>
      <c r="EN68" s="255" t="e">
        <f t="shared" si="269"/>
        <v>#DIV/0!</v>
      </c>
      <c r="EO68" s="255" t="e">
        <f t="shared" si="269"/>
        <v>#DIV/0!</v>
      </c>
      <c r="EP68" s="255" t="e">
        <f t="shared" si="269"/>
        <v>#DIV/0!</v>
      </c>
      <c r="EQ68" s="255" t="e">
        <f t="shared" si="269"/>
        <v>#DIV/0!</v>
      </c>
      <c r="ER68" s="255" t="e">
        <f t="shared" si="269"/>
        <v>#DIV/0!</v>
      </c>
      <c r="ES68" s="255" t="e">
        <f t="shared" si="269"/>
        <v>#DIV/0!</v>
      </c>
      <c r="ET68" s="255" t="e">
        <f t="shared" si="269"/>
        <v>#DIV/0!</v>
      </c>
      <c r="EU68" s="255" t="e">
        <f t="shared" si="269"/>
        <v>#DIV/0!</v>
      </c>
      <c r="EV68" s="255" t="e">
        <f t="shared" si="260"/>
        <v>#DIV/0!</v>
      </c>
      <c r="EW68" s="255" t="e">
        <f t="shared" si="203"/>
        <v>#DIV/0!</v>
      </c>
      <c r="EX68" s="255" t="e">
        <f t="shared" si="201"/>
        <v>#DIV/0!</v>
      </c>
      <c r="EY68" s="256" t="str">
        <f t="shared" si="144"/>
        <v/>
      </c>
      <c r="EZ68" s="257" t="str">
        <f t="shared" si="145"/>
        <v/>
      </c>
      <c r="FA68" s="257" t="str">
        <f t="shared" si="146"/>
        <v/>
      </c>
      <c r="FB68" s="257" t="str">
        <f t="shared" si="147"/>
        <v/>
      </c>
      <c r="FC68" s="257" t="str">
        <f t="shared" si="148"/>
        <v/>
      </c>
      <c r="FD68" s="257" t="str">
        <f t="shared" si="149"/>
        <v/>
      </c>
      <c r="FE68" s="257" t="str">
        <f t="shared" si="150"/>
        <v/>
      </c>
      <c r="FF68" s="257" t="str">
        <f t="shared" si="151"/>
        <v/>
      </c>
      <c r="FG68" s="257" t="str">
        <f t="shared" si="152"/>
        <v/>
      </c>
      <c r="FH68" s="257" t="str">
        <f t="shared" si="153"/>
        <v/>
      </c>
      <c r="FI68" s="257" t="str">
        <f t="shared" si="154"/>
        <v/>
      </c>
      <c r="FJ68" s="257" t="str">
        <f t="shared" si="155"/>
        <v/>
      </c>
      <c r="FK68" s="257" t="str">
        <f t="shared" si="156"/>
        <v/>
      </c>
      <c r="FL68" s="257" t="str">
        <f t="shared" si="157"/>
        <v/>
      </c>
      <c r="FM68" s="257" t="str">
        <f t="shared" si="158"/>
        <v/>
      </c>
      <c r="FN68" s="257" t="str">
        <f t="shared" si="159"/>
        <v/>
      </c>
      <c r="FO68" s="257" t="str">
        <f t="shared" si="160"/>
        <v/>
      </c>
      <c r="FP68" s="258" t="str">
        <f t="shared" si="161"/>
        <v/>
      </c>
      <c r="FQ68" s="228">
        <v>68</v>
      </c>
      <c r="FR68" s="232">
        <f t="shared" si="198"/>
        <v>63</v>
      </c>
      <c r="FS68" s="230" t="str" cm="1">
        <f t="array" ref="FS68">IFERROR(INDEX($EG$4:$EX$4,_xlfn.AGGREGATE(15,6,COLUMN($EG$4:$EX$4)-COLUMN($EF$1)/($EG68:$EX68=LARGE($EG68:$EX68,1)),COLUMNS($EX$4:$EX$4))),"")</f>
        <v/>
      </c>
      <c r="FT68" s="230" t="str" cm="1">
        <f t="array" ref="FT68">IFERROR(INDEX($EG$4:$EX$4,_xlfn.AGGREGATE(15,6,COLUMN($EG$4:$EX$4)-COLUMN($EF$1)/($EG68:$EX68=LARGE($EG68:$EX68,2)),COLUMNS($EX$4:$EY$4))),"")</f>
        <v/>
      </c>
      <c r="FU68" s="230" t="str" cm="1">
        <f t="array" ref="FU68">IFERROR(INDEX($EG$4:$EX$4,_xlfn.AGGREGATE(15,6,COLUMN($EG$4:$EX$4)-COLUMN($EF$1)/($EG68:$EX68=LARGE($EG68:$EX68,3)),COLUMNS($EX$4:$EZ$4))),"")</f>
        <v/>
      </c>
      <c r="FV68" s="230" t="str" cm="1">
        <f t="array" ref="FV68">IFERROR(INDEX($EG$4:$EX$4,_xlfn.AGGREGATE(15,6,COLUMN($EG$4:$EX$4)-COLUMN($EF$1)/($EG68:$EX68=LARGE($EG68:$EX68,4)),COLUMNS($EX$4:$FA$4))),"")</f>
        <v/>
      </c>
      <c r="FW68" s="230" t="str" cm="1">
        <f t="array" ref="FW68">IFERROR(INDEX($EG$4:$EX$4,_xlfn.AGGREGATE(15,6,COLUMN($EG$4:$EX$4)-COLUMN($EF$1)/($EG68:$EX68=LARGE($EG68:$EX68,5)),COLUMNS($EX$4:$FB$4))),"")</f>
        <v/>
      </c>
      <c r="FX68" s="230" t="str" cm="1">
        <f t="array" ref="FX68">IFERROR(INDEX($EG$4:$EX$4,_xlfn.AGGREGATE(15,6,COLUMN($EG$4:$EX$4)-COLUMN($EF$1)/($EG68:$EX68=LARGE($EG68:$EX68,6)),COLUMNS($EX$4:$FC$4))),"")</f>
        <v/>
      </c>
      <c r="FY68" s="228" t="str">
        <f t="shared" si="191"/>
        <v/>
      </c>
      <c r="FZ68" s="231" t="str">
        <f t="shared" ca="1" si="192"/>
        <v>R</v>
      </c>
      <c r="GA68" s="231" t="e" cm="1">
        <f t="array" aca="1" ref="GA68" ca="1">IF(INDIRECT(VLOOKUP(GA67,General!AC:AE,3,FALSE)&amp;FQ67)&gt;0,GA67,FY67)</f>
        <v>#N/A</v>
      </c>
      <c r="GB68" s="232">
        <f t="shared" ca="1" si="193"/>
        <v>5</v>
      </c>
      <c r="GC68" s="230"/>
      <c r="GD68" s="231"/>
      <c r="GE68" s="231"/>
      <c r="GF68" s="231"/>
      <c r="GG68" s="231"/>
      <c r="GH68" s="229"/>
      <c r="GI68" s="259">
        <f ca="1">IF(FS68="",-1,COUNTIF(INDIRECT(GC68&amp;$DN$10):INDIRECT(GC68&amp;FQ68),"Y"))</f>
        <v>-1</v>
      </c>
      <c r="GJ68" s="262">
        <f ca="1">IF(FT68="",-1,COUNTIF(INDIRECT(GD68&amp;$DN$10):INDIRECT(GD68&amp;FQ68),"Y"))</f>
        <v>-1</v>
      </c>
      <c r="GK68" s="262">
        <f ca="1">IF(FU68="",-1,COUNTIF(INDIRECT(GE68&amp;$DN$10):INDIRECT(GE68&amp;FQ68),"Y"))</f>
        <v>-1</v>
      </c>
      <c r="GL68" s="260">
        <f ca="1">IF(FV68="",-1,COUNTIF(INDIRECT(GF68&amp;$DN$10):INDIRECT(GF68&amp;FQ68),"Y"))</f>
        <v>-1</v>
      </c>
      <c r="GM68" s="264">
        <f ca="1">IF(FW68="",-1,COUNTIF(INDIRECT(GG68&amp;$DN$10):INDIRECT(GG68&amp;FQ68),"Y"))</f>
        <v>-1</v>
      </c>
      <c r="GN68" s="264">
        <f ca="1">IF(FX68="",-1,COUNTIF(INDIRECT(GH68&amp;$DN$10):INDIRECT(GH68&amp;FQ68),"Y"))</f>
        <v>-1</v>
      </c>
      <c r="GO68" s="230" t="str" cm="1">
        <f t="array" ref="GO68">IFERROR(INDEX($DP$68:$DU$68,_xlfn.AGGREGATE(15,6,COLUMN($DP$68:$DU$68)-COLUMN($DO$68)/($EF$68:$EK$68=MAX($EF$68:$EK$68)),COLUMNS($DP$68:FS68))),"")</f>
        <v/>
      </c>
      <c r="GP68" s="231" t="str" cm="1">
        <f t="array" ref="GP68">IFERROR(INDEX($DP$68:$DU$68,_xlfn.AGGREGATE(15,6,COLUMN($DP$68:$DU$68)-COLUMN($DO$68)/($EF$68:$EK$68=MAX($EF$68:$EK$68)),COLUMNS($DP$68:FT68))),"")</f>
        <v/>
      </c>
      <c r="GQ68" s="231" t="str" cm="1">
        <f t="array" ref="GQ68">IFERROR(INDEX($DP$68:$DU$68,_xlfn.AGGREGATE(15,6,COLUMN($DP$68:$DU$68)-COLUMN($DO$68)/($EF$68:$EK$68=MAX($EF$68:$EK$68)),COLUMNS($DP$68:FU68))),"")</f>
        <v/>
      </c>
      <c r="GR68" s="231" t="str" cm="1">
        <f t="array" ref="GR68">IFERROR(INDEX($DP$68:$DU$68,_xlfn.AGGREGATE(15,6,COLUMN($DP$68:$DU$68)-COLUMN($DO$68)/($EF$68:$EK$68=MAX($EF$68:$EK$68)),COLUMNS($DP$68:FV68))),"")</f>
        <v/>
      </c>
      <c r="GS68" s="231" t="str" cm="1">
        <f t="array" ref="GS68">IFERROR(INDEX($DP$68:$DU$68,_xlfn.AGGREGATE(15,6,COLUMN($DP$68:$DU$68)-COLUMN($DO$68)/($EF$68:$EK$68=MAX($EF$68:$EK$68)),COLUMNS($DP$68:FW68))),"")</f>
        <v/>
      </c>
      <c r="GT68" s="229" t="str" cm="1">
        <f t="array" ref="GT68">IFERROR(INDEX($DP$68:$DU$68,_xlfn.AGGREGATE(15,6,COLUMN($DP$68:$DU$68)-COLUMN($DO$68)/($EF$68:$EK$68=MAX($EF$68:$EK$68)),COLUMNS($DP$68:FX68))),"")</f>
        <v/>
      </c>
      <c r="GU68" s="234">
        <f t="shared" ca="1" si="164"/>
        <v>6</v>
      </c>
      <c r="GV68" s="232">
        <f t="shared" ca="1" si="194"/>
        <v>5</v>
      </c>
      <c r="GW68" s="263" t="str" cm="1">
        <f t="array" aca="1" ref="GW68" ca="1">INDEX(GO68:GT68,1,GV68)</f>
        <v/>
      </c>
      <c r="GX68" s="230" t="str">
        <f t="shared" ca="1" si="17"/>
        <v>B</v>
      </c>
      <c r="GY68" s="231" t="str">
        <f t="shared" ca="1" si="18"/>
        <v>T</v>
      </c>
      <c r="GZ68" s="231" t="str">
        <f t="shared" si="19"/>
        <v>C</v>
      </c>
      <c r="HA68" s="231" t="str">
        <f t="shared" si="6"/>
        <v/>
      </c>
      <c r="HB68" s="231" t="str">
        <f t="shared" ca="1" si="7"/>
        <v>00</v>
      </c>
      <c r="HC68" s="231" t="str">
        <f t="shared" si="8"/>
        <v>00</v>
      </c>
      <c r="HD68" s="234" t="str">
        <f t="shared" si="92"/>
        <v/>
      </c>
      <c r="HE68" s="234" t="str">
        <f t="shared" si="93"/>
        <v/>
      </c>
      <c r="HF68" s="234" t="str">
        <f t="shared" si="94"/>
        <v/>
      </c>
      <c r="HG68" s="234" t="str">
        <f t="shared" si="95"/>
        <v/>
      </c>
      <c r="HH68" s="234" t="str">
        <f t="shared" si="96"/>
        <v/>
      </c>
      <c r="HI68" s="234" t="str">
        <f t="shared" si="97"/>
        <v/>
      </c>
      <c r="HJ68" s="234">
        <f t="shared" ca="1" si="261"/>
        <v>0</v>
      </c>
      <c r="HK68" s="234">
        <f t="shared" ca="1" si="261"/>
        <v>0</v>
      </c>
      <c r="HL68" s="230" t="str">
        <f t="shared" si="206"/>
        <v/>
      </c>
      <c r="HM68" s="231">
        <f>IF(CC68="",0,IFERROR(VLOOKUP(CC63&amp;CC64&amp;CC65&amp;CC66&amp;CC67&amp;CC68,General!I:J,2,FALSE),0))</f>
        <v>0</v>
      </c>
      <c r="HN68" s="231">
        <f>IF(CF68="",0,IFERROR(VLOOKUP(CF63&amp;CF64&amp;CF65&amp;CF66&amp;CF67&amp;CF68,General!I:J,2,FALSE),0))</f>
        <v>0</v>
      </c>
      <c r="HO68" s="231">
        <f>IF(CI68="",0,IFERROR(VLOOKUP(CI63&amp;CI64&amp;CI65&amp;CI66&amp;CI67&amp;CI68,General!I:J,2,FALSE),0))</f>
        <v>0</v>
      </c>
      <c r="HP68" s="231">
        <f>IF(CL68="",0,IFERROR(VLOOKUP(CL63&amp;CL64&amp;CL65&amp;CL66&amp;CL67&amp;CL68,General!I:J,2,FALSE),0))</f>
        <v>0</v>
      </c>
      <c r="HQ68" s="231">
        <f>IF(CO68="",0,IFERROR(VLOOKUP(CO63&amp;CO64&amp;CO65&amp;CO66&amp;CO67&amp;CO68,General!I:J,2,FALSE),0))</f>
        <v>0</v>
      </c>
      <c r="HR68" s="231">
        <f>IF(CR68="",0,IFERROR(VLOOKUP(CR63&amp;CR64&amp;CR65&amp;CR66&amp;CR67&amp;CR68,General!I:J,2,FALSE),0))</f>
        <v>0</v>
      </c>
      <c r="HS68" s="231">
        <f>IF(CU68="",0,IFERROR(VLOOKUP(CU63&amp;CU64&amp;CU65&amp;CU66&amp;CU67&amp;CU68,General!I:J,2,FALSE),0))</f>
        <v>0</v>
      </c>
      <c r="HT68" s="231">
        <f>IF(CX68="",0,IFERROR(VLOOKUP(CX63&amp;CX64&amp;CX65&amp;CX66&amp;CX67&amp;CX68,General!I:J,2,FALSE),0))</f>
        <v>0</v>
      </c>
      <c r="HU68" s="231">
        <f>IF(DA68="",0,IFERROR(VLOOKUP(DA63&amp;DA64&amp;DA65&amp;DA66&amp;DA67&amp;DA68,General!I:J,2,FALSE),0))</f>
        <v>0</v>
      </c>
      <c r="HV68" s="231">
        <f>IF(DD68="",0,IFERROR(VLOOKUP(DD63&amp;DD64&amp;DD65&amp;DD66&amp;DD67&amp;DD68,General!I:J,2,FALSE),0))</f>
        <v>0</v>
      </c>
      <c r="HW68" s="231">
        <f>IF(DG68="",0,IFERROR(VLOOKUP(DG63&amp;DG64&amp;DG65&amp;DG66&amp;DG67&amp;DG68,General!I:J,2,FALSE),0))</f>
        <v>0</v>
      </c>
      <c r="HX68" s="231">
        <f>IF(DJ68="",0,IFERROR(VLOOKUP(DJ63&amp;DJ64&amp;DJ65&amp;DJ66&amp;DJ67&amp;DJ68,General!I:J,2,FALSE),0))</f>
        <v>0</v>
      </c>
      <c r="HY68" s="231">
        <f>IF(DM68="",0,IFERROR(VLOOKUP(DM63&amp;DM64&amp;DM65&amp;DM66&amp;DM67&amp;DM68,General!I:J,2,FALSE),0))</f>
        <v>0</v>
      </c>
      <c r="HZ68" s="231">
        <f>IF(DP68="",0,IFERROR(VLOOKUP(DP63&amp;DP64&amp;DP65&amp;DP66&amp;DP67&amp;DP68,General!I:J,2,FALSE),0))</f>
        <v>0</v>
      </c>
      <c r="IA68" s="231">
        <f>IF(DS68="",0,IFERROR(VLOOKUP(DS63&amp;DS64&amp;DS65&amp;DS66&amp;DS67&amp;DS68,General!I:J,2,FALSE),0))</f>
        <v>0</v>
      </c>
      <c r="IB68" s="231">
        <f>IF(DV68="",0,IFERROR(VLOOKUP(DV63&amp;DV64&amp;DV65&amp;DV66&amp;DV67&amp;DV68,General!I:J,2,FALSE),0))</f>
        <v>0</v>
      </c>
      <c r="IC68" s="229">
        <f>IF(DY68="",0,IFERROR(VLOOKUP(DY63&amp;DY64&amp;DY65&amp;DY66&amp;DY67&amp;DY68,General!I:J,2,FALSE),0))</f>
        <v>0</v>
      </c>
      <c r="ID68" s="229">
        <f>IF(EB68="",0,IFERROR(VLOOKUP(EB63&amp;EB64&amp;EB65&amp;EB66&amp;EB67&amp;EB68,General!I:J,2,FALSE),0))</f>
        <v>0</v>
      </c>
      <c r="IE68" s="229">
        <v>0</v>
      </c>
      <c r="IF68" s="234" t="str">
        <f t="shared" si="165"/>
        <v/>
      </c>
      <c r="IG68" s="234" t="str">
        <f t="shared" si="99"/>
        <v>N</v>
      </c>
      <c r="IH68" s="234" t="str">
        <f t="shared" ca="1" si="100"/>
        <v>N</v>
      </c>
      <c r="II68" s="234" t="str">
        <f t="shared" si="101"/>
        <v>N</v>
      </c>
      <c r="IJ68" s="234" t="str">
        <f t="shared" si="102"/>
        <v/>
      </c>
      <c r="IK68" s="276" t="str">
        <f t="shared" ca="1" si="103"/>
        <v/>
      </c>
      <c r="IL68" s="234" t="str">
        <f t="shared" ca="1" si="104"/>
        <v/>
      </c>
      <c r="IM68" s="234" t="str">
        <f t="shared" si="105"/>
        <v/>
      </c>
      <c r="IN68" s="234" t="str">
        <f t="shared" si="106"/>
        <v/>
      </c>
      <c r="IO68" s="234" t="str">
        <f t="shared" si="107"/>
        <v/>
      </c>
      <c r="IP68" s="234" t="str">
        <f t="shared" si="108"/>
        <v/>
      </c>
      <c r="IQ68" s="234" t="str">
        <f t="shared" si="10"/>
        <v/>
      </c>
      <c r="IR68" s="234" t="str">
        <f t="shared" si="11"/>
        <v/>
      </c>
      <c r="IS68" s="234" t="str">
        <f t="shared" si="266"/>
        <v>00000</v>
      </c>
      <c r="IT68" s="234" t="str">
        <f t="shared" si="266"/>
        <v>00000</v>
      </c>
      <c r="IU68" s="234" t="str">
        <f t="shared" si="267"/>
        <v>000000</v>
      </c>
      <c r="IV68" s="234" t="str">
        <f t="shared" si="267"/>
        <v>000000</v>
      </c>
      <c r="IW68" s="234" t="str">
        <f t="shared" si="268"/>
        <v>B</v>
      </c>
      <c r="IX68" s="234" t="str">
        <f t="shared" si="168"/>
        <v>B</v>
      </c>
      <c r="IY68" s="234" t="str">
        <f t="shared" si="110"/>
        <v/>
      </c>
      <c r="IZ68" s="234" t="str">
        <f t="shared" ca="1" si="111"/>
        <v/>
      </c>
      <c r="JA68" s="234" t="str">
        <f t="shared" ca="1" si="112"/>
        <v>0</v>
      </c>
      <c r="JB68" s="234" t="str">
        <f t="shared" ca="1" si="113"/>
        <v/>
      </c>
      <c r="JC68" s="234" t="str">
        <f t="shared" si="114"/>
        <v>0</v>
      </c>
      <c r="JD68" s="234" t="str">
        <f t="shared" ca="1" si="115"/>
        <v/>
      </c>
      <c r="JE68" s="234" t="str">
        <f t="shared" ca="1" si="169"/>
        <v/>
      </c>
      <c r="JF68" s="234" t="str">
        <f t="shared" ca="1" si="170"/>
        <v/>
      </c>
      <c r="JG68" s="234" t="str">
        <f t="shared" ca="1" si="171"/>
        <v/>
      </c>
      <c r="JH68" s="234" t="str">
        <f t="shared" si="116"/>
        <v/>
      </c>
      <c r="JI68" s="234"/>
      <c r="JJ68" s="234"/>
      <c r="JK68" s="234"/>
      <c r="JL68" s="234"/>
      <c r="JM68" s="234"/>
      <c r="JN68" s="234">
        <v>1</v>
      </c>
      <c r="JO68" s="218"/>
      <c r="JP68" s="234"/>
      <c r="JQ68" s="234"/>
      <c r="JS68" s="281" t="e">
        <f t="shared" si="199"/>
        <v>#DIV/0!</v>
      </c>
      <c r="JT68" s="1" t="e">
        <f t="shared" si="200"/>
        <v>#DIV/0!</v>
      </c>
      <c r="JU68" s="1" t="e">
        <f t="shared" si="174"/>
        <v>#DIV/0!</v>
      </c>
      <c r="JV68" s="1" t="e">
        <f t="shared" si="175"/>
        <v>#DIV/0!</v>
      </c>
      <c r="JW68" s="1" t="e">
        <f t="shared" si="176"/>
        <v>#DIV/0!</v>
      </c>
      <c r="JX68" s="1" t="str">
        <f t="shared" si="177"/>
        <v/>
      </c>
      <c r="JY68" s="1" t="str">
        <f t="shared" si="178"/>
        <v/>
      </c>
      <c r="JZ68" s="1" t="str">
        <f t="shared" si="179"/>
        <v/>
      </c>
      <c r="KA68" s="1" t="str">
        <f t="shared" si="180"/>
        <v/>
      </c>
      <c r="KB68" s="1" t="str">
        <f t="shared" si="181"/>
        <v/>
      </c>
      <c r="KC68" s="1" t="str" cm="1">
        <f t="array" aca="1" ref="KC68" ca="1">IF(INDIRECT(VLOOKUP(KC67,General!AC:AE,3,FALSE)&amp;FQ67)&gt;1,KC67,JX68)</f>
        <v>DL</v>
      </c>
      <c r="KD68" s="1" t="str" cm="1">
        <f t="array" aca="1" ref="KD68" ca="1">IF(AND(INDIRECT(VLOOKUP(KD67,General!AC:AE,3,FALSE)&amp;FQ67)&gt;6,KD67&lt;&gt;KC68),KD67,IF(JX68&lt;&gt;KC68,JX68,IF(AND(JX68=JY68,JX68=JZ68),KA68,IF(JX68=JY68,JZ68,JY68))))</f>
        <v>DR</v>
      </c>
      <c r="KE68" s="1" t="str" cm="1">
        <f t="array" aca="1" ref="KE68" ca="1">IF(AND(INDIRECT(VLOOKUP(KE67,General!AC:AE,3,FALSE)&amp;FQ67)&gt;6,KE67&lt;&gt;KC68,KE67&lt;&gt;KD68),KE67,IF(AND(JX68&lt;&gt;KC68,JX68&lt;&gt;KD68),JX68,IF(AND(JY68&lt;&gt;KC68,JY68&lt;&gt;KD68),JY68,IF(AND(JZ68&lt;&gt;KC68,JZ68&lt;&gt;KD68),JZ68,IF(AND(KA68&lt;&gt;KC68,KA68&lt;&gt;KD68),KA68,KB68)))))</f>
        <v>CW</v>
      </c>
      <c r="KF68" s="1" t="str" cm="1">
        <f t="array" aca="1" ref="KF68" ca="1">INDIRECT(KC68&amp;FQ68)</f>
        <v/>
      </c>
      <c r="KG68" s="1" t="str" cm="1">
        <f t="array" aca="1" ref="KG68" ca="1">INDIRECT(KD68&amp;FQ68)</f>
        <v/>
      </c>
      <c r="KH68" s="1" t="str" cm="1">
        <f t="array" aca="1" ref="KH68" ca="1">INDIRECT(KE68&amp;FQ68)</f>
        <v/>
      </c>
      <c r="KI68" s="1" t="str">
        <f ca="1">VLOOKUP(KC68,General!AF:AG,2,FALSE)</f>
        <v xml:space="preserve">L3O </v>
      </c>
      <c r="KJ68" s="1" t="str">
        <f ca="1">VLOOKUP(KD68,General!AF:AG,2,FALSE)</f>
        <v xml:space="preserve">L4O </v>
      </c>
      <c r="KK68" s="1" t="str">
        <f ca="1">VLOOKUP(KE68,General!AF:AG,2,FALSE)</f>
        <v>AWB</v>
      </c>
      <c r="KL68" s="1" t="str">
        <f t="shared" ca="1" si="195"/>
        <v>Y</v>
      </c>
      <c r="KM68" s="1" t="str">
        <f t="shared" ca="1" si="196"/>
        <v>Y</v>
      </c>
      <c r="KN68" s="1" t="str">
        <f t="shared" ca="1" si="197"/>
        <v>Y</v>
      </c>
    </row>
    <row r="69" spans="1:300" ht="15.75" thickBot="1">
      <c r="A69" s="1">
        <v>65</v>
      </c>
      <c r="B69" s="75" t="str">
        <f t="shared" si="20"/>
        <v/>
      </c>
      <c r="C69" s="92" t="str">
        <f t="shared" si="183"/>
        <v/>
      </c>
      <c r="D69" s="88" t="str">
        <f t="shared" si="117"/>
        <v/>
      </c>
      <c r="E69" s="89" t="str">
        <f t="shared" si="117"/>
        <v/>
      </c>
      <c r="F69" s="10" t="str">
        <f t="shared" si="21"/>
        <v/>
      </c>
      <c r="H69" s="95" t="str">
        <f t="shared" si="184"/>
        <v/>
      </c>
      <c r="I69" s="88" t="str">
        <f t="shared" si="118"/>
        <v/>
      </c>
      <c r="J69" s="89" t="str">
        <f t="shared" si="118"/>
        <v/>
      </c>
      <c r="K69" s="10" t="str">
        <f t="shared" si="119"/>
        <v/>
      </c>
      <c r="L69" s="52"/>
      <c r="M69" s="16" t="str">
        <f>IF(Dashboard!AH69="","",Dashboard!AH69)</f>
        <v/>
      </c>
      <c r="O69" s="75" t="str">
        <f t="shared" si="185"/>
        <v/>
      </c>
      <c r="P69" s="88" t="str">
        <f t="shared" si="120"/>
        <v/>
      </c>
      <c r="Q69" s="89" t="str">
        <f t="shared" si="120"/>
        <v/>
      </c>
      <c r="R69" s="5" t="str">
        <f t="shared" si="121"/>
        <v/>
      </c>
      <c r="S69" s="5" t="str">
        <f t="shared" si="122"/>
        <v/>
      </c>
      <c r="T69" s="111" t="str">
        <f t="shared" si="123"/>
        <v/>
      </c>
      <c r="U69" s="5" t="str">
        <f>IF(M69="","",IF(B69="NB",U68,IF(T69="",SUM($T$5:$T69)+S69,SUM($T$5:$T69))))</f>
        <v/>
      </c>
      <c r="V69" s="99" t="str">
        <f t="shared" ref="V69:V109" si="272">IF(AW69="R","Rabbit","")</f>
        <v/>
      </c>
      <c r="W69" s="72" t="e">
        <f t="shared" ca="1" si="22"/>
        <v>#VALUE!</v>
      </c>
      <c r="X69" s="74" t="str">
        <f t="shared" si="23"/>
        <v/>
      </c>
      <c r="Y69" s="9" t="str">
        <f t="shared" ca="1" si="12"/>
        <v>D</v>
      </c>
      <c r="Z69" s="4" t="str">
        <f t="shared" ca="1" si="13"/>
        <v>D</v>
      </c>
      <c r="AA69" s="4" t="str">
        <f t="shared" ca="1" si="14"/>
        <v>B</v>
      </c>
      <c r="AB69" s="4" t="str">
        <f t="shared" si="186"/>
        <v/>
      </c>
      <c r="AC69" s="4" t="str">
        <f t="shared" si="187"/>
        <v/>
      </c>
      <c r="AD69" s="4" t="str">
        <f t="shared" si="188"/>
        <v/>
      </c>
      <c r="AE69" s="1" t="str">
        <f t="shared" si="124"/>
        <v/>
      </c>
      <c r="AF69" s="1" t="str">
        <f t="shared" si="125"/>
        <v/>
      </c>
      <c r="AG69" s="1" t="str">
        <f t="shared" si="189"/>
        <v/>
      </c>
      <c r="AH69" s="1" t="str">
        <f t="shared" si="126"/>
        <v/>
      </c>
      <c r="AI69" s="1" t="str">
        <f t="shared" si="127"/>
        <v/>
      </c>
      <c r="AJ69" s="1" t="str">
        <f t="shared" si="128"/>
        <v/>
      </c>
      <c r="AK69" s="1">
        <f t="shared" si="129"/>
        <v>0</v>
      </c>
      <c r="AL69" s="1">
        <f t="shared" si="129"/>
        <v>0</v>
      </c>
      <c r="AM69" s="1" t="str">
        <f t="shared" si="5"/>
        <v/>
      </c>
      <c r="AN69" s="1">
        <f t="shared" si="24"/>
        <v>0</v>
      </c>
      <c r="AO69" s="1" t="str">
        <f t="shared" si="190"/>
        <v/>
      </c>
      <c r="AP69" s="1" t="str">
        <f t="shared" si="25"/>
        <v>N</v>
      </c>
      <c r="AQ69" s="1" t="str">
        <f t="shared" si="26"/>
        <v>N</v>
      </c>
      <c r="AR69" s="1" t="str">
        <f t="shared" si="27"/>
        <v>N</v>
      </c>
      <c r="AS69" s="1" t="str">
        <f t="shared" si="28"/>
        <v/>
      </c>
      <c r="AT69" s="15" t="str">
        <f t="shared" ca="1" si="130"/>
        <v/>
      </c>
      <c r="AU69" s="1" t="str">
        <f t="shared" ca="1" si="29"/>
        <v/>
      </c>
      <c r="AV69" s="1" t="str">
        <f t="shared" ca="1" si="30"/>
        <v/>
      </c>
      <c r="AW69" s="1" t="str">
        <f t="shared" si="31"/>
        <v/>
      </c>
      <c r="AX69" s="1" t="str">
        <f t="shared" si="32"/>
        <v/>
      </c>
      <c r="AY69" s="1" t="str">
        <f t="shared" si="33"/>
        <v/>
      </c>
      <c r="AZ69" s="1" t="str">
        <f>IF(Dashboard!AH69="P",IF(AZ68="",1,AZ68+1),"")</f>
        <v/>
      </c>
      <c r="BA69" s="1" t="str">
        <f>IF(Dashboard!AH69="B",IF(BA68="",1,BA68+1),"")</f>
        <v/>
      </c>
      <c r="BB69" s="1" t="str">
        <f t="shared" si="270"/>
        <v>00000</v>
      </c>
      <c r="BC69" s="1" t="str">
        <f t="shared" si="270"/>
        <v>00000</v>
      </c>
      <c r="BD69" s="1" t="str">
        <f t="shared" si="271"/>
        <v>000000</v>
      </c>
      <c r="BE69" s="1" t="str">
        <f t="shared" si="271"/>
        <v>000000</v>
      </c>
      <c r="BF69" s="1" t="str">
        <f t="shared" si="132"/>
        <v>B</v>
      </c>
      <c r="BG69" s="1" t="str">
        <f t="shared" si="35"/>
        <v/>
      </c>
      <c r="BH69" s="1">
        <f t="shared" ca="1" si="133"/>
        <v>0</v>
      </c>
      <c r="BI69" s="1" t="str">
        <f t="shared" si="36"/>
        <v/>
      </c>
      <c r="BJ69" s="1">
        <f t="shared" ca="1" si="134"/>
        <v>0</v>
      </c>
      <c r="BK69" s="1" t="str">
        <f t="shared" si="37"/>
        <v/>
      </c>
      <c r="BL69" s="1">
        <f t="shared" ca="1" si="135"/>
        <v>0</v>
      </c>
      <c r="BM69" s="1" t="str">
        <f t="shared" ca="1" si="136"/>
        <v>0</v>
      </c>
      <c r="BN69" s="1" t="str">
        <f t="shared" ca="1" si="137"/>
        <v>0</v>
      </c>
      <c r="BO69" s="1" t="str">
        <f t="shared" ca="1" si="138"/>
        <v>0</v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-3</v>
      </c>
      <c r="BZ69" s="1">
        <f>IF(Dashboard!U69="",1,0.5)</f>
        <v>1</v>
      </c>
      <c r="CB69" s="245" t="str">
        <f t="shared" si="207"/>
        <v/>
      </c>
      <c r="CC69" s="246" t="str">
        <f t="shared" si="208"/>
        <v/>
      </c>
      <c r="CD69" s="244" t="str">
        <f t="shared" si="209"/>
        <v/>
      </c>
      <c r="CE69" s="245" t="str">
        <f t="shared" si="210"/>
        <v/>
      </c>
      <c r="CF69" s="246" t="str">
        <f t="shared" si="211"/>
        <v/>
      </c>
      <c r="CG69" s="244" t="str">
        <f t="shared" si="212"/>
        <v/>
      </c>
      <c r="CH69" s="245" t="str">
        <f t="shared" si="213"/>
        <v/>
      </c>
      <c r="CI69" s="246" t="str">
        <f t="shared" si="214"/>
        <v/>
      </c>
      <c r="CJ69" s="244" t="str">
        <f t="shared" si="215"/>
        <v/>
      </c>
      <c r="CK69" s="245" t="str">
        <f t="shared" si="216"/>
        <v/>
      </c>
      <c r="CL69" s="246" t="str">
        <f t="shared" si="217"/>
        <v/>
      </c>
      <c r="CM69" s="244" t="str">
        <f t="shared" si="218"/>
        <v/>
      </c>
      <c r="CN69" s="245" t="str">
        <f t="shared" si="262"/>
        <v/>
      </c>
      <c r="CO69" s="246" t="str">
        <f t="shared" si="219"/>
        <v/>
      </c>
      <c r="CP69" s="244" t="str">
        <f t="shared" si="220"/>
        <v/>
      </c>
      <c r="CQ69" s="245" t="str">
        <f t="shared" si="221"/>
        <v/>
      </c>
      <c r="CR69" s="246" t="str">
        <f t="shared" si="222"/>
        <v/>
      </c>
      <c r="CS69" s="244" t="str">
        <f t="shared" si="223"/>
        <v/>
      </c>
      <c r="CT69" s="245" t="str">
        <f t="shared" si="224"/>
        <v/>
      </c>
      <c r="CU69" s="246" t="str">
        <f t="shared" si="225"/>
        <v/>
      </c>
      <c r="CV69" s="244" t="str">
        <f t="shared" si="226"/>
        <v/>
      </c>
      <c r="CW69" s="245" t="str">
        <f t="shared" si="227"/>
        <v/>
      </c>
      <c r="CX69" s="246" t="str">
        <f t="shared" si="228"/>
        <v/>
      </c>
      <c r="CY69" s="247" t="str">
        <f t="shared" si="229"/>
        <v/>
      </c>
      <c r="CZ69" s="245" t="str">
        <f t="shared" si="230"/>
        <v/>
      </c>
      <c r="DA69" s="246" t="str">
        <f t="shared" si="231"/>
        <v/>
      </c>
      <c r="DB69" s="244" t="str">
        <f t="shared" si="232"/>
        <v/>
      </c>
      <c r="DC69" s="245" t="str">
        <f t="shared" si="233"/>
        <v/>
      </c>
      <c r="DD69" s="246" t="str">
        <f t="shared" si="234"/>
        <v/>
      </c>
      <c r="DE69" s="244" t="str">
        <f t="shared" si="235"/>
        <v/>
      </c>
      <c r="DF69" s="245" t="str">
        <f t="shared" si="236"/>
        <v/>
      </c>
      <c r="DG69" s="246" t="str">
        <f t="shared" si="237"/>
        <v/>
      </c>
      <c r="DH69" s="244" t="str">
        <f t="shared" si="238"/>
        <v/>
      </c>
      <c r="DI69" s="245" t="str">
        <f t="shared" si="239"/>
        <v/>
      </c>
      <c r="DJ69" s="246" t="str">
        <f t="shared" si="240"/>
        <v/>
      </c>
      <c r="DK69" s="244" t="str">
        <f t="shared" si="241"/>
        <v/>
      </c>
      <c r="DL69" s="245" t="str">
        <f t="shared" si="242"/>
        <v/>
      </c>
      <c r="DM69" s="246" t="str">
        <f t="shared" si="243"/>
        <v/>
      </c>
      <c r="DN69" s="244" t="str">
        <f t="shared" si="244"/>
        <v/>
      </c>
      <c r="DO69" s="245" t="str">
        <f t="shared" si="245"/>
        <v/>
      </c>
      <c r="DP69" s="246" t="str">
        <f t="shared" si="246"/>
        <v/>
      </c>
      <c r="DQ69" s="244" t="str">
        <f t="shared" si="247"/>
        <v/>
      </c>
      <c r="DR69" s="245" t="str">
        <f t="shared" si="248"/>
        <v/>
      </c>
      <c r="DS69" s="246" t="str">
        <f t="shared" si="249"/>
        <v/>
      </c>
      <c r="DT69" s="244" t="str">
        <f t="shared" si="250"/>
        <v/>
      </c>
      <c r="DU69" s="245" t="str">
        <f t="shared" si="251"/>
        <v/>
      </c>
      <c r="DV69" s="246" t="str">
        <f t="shared" si="252"/>
        <v/>
      </c>
      <c r="DW69" s="244" t="str">
        <f t="shared" si="253"/>
        <v/>
      </c>
      <c r="DX69" s="245" t="str">
        <f t="shared" si="254"/>
        <v/>
      </c>
      <c r="DY69" s="246" t="str">
        <f t="shared" si="255"/>
        <v/>
      </c>
      <c r="DZ69" s="244" t="str">
        <f t="shared" si="256"/>
        <v/>
      </c>
      <c r="EA69" s="245" t="str">
        <f t="shared" si="257"/>
        <v/>
      </c>
      <c r="EB69" s="246" t="str">
        <f t="shared" si="258"/>
        <v/>
      </c>
      <c r="EC69" s="244" t="str">
        <f t="shared" si="259"/>
        <v/>
      </c>
      <c r="ED69" s="252">
        <f t="shared" si="140"/>
        <v>0</v>
      </c>
      <c r="EE69" s="253">
        <f t="shared" si="141"/>
        <v>0</v>
      </c>
      <c r="EF69" s="254" t="str">
        <f t="shared" si="142"/>
        <v/>
      </c>
      <c r="EG69" s="255" t="e">
        <f t="shared" si="269"/>
        <v>#DIV/0!</v>
      </c>
      <c r="EH69" s="255" t="e">
        <f t="shared" si="269"/>
        <v>#DIV/0!</v>
      </c>
      <c r="EI69" s="255" t="e">
        <f t="shared" si="269"/>
        <v>#DIV/0!</v>
      </c>
      <c r="EJ69" s="255" t="e">
        <f t="shared" si="269"/>
        <v>#DIV/0!</v>
      </c>
      <c r="EK69" s="255" t="e">
        <f t="shared" si="269"/>
        <v>#DIV/0!</v>
      </c>
      <c r="EL69" s="255" t="e">
        <f t="shared" si="269"/>
        <v>#DIV/0!</v>
      </c>
      <c r="EM69" s="255" t="e">
        <f t="shared" si="269"/>
        <v>#DIV/0!</v>
      </c>
      <c r="EN69" s="255" t="e">
        <f t="shared" si="269"/>
        <v>#DIV/0!</v>
      </c>
      <c r="EO69" s="255" t="e">
        <f t="shared" si="269"/>
        <v>#DIV/0!</v>
      </c>
      <c r="EP69" s="255" t="e">
        <f t="shared" si="269"/>
        <v>#DIV/0!</v>
      </c>
      <c r="EQ69" s="255" t="e">
        <f t="shared" si="269"/>
        <v>#DIV/0!</v>
      </c>
      <c r="ER69" s="255" t="e">
        <f t="shared" si="269"/>
        <v>#DIV/0!</v>
      </c>
      <c r="ES69" s="255" t="e">
        <f t="shared" si="269"/>
        <v>#DIV/0!</v>
      </c>
      <c r="ET69" s="255" t="e">
        <f t="shared" si="269"/>
        <v>#DIV/0!</v>
      </c>
      <c r="EU69" s="255" t="e">
        <f t="shared" si="269"/>
        <v>#DIV/0!</v>
      </c>
      <c r="EV69" s="255" t="e">
        <f t="shared" si="260"/>
        <v>#DIV/0!</v>
      </c>
      <c r="EW69" s="255" t="e">
        <f t="shared" si="203"/>
        <v>#DIV/0!</v>
      </c>
      <c r="EX69" s="255" t="e">
        <f t="shared" si="201"/>
        <v>#DIV/0!</v>
      </c>
      <c r="EY69" s="256" t="str">
        <f t="shared" si="144"/>
        <v/>
      </c>
      <c r="EZ69" s="257" t="str">
        <f t="shared" si="145"/>
        <v/>
      </c>
      <c r="FA69" s="257" t="str">
        <f t="shared" si="146"/>
        <v/>
      </c>
      <c r="FB69" s="257" t="str">
        <f t="shared" si="147"/>
        <v/>
      </c>
      <c r="FC69" s="257" t="str">
        <f t="shared" si="148"/>
        <v/>
      </c>
      <c r="FD69" s="257" t="str">
        <f t="shared" si="149"/>
        <v/>
      </c>
      <c r="FE69" s="257" t="str">
        <f t="shared" si="150"/>
        <v/>
      </c>
      <c r="FF69" s="257" t="str">
        <f t="shared" si="151"/>
        <v/>
      </c>
      <c r="FG69" s="257" t="str">
        <f t="shared" si="152"/>
        <v/>
      </c>
      <c r="FH69" s="257" t="str">
        <f t="shared" si="153"/>
        <v/>
      </c>
      <c r="FI69" s="257" t="str">
        <f t="shared" si="154"/>
        <v/>
      </c>
      <c r="FJ69" s="257" t="str">
        <f t="shared" si="155"/>
        <v/>
      </c>
      <c r="FK69" s="257" t="str">
        <f t="shared" si="156"/>
        <v/>
      </c>
      <c r="FL69" s="257" t="str">
        <f t="shared" si="157"/>
        <v/>
      </c>
      <c r="FM69" s="257" t="str">
        <f t="shared" si="158"/>
        <v/>
      </c>
      <c r="FN69" s="257" t="str">
        <f t="shared" si="159"/>
        <v/>
      </c>
      <c r="FO69" s="257" t="str">
        <f t="shared" si="160"/>
        <v/>
      </c>
      <c r="FP69" s="258" t="str">
        <f t="shared" si="161"/>
        <v/>
      </c>
      <c r="FQ69" s="228">
        <v>69</v>
      </c>
      <c r="FR69" s="232">
        <f t="shared" si="198"/>
        <v>64</v>
      </c>
      <c r="FS69" s="230" t="str" cm="1">
        <f t="array" ref="FS69">IFERROR(INDEX($EG$4:$EX$4,_xlfn.AGGREGATE(15,6,COLUMN($EG$4:$EX$4)-COLUMN($EF$1)/($EG69:$EX69=LARGE($EG69:$EX69,1)),COLUMNS($EX$4:$EX$4))),"")</f>
        <v/>
      </c>
      <c r="FT69" s="230" t="str" cm="1">
        <f t="array" ref="FT69">IFERROR(INDEX($EG$4:$EX$4,_xlfn.AGGREGATE(15,6,COLUMN($EG$4:$EX$4)-COLUMN($EF$1)/($EG69:$EX69=LARGE($EG69:$EX69,2)),COLUMNS($EX$4:$EY$4))),"")</f>
        <v/>
      </c>
      <c r="FU69" s="230" t="str" cm="1">
        <f t="array" ref="FU69">IFERROR(INDEX($EG$4:$EX$4,_xlfn.AGGREGATE(15,6,COLUMN($EG$4:$EX$4)-COLUMN($EF$1)/($EG69:$EX69=LARGE($EG69:$EX69,3)),COLUMNS($EX$4:$EZ$4))),"")</f>
        <v/>
      </c>
      <c r="FV69" s="230" t="str" cm="1">
        <f t="array" ref="FV69">IFERROR(INDEX($EG$4:$EX$4,_xlfn.AGGREGATE(15,6,COLUMN($EG$4:$EX$4)-COLUMN($EF$1)/($EG69:$EX69=LARGE($EG69:$EX69,4)),COLUMNS($EX$4:$FA$4))),"")</f>
        <v/>
      </c>
      <c r="FW69" s="230" t="str" cm="1">
        <f t="array" ref="FW69">IFERROR(INDEX($EG$4:$EX$4,_xlfn.AGGREGATE(15,6,COLUMN($EG$4:$EX$4)-COLUMN($EF$1)/($EG69:$EX69=LARGE($EG69:$EX69,5)),COLUMNS($EX$4:$FB$4))),"")</f>
        <v/>
      </c>
      <c r="FX69" s="230" t="str" cm="1">
        <f t="array" ref="FX69">IFERROR(INDEX($EG$4:$EX$4,_xlfn.AGGREGATE(15,6,COLUMN($EG$4:$EX$4)-COLUMN($EF$1)/($EG69:$EX69=LARGE($EG69:$EX69,6)),COLUMNS($EX$4:$FC$4))),"")</f>
        <v/>
      </c>
      <c r="FY69" s="228" t="str">
        <f t="shared" si="191"/>
        <v/>
      </c>
      <c r="FZ69" s="231" t="str">
        <f t="shared" ca="1" si="192"/>
        <v>R</v>
      </c>
      <c r="GA69" s="231" t="e" cm="1">
        <f t="array" aca="1" ref="GA69" ca="1">IF(INDIRECT(VLOOKUP(GA68,General!AC:AE,3,FALSE)&amp;FQ68)&gt;0,GA68,FY68)</f>
        <v>#N/A</v>
      </c>
      <c r="GB69" s="232">
        <f t="shared" ca="1" si="193"/>
        <v>6</v>
      </c>
      <c r="GC69" s="230"/>
      <c r="GD69" s="231"/>
      <c r="GE69" s="231"/>
      <c r="GF69" s="231"/>
      <c r="GG69" s="231"/>
      <c r="GH69" s="229"/>
      <c r="GI69" s="259">
        <f ca="1">IF(FS69="",-1,COUNTIF(INDIRECT(GC69&amp;$DN$10):INDIRECT(GC69&amp;FQ69),"Y"))</f>
        <v>-1</v>
      </c>
      <c r="GJ69" s="262">
        <f ca="1">IF(FT69="",-1,COUNTIF(INDIRECT(GD69&amp;$DN$10):INDIRECT(GD69&amp;FQ69),"Y"))</f>
        <v>-1</v>
      </c>
      <c r="GK69" s="262">
        <f ca="1">IF(FU69="",-1,COUNTIF(INDIRECT(GE69&amp;$DN$10):INDIRECT(GE69&amp;FQ69),"Y"))</f>
        <v>-1</v>
      </c>
      <c r="GL69" s="260">
        <f ca="1">IF(FV69="",-1,COUNTIF(INDIRECT(GF69&amp;$DN$10):INDIRECT(GF69&amp;FQ69),"Y"))</f>
        <v>-1</v>
      </c>
      <c r="GM69" s="264">
        <f ca="1">IF(FW69="",-1,COUNTIF(INDIRECT(GG69&amp;$DN$10):INDIRECT(GG69&amp;FQ69),"Y"))</f>
        <v>-1</v>
      </c>
      <c r="GN69" s="264">
        <f ca="1">IF(FX69="",-1,COUNTIF(INDIRECT(GH69&amp;$DN$10):INDIRECT(GH69&amp;FQ69),"Y"))</f>
        <v>-1</v>
      </c>
      <c r="GO69" s="230" t="str" cm="1">
        <f t="array" ref="GO69">IFERROR(INDEX($DP$69:$DU$69,_xlfn.AGGREGATE(15,6,COLUMN($DP$69:$DU$69)-COLUMN($DO$69)/($EF$69:$EK$69=MAX($EF$69:$EK$69)),COLUMNS($DP$69:FS69))),"")</f>
        <v/>
      </c>
      <c r="GP69" s="231" t="str" cm="1">
        <f t="array" ref="GP69">IFERROR(INDEX($DP$69:$DU$69,_xlfn.AGGREGATE(15,6,COLUMN($DP$69:$DU$69)-COLUMN($DO$69)/($EF$69:$EK$69=MAX($EF$69:$EK$69)),COLUMNS($DP$69:FT69))),"")</f>
        <v/>
      </c>
      <c r="GQ69" s="231" t="str" cm="1">
        <f t="array" ref="GQ69">IFERROR(INDEX($DP$69:$DU$69,_xlfn.AGGREGATE(15,6,COLUMN($DP$69:$DU$69)-COLUMN($DO$69)/($EF$69:$EK$69=MAX($EF$69:$EK$69)),COLUMNS($DP$69:FU69))),"")</f>
        <v/>
      </c>
      <c r="GR69" s="231" t="str" cm="1">
        <f t="array" ref="GR69">IFERROR(INDEX($DP$69:$DU$69,_xlfn.AGGREGATE(15,6,COLUMN($DP$69:$DU$69)-COLUMN($DO$69)/($EF$69:$EK$69=MAX($EF$69:$EK$69)),COLUMNS($DP$69:FV69))),"")</f>
        <v/>
      </c>
      <c r="GS69" s="231" t="str" cm="1">
        <f t="array" ref="GS69">IFERROR(INDEX($DP$69:$DU$69,_xlfn.AGGREGATE(15,6,COLUMN($DP$69:$DU$69)-COLUMN($DO$69)/($EF$69:$EK$69=MAX($EF$69:$EK$69)),COLUMNS($DP$69:FW69))),"")</f>
        <v/>
      </c>
      <c r="GT69" s="229" t="str" cm="1">
        <f t="array" ref="GT69">IFERROR(INDEX($DP$69:$DU$69,_xlfn.AGGREGATE(15,6,COLUMN($DP$69:$DU$69)-COLUMN($DO$69)/($EF$69:$EK$69=MAX($EF$69:$EK$69)),COLUMNS($DP$69:FX69))),"")</f>
        <v/>
      </c>
      <c r="GU69" s="234">
        <f t="shared" ca="1" si="164"/>
        <v>6</v>
      </c>
      <c r="GV69" s="232">
        <f t="shared" ca="1" si="194"/>
        <v>6</v>
      </c>
      <c r="GW69" s="263" t="str" cm="1">
        <f t="array" aca="1" ref="GW69" ca="1">INDEX(GO69:GT69,1,GV69)</f>
        <v/>
      </c>
      <c r="GX69" s="230" t="str">
        <f t="shared" ca="1" si="17"/>
        <v>B</v>
      </c>
      <c r="GY69" s="231" t="str">
        <f t="shared" ca="1" si="18"/>
        <v>T</v>
      </c>
      <c r="GZ69" s="231" t="str">
        <f t="shared" si="19"/>
        <v>C</v>
      </c>
      <c r="HA69" s="231" t="str">
        <f t="shared" si="6"/>
        <v/>
      </c>
      <c r="HB69" s="231" t="str">
        <f t="shared" ca="1" si="7"/>
        <v>00</v>
      </c>
      <c r="HC69" s="231" t="str">
        <f t="shared" si="8"/>
        <v>00</v>
      </c>
      <c r="HD69" s="234" t="str">
        <f t="shared" si="92"/>
        <v/>
      </c>
      <c r="HE69" s="234" t="str">
        <f t="shared" si="93"/>
        <v/>
      </c>
      <c r="HF69" s="234" t="str">
        <f t="shared" si="94"/>
        <v/>
      </c>
      <c r="HG69" s="234" t="str">
        <f t="shared" si="95"/>
        <v/>
      </c>
      <c r="HH69" s="234" t="str">
        <f t="shared" si="96"/>
        <v/>
      </c>
      <c r="HI69" s="234" t="str">
        <f t="shared" si="97"/>
        <v/>
      </c>
      <c r="HJ69" s="234">
        <f t="shared" ca="1" si="261"/>
        <v>0</v>
      </c>
      <c r="HK69" s="234">
        <f t="shared" ca="1" si="261"/>
        <v>0</v>
      </c>
      <c r="HL69" s="230" t="str">
        <f t="shared" si="206"/>
        <v/>
      </c>
      <c r="HM69" s="231">
        <f>IF(CC69="",0,IFERROR(VLOOKUP(CC64&amp;CC65&amp;CC66&amp;CC67&amp;CC68&amp;CC69,General!I:J,2,FALSE),0))</f>
        <v>0</v>
      </c>
      <c r="HN69" s="231">
        <f>IF(CF69="",0,IFERROR(VLOOKUP(CF64&amp;CF65&amp;CF66&amp;CF67&amp;CF68&amp;CF69,General!I:J,2,FALSE),0))</f>
        <v>0</v>
      </c>
      <c r="HO69" s="231">
        <f>IF(CI69="",0,IFERROR(VLOOKUP(CI64&amp;CI65&amp;CI66&amp;CI67&amp;CI68&amp;CI69,General!I:J,2,FALSE),0))</f>
        <v>0</v>
      </c>
      <c r="HP69" s="231">
        <f>IF(CL69="",0,IFERROR(VLOOKUP(CL64&amp;CL65&amp;CL66&amp;CL67&amp;CL68&amp;CL69,General!I:J,2,FALSE),0))</f>
        <v>0</v>
      </c>
      <c r="HQ69" s="231">
        <f>IF(CO69="",0,IFERROR(VLOOKUP(CO64&amp;CO65&amp;CO66&amp;CO67&amp;CO68&amp;CO69,General!I:J,2,FALSE),0))</f>
        <v>0</v>
      </c>
      <c r="HR69" s="231">
        <f>IF(CR69="",0,IFERROR(VLOOKUP(CR64&amp;CR65&amp;CR66&amp;CR67&amp;CR68&amp;CR69,General!I:J,2,FALSE),0))</f>
        <v>0</v>
      </c>
      <c r="HS69" s="231">
        <f>IF(CU69="",0,IFERROR(VLOOKUP(CU64&amp;CU65&amp;CU66&amp;CU67&amp;CU68&amp;CU69,General!I:J,2,FALSE),0))</f>
        <v>0</v>
      </c>
      <c r="HT69" s="231">
        <f>IF(CX69="",0,IFERROR(VLOOKUP(CX64&amp;CX65&amp;CX66&amp;CX67&amp;CX68&amp;CX69,General!I:J,2,FALSE),0))</f>
        <v>0</v>
      </c>
      <c r="HU69" s="231">
        <f>IF(DA69="",0,IFERROR(VLOOKUP(DA64&amp;DA65&amp;DA66&amp;DA67&amp;DA68&amp;DA69,General!I:J,2,FALSE),0))</f>
        <v>0</v>
      </c>
      <c r="HV69" s="231">
        <f>IF(DD69="",0,IFERROR(VLOOKUP(DD64&amp;DD65&amp;DD66&amp;DD67&amp;DD68&amp;DD69,General!I:J,2,FALSE),0))</f>
        <v>0</v>
      </c>
      <c r="HW69" s="231">
        <f>IF(DG69="",0,IFERROR(VLOOKUP(DG64&amp;DG65&amp;DG66&amp;DG67&amp;DG68&amp;DG69,General!I:J,2,FALSE),0))</f>
        <v>0</v>
      </c>
      <c r="HX69" s="231">
        <f>IF(DJ69="",0,IFERROR(VLOOKUP(DJ64&amp;DJ65&amp;DJ66&amp;DJ67&amp;DJ68&amp;DJ69,General!I:J,2,FALSE),0))</f>
        <v>0</v>
      </c>
      <c r="HY69" s="231">
        <f>IF(DM69="",0,IFERROR(VLOOKUP(DM64&amp;DM65&amp;DM66&amp;DM67&amp;DM68&amp;DM69,General!I:J,2,FALSE),0))</f>
        <v>0</v>
      </c>
      <c r="HZ69" s="231">
        <f>IF(DP69="",0,IFERROR(VLOOKUP(DP64&amp;DP65&amp;DP66&amp;DP67&amp;DP68&amp;DP69,General!I:J,2,FALSE),0))</f>
        <v>0</v>
      </c>
      <c r="IA69" s="231">
        <f>IF(DS69="",0,IFERROR(VLOOKUP(DS64&amp;DS65&amp;DS66&amp;DS67&amp;DS68&amp;DS69,General!I:J,2,FALSE),0))</f>
        <v>0</v>
      </c>
      <c r="IB69" s="231">
        <f>IF(DV69="",0,IFERROR(VLOOKUP(DV64&amp;DV65&amp;DV66&amp;DV67&amp;DV68&amp;DV69,General!I:J,2,FALSE),0))</f>
        <v>0</v>
      </c>
      <c r="IC69" s="229">
        <f>IF(DY69="",0,IFERROR(VLOOKUP(DY64&amp;DY65&amp;DY66&amp;DY67&amp;DY68&amp;DY69,General!I:J,2,FALSE),0))</f>
        <v>0</v>
      </c>
      <c r="ID69" s="229">
        <f>IF(EB69="",0,IFERROR(VLOOKUP(EB64&amp;EB65&amp;EB66&amp;EB67&amp;EB68&amp;EB69,General!I:J,2,FALSE),0))</f>
        <v>0</v>
      </c>
      <c r="IE69" s="229">
        <v>0</v>
      </c>
      <c r="IF69" s="234" t="str">
        <f t="shared" si="165"/>
        <v/>
      </c>
      <c r="IG69" s="234" t="str">
        <f t="shared" si="99"/>
        <v>N</v>
      </c>
      <c r="IH69" s="234" t="str">
        <f t="shared" ca="1" si="100"/>
        <v>N</v>
      </c>
      <c r="II69" s="234" t="str">
        <f t="shared" si="101"/>
        <v>N</v>
      </c>
      <c r="IJ69" s="234" t="str">
        <f t="shared" si="102"/>
        <v/>
      </c>
      <c r="IK69" s="276" t="str">
        <f t="shared" ca="1" si="103"/>
        <v/>
      </c>
      <c r="IL69" s="234" t="str">
        <f t="shared" ca="1" si="104"/>
        <v/>
      </c>
      <c r="IM69" s="234" t="str">
        <f t="shared" si="105"/>
        <v/>
      </c>
      <c r="IN69" s="234" t="str">
        <f t="shared" si="106"/>
        <v/>
      </c>
      <c r="IO69" s="234" t="str">
        <f t="shared" si="107"/>
        <v/>
      </c>
      <c r="IP69" s="234" t="str">
        <f t="shared" si="108"/>
        <v/>
      </c>
      <c r="IQ69" s="234" t="str">
        <f t="shared" si="10"/>
        <v/>
      </c>
      <c r="IR69" s="234" t="str">
        <f t="shared" si="11"/>
        <v/>
      </c>
      <c r="IS69" s="234" t="str">
        <f t="shared" si="266"/>
        <v>00000</v>
      </c>
      <c r="IT69" s="234" t="str">
        <f t="shared" si="266"/>
        <v>00000</v>
      </c>
      <c r="IU69" s="234" t="str">
        <f t="shared" si="267"/>
        <v>000000</v>
      </c>
      <c r="IV69" s="234" t="str">
        <f t="shared" si="267"/>
        <v>000000</v>
      </c>
      <c r="IW69" s="234" t="str">
        <f t="shared" si="268"/>
        <v>B</v>
      </c>
      <c r="IX69" s="234" t="str">
        <f t="shared" si="168"/>
        <v>B</v>
      </c>
      <c r="IY69" s="234" t="str">
        <f t="shared" si="110"/>
        <v/>
      </c>
      <c r="IZ69" s="234" t="str">
        <f t="shared" ca="1" si="111"/>
        <v/>
      </c>
      <c r="JA69" s="234" t="str">
        <f t="shared" ca="1" si="112"/>
        <v>0</v>
      </c>
      <c r="JB69" s="234" t="str">
        <f t="shared" ca="1" si="113"/>
        <v/>
      </c>
      <c r="JC69" s="234" t="str">
        <f t="shared" si="114"/>
        <v>0</v>
      </c>
      <c r="JD69" s="234" t="str">
        <f t="shared" ca="1" si="115"/>
        <v/>
      </c>
      <c r="JE69" s="234" t="str">
        <f t="shared" ca="1" si="169"/>
        <v/>
      </c>
      <c r="JF69" s="234" t="str">
        <f t="shared" ca="1" si="170"/>
        <v/>
      </c>
      <c r="JG69" s="234" t="str">
        <f t="shared" ca="1" si="171"/>
        <v/>
      </c>
      <c r="JH69" s="234" t="str">
        <f t="shared" si="116"/>
        <v/>
      </c>
      <c r="JI69" s="234"/>
      <c r="JJ69" s="234"/>
      <c r="JK69" s="234"/>
      <c r="JL69" s="234"/>
      <c r="JM69" s="234"/>
      <c r="JN69" s="234">
        <v>2</v>
      </c>
      <c r="JO69" s="218"/>
      <c r="JP69" s="234"/>
      <c r="JQ69" s="234"/>
      <c r="JS69" s="281" t="e">
        <f t="shared" si="199"/>
        <v>#DIV/0!</v>
      </c>
      <c r="JT69" s="1" t="e">
        <f t="shared" si="200"/>
        <v>#DIV/0!</v>
      </c>
      <c r="JU69" s="1" t="e">
        <f t="shared" si="174"/>
        <v>#DIV/0!</v>
      </c>
      <c r="JV69" s="1" t="e">
        <f t="shared" si="175"/>
        <v>#DIV/0!</v>
      </c>
      <c r="JW69" s="1" t="e">
        <f t="shared" si="176"/>
        <v>#DIV/0!</v>
      </c>
      <c r="JX69" s="1" t="str">
        <f t="shared" si="177"/>
        <v/>
      </c>
      <c r="JY69" s="1" t="str">
        <f t="shared" si="178"/>
        <v/>
      </c>
      <c r="JZ69" s="1" t="str">
        <f t="shared" si="179"/>
        <v/>
      </c>
      <c r="KA69" s="1" t="str">
        <f t="shared" si="180"/>
        <v/>
      </c>
      <c r="KB69" s="1" t="str">
        <f t="shared" si="181"/>
        <v/>
      </c>
      <c r="KC69" s="1" t="str" cm="1">
        <f t="array" aca="1" ref="KC69" ca="1">IF(INDIRECT(VLOOKUP(KC68,General!AC:AE,3,FALSE)&amp;FQ68)&gt;1,KC68,JX69)</f>
        <v>DL</v>
      </c>
      <c r="KD69" s="1" t="str" cm="1">
        <f t="array" aca="1" ref="KD69" ca="1">IF(AND(INDIRECT(VLOOKUP(KD68,General!AC:AE,3,FALSE)&amp;FQ68)&gt;6,KD68&lt;&gt;KC69),KD68,IF(JX69&lt;&gt;KC69,JX69,IF(AND(JX69=JY69,JX69=JZ69),KA69,IF(JX69=JY69,JZ69,JY69))))</f>
        <v>DR</v>
      </c>
      <c r="KE69" s="1" t="str" cm="1">
        <f t="array" aca="1" ref="KE69" ca="1">IF(AND(INDIRECT(VLOOKUP(KE68,General!AC:AE,3,FALSE)&amp;FQ68)&gt;6,KE68&lt;&gt;KC69,KE68&lt;&gt;KD69),KE68,IF(AND(JX69&lt;&gt;KC69,JX69&lt;&gt;KD69),JX69,IF(AND(JY69&lt;&gt;KC69,JY69&lt;&gt;KD69),JY69,IF(AND(JZ69&lt;&gt;KC69,JZ69&lt;&gt;KD69),JZ69,IF(AND(KA69&lt;&gt;KC69,KA69&lt;&gt;KD69),KA69,KB69)))))</f>
        <v>CW</v>
      </c>
      <c r="KF69" s="1" t="str" cm="1">
        <f t="array" aca="1" ref="KF69" ca="1">INDIRECT(KC69&amp;FQ69)</f>
        <v/>
      </c>
      <c r="KG69" s="1" t="str" cm="1">
        <f t="array" aca="1" ref="KG69" ca="1">INDIRECT(KD69&amp;FQ69)</f>
        <v/>
      </c>
      <c r="KH69" s="1" t="str" cm="1">
        <f t="array" aca="1" ref="KH69" ca="1">INDIRECT(KE69&amp;FQ69)</f>
        <v/>
      </c>
      <c r="KI69" s="1" t="str">
        <f ca="1">VLOOKUP(KC69,General!AF:AG,2,FALSE)</f>
        <v xml:space="preserve">L3O </v>
      </c>
      <c r="KJ69" s="1" t="str">
        <f ca="1">VLOOKUP(KD69,General!AF:AG,2,FALSE)</f>
        <v xml:space="preserve">L4O </v>
      </c>
      <c r="KK69" s="1" t="str">
        <f ca="1">VLOOKUP(KE69,General!AF:AG,2,FALSE)</f>
        <v>AWB</v>
      </c>
      <c r="KL69" s="1" t="str">
        <f t="shared" ca="1" si="195"/>
        <v>Y</v>
      </c>
      <c r="KM69" s="1" t="str">
        <f t="shared" ca="1" si="196"/>
        <v>Y</v>
      </c>
      <c r="KN69" s="1" t="str">
        <f t="shared" ca="1" si="197"/>
        <v>Y</v>
      </c>
    </row>
    <row r="70" spans="1:300" ht="15.75" thickBot="1">
      <c r="A70" s="1">
        <v>66</v>
      </c>
      <c r="B70" s="12" t="str">
        <f t="shared" si="20"/>
        <v/>
      </c>
      <c r="C70" s="90" t="str">
        <f t="shared" si="183"/>
        <v/>
      </c>
      <c r="D70" s="13" t="str">
        <f t="shared" si="117"/>
        <v/>
      </c>
      <c r="E70" s="43" t="str">
        <f t="shared" si="117"/>
        <v/>
      </c>
      <c r="F70" s="14" t="str">
        <f t="shared" si="21"/>
        <v/>
      </c>
      <c r="H70" s="93" t="str">
        <f t="shared" si="184"/>
        <v/>
      </c>
      <c r="I70" s="13" t="str">
        <f t="shared" si="118"/>
        <v/>
      </c>
      <c r="J70" s="43" t="str">
        <f t="shared" si="118"/>
        <v/>
      </c>
      <c r="K70" s="14" t="str">
        <f t="shared" si="119"/>
        <v/>
      </c>
      <c r="L70" s="52"/>
      <c r="M70" s="16" t="str">
        <f>IF(Dashboard!AH70="","",Dashboard!AH70)</f>
        <v/>
      </c>
      <c r="O70" s="12" t="str">
        <f t="shared" si="185"/>
        <v/>
      </c>
      <c r="P70" s="13" t="str">
        <f t="shared" si="120"/>
        <v/>
      </c>
      <c r="Q70" s="43" t="str">
        <f t="shared" si="120"/>
        <v/>
      </c>
      <c r="R70" s="85" t="str">
        <f t="shared" si="121"/>
        <v/>
      </c>
      <c r="S70" s="85" t="str">
        <f t="shared" si="122"/>
        <v/>
      </c>
      <c r="T70" s="96" t="str">
        <f t="shared" si="123"/>
        <v/>
      </c>
      <c r="U70" s="85" t="str">
        <f>IF(M70="","",IF(B70="NB",U69,IF(T70="",SUM($T$5:$T70)+S70,SUM($T$5:$T70))))</f>
        <v/>
      </c>
      <c r="V70" s="97" t="str">
        <f t="shared" si="272"/>
        <v/>
      </c>
      <c r="W70" s="72" t="e">
        <f t="shared" ca="1" si="22"/>
        <v>#VALUE!</v>
      </c>
      <c r="X70" s="74" t="str">
        <f t="shared" si="23"/>
        <v/>
      </c>
      <c r="Y70" s="9" t="str">
        <f t="shared" ca="1" si="12"/>
        <v>D</v>
      </c>
      <c r="Z70" s="4" t="str">
        <f t="shared" ca="1" si="13"/>
        <v>D</v>
      </c>
      <c r="AA70" s="4" t="str">
        <f t="shared" ca="1" si="14"/>
        <v>B</v>
      </c>
      <c r="AB70" s="4" t="str">
        <f t="shared" si="186"/>
        <v/>
      </c>
      <c r="AC70" s="4" t="str">
        <f t="shared" si="187"/>
        <v/>
      </c>
      <c r="AD70" s="4" t="str">
        <f t="shared" si="188"/>
        <v/>
      </c>
      <c r="AE70" s="1" t="str">
        <f t="shared" si="124"/>
        <v/>
      </c>
      <c r="AF70" s="1" t="str">
        <f t="shared" si="125"/>
        <v/>
      </c>
      <c r="AG70" s="1" t="str">
        <f t="shared" si="189"/>
        <v/>
      </c>
      <c r="AH70" s="1" t="str">
        <f t="shared" si="126"/>
        <v/>
      </c>
      <c r="AI70" s="1" t="str">
        <f t="shared" si="127"/>
        <v/>
      </c>
      <c r="AJ70" s="1" t="str">
        <f t="shared" si="128"/>
        <v/>
      </c>
      <c r="AK70" s="1">
        <f t="shared" si="129"/>
        <v>0</v>
      </c>
      <c r="AL70" s="1">
        <f t="shared" si="129"/>
        <v>0</v>
      </c>
      <c r="AM70" s="1" t="str">
        <f t="shared" si="5"/>
        <v/>
      </c>
      <c r="AN70" s="1">
        <f t="shared" si="24"/>
        <v>0</v>
      </c>
      <c r="AO70" s="1" t="str">
        <f t="shared" si="190"/>
        <v/>
      </c>
      <c r="AP70" s="1" t="str">
        <f t="shared" si="25"/>
        <v>N</v>
      </c>
      <c r="AQ70" s="1" t="str">
        <f t="shared" si="26"/>
        <v>N</v>
      </c>
      <c r="AR70" s="1" t="str">
        <f t="shared" si="27"/>
        <v>N</v>
      </c>
      <c r="AS70" s="1" t="str">
        <f t="shared" si="28"/>
        <v/>
      </c>
      <c r="AT70" s="15" t="str">
        <f t="shared" ca="1" si="130"/>
        <v/>
      </c>
      <c r="AU70" s="1" t="str">
        <f t="shared" ca="1" si="29"/>
        <v/>
      </c>
      <c r="AV70" s="1" t="str">
        <f t="shared" ca="1" si="30"/>
        <v/>
      </c>
      <c r="AW70" s="1" t="str">
        <f t="shared" si="31"/>
        <v/>
      </c>
      <c r="AX70" s="1" t="str">
        <f t="shared" si="32"/>
        <v/>
      </c>
      <c r="AY70" s="1" t="str">
        <f t="shared" si="33"/>
        <v/>
      </c>
      <c r="AZ70" s="1" t="str">
        <f>IF(Dashboard!AH70="P",IF(AZ69="",1,AZ69+1),"")</f>
        <v/>
      </c>
      <c r="BA70" s="1" t="str">
        <f>IF(Dashboard!AH70="B",IF(BA69="",1,BA69+1),"")</f>
        <v/>
      </c>
      <c r="BB70" s="1" t="str">
        <f t="shared" si="270"/>
        <v>00000</v>
      </c>
      <c r="BC70" s="1" t="str">
        <f t="shared" si="270"/>
        <v>00000</v>
      </c>
      <c r="BD70" s="1" t="str">
        <f t="shared" si="271"/>
        <v>000000</v>
      </c>
      <c r="BE70" s="1" t="str">
        <f t="shared" si="271"/>
        <v>000000</v>
      </c>
      <c r="BF70" s="1" t="str">
        <f t="shared" si="132"/>
        <v>B</v>
      </c>
      <c r="BG70" s="1" t="str">
        <f t="shared" si="35"/>
        <v/>
      </c>
      <c r="BH70" s="1">
        <f t="shared" ca="1" si="133"/>
        <v>0</v>
      </c>
      <c r="BI70" s="1" t="str">
        <f t="shared" si="36"/>
        <v/>
      </c>
      <c r="BJ70" s="1">
        <f t="shared" ca="1" si="134"/>
        <v>0</v>
      </c>
      <c r="BK70" s="1" t="str">
        <f t="shared" si="37"/>
        <v/>
      </c>
      <c r="BL70" s="1">
        <f t="shared" ca="1" si="135"/>
        <v>0</v>
      </c>
      <c r="BM70" s="1" t="str">
        <f t="shared" ca="1" si="136"/>
        <v>0</v>
      </c>
      <c r="BN70" s="1" t="str">
        <f t="shared" ca="1" si="137"/>
        <v>0</v>
      </c>
      <c r="BO70" s="1" t="str">
        <f t="shared" ca="1" si="138"/>
        <v>0</v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>IF(Dashboard!U70="",1,0.5)</f>
        <v>1</v>
      </c>
      <c r="CB70" s="218" t="str">
        <f t="shared" si="207"/>
        <v/>
      </c>
      <c r="CC70" s="219" t="str">
        <f t="shared" si="208"/>
        <v/>
      </c>
      <c r="CD70" s="217" t="str">
        <f t="shared" si="209"/>
        <v/>
      </c>
      <c r="CE70" s="218" t="str">
        <f t="shared" si="210"/>
        <v/>
      </c>
      <c r="CF70" s="219" t="str">
        <f t="shared" si="211"/>
        <v/>
      </c>
      <c r="CG70" s="217" t="str">
        <f t="shared" si="212"/>
        <v/>
      </c>
      <c r="CH70" s="218" t="str">
        <f t="shared" si="213"/>
        <v/>
      </c>
      <c r="CI70" s="219" t="str">
        <f t="shared" si="214"/>
        <v/>
      </c>
      <c r="CJ70" s="217" t="str">
        <f t="shared" si="215"/>
        <v/>
      </c>
      <c r="CK70" s="218" t="str">
        <f t="shared" si="216"/>
        <v/>
      </c>
      <c r="CL70" s="219" t="str">
        <f t="shared" si="217"/>
        <v/>
      </c>
      <c r="CM70" s="217" t="str">
        <f t="shared" si="218"/>
        <v/>
      </c>
      <c r="CN70" s="218" t="str">
        <f t="shared" si="262"/>
        <v/>
      </c>
      <c r="CO70" s="219" t="str">
        <f t="shared" si="219"/>
        <v/>
      </c>
      <c r="CP70" s="217" t="str">
        <f t="shared" si="220"/>
        <v/>
      </c>
      <c r="CQ70" s="218" t="str">
        <f t="shared" si="221"/>
        <v/>
      </c>
      <c r="CR70" s="219" t="str">
        <f t="shared" si="222"/>
        <v/>
      </c>
      <c r="CS70" s="217" t="str">
        <f t="shared" si="223"/>
        <v/>
      </c>
      <c r="CT70" s="218" t="str">
        <f t="shared" si="224"/>
        <v/>
      </c>
      <c r="CU70" s="219" t="str">
        <f t="shared" si="225"/>
        <v/>
      </c>
      <c r="CV70" s="217" t="str">
        <f t="shared" si="226"/>
        <v/>
      </c>
      <c r="CW70" s="218" t="str">
        <f t="shared" si="227"/>
        <v/>
      </c>
      <c r="CX70" s="219" t="str">
        <f t="shared" si="228"/>
        <v/>
      </c>
      <c r="CY70" s="220" t="str">
        <f t="shared" si="229"/>
        <v/>
      </c>
      <c r="CZ70" s="218" t="str">
        <f t="shared" si="230"/>
        <v/>
      </c>
      <c r="DA70" s="219" t="str">
        <f t="shared" si="231"/>
        <v/>
      </c>
      <c r="DB70" s="217" t="str">
        <f t="shared" si="232"/>
        <v/>
      </c>
      <c r="DC70" s="218" t="str">
        <f t="shared" si="233"/>
        <v/>
      </c>
      <c r="DD70" s="219" t="str">
        <f t="shared" si="234"/>
        <v/>
      </c>
      <c r="DE70" s="217" t="str">
        <f t="shared" si="235"/>
        <v/>
      </c>
      <c r="DF70" s="218" t="str">
        <f t="shared" si="236"/>
        <v/>
      </c>
      <c r="DG70" s="219" t="str">
        <f t="shared" si="237"/>
        <v/>
      </c>
      <c r="DH70" s="217" t="str">
        <f t="shared" si="238"/>
        <v/>
      </c>
      <c r="DI70" s="218" t="str">
        <f t="shared" si="239"/>
        <v/>
      </c>
      <c r="DJ70" s="219" t="str">
        <f t="shared" si="240"/>
        <v/>
      </c>
      <c r="DK70" s="217" t="str">
        <f t="shared" si="241"/>
        <v/>
      </c>
      <c r="DL70" s="218" t="str">
        <f t="shared" si="242"/>
        <v/>
      </c>
      <c r="DM70" s="219" t="str">
        <f t="shared" si="243"/>
        <v/>
      </c>
      <c r="DN70" s="217" t="str">
        <f t="shared" si="244"/>
        <v/>
      </c>
      <c r="DO70" s="218" t="str">
        <f t="shared" si="245"/>
        <v/>
      </c>
      <c r="DP70" s="219" t="str">
        <f t="shared" si="246"/>
        <v/>
      </c>
      <c r="DQ70" s="217" t="str">
        <f t="shared" si="247"/>
        <v/>
      </c>
      <c r="DR70" s="218" t="str">
        <f t="shared" si="248"/>
        <v/>
      </c>
      <c r="DS70" s="219" t="str">
        <f t="shared" si="249"/>
        <v/>
      </c>
      <c r="DT70" s="217" t="str">
        <f t="shared" si="250"/>
        <v/>
      </c>
      <c r="DU70" s="218" t="str">
        <f t="shared" si="251"/>
        <v/>
      </c>
      <c r="DV70" s="219" t="str">
        <f t="shared" si="252"/>
        <v/>
      </c>
      <c r="DW70" s="217" t="str">
        <f t="shared" si="253"/>
        <v/>
      </c>
      <c r="DX70" s="218" t="str">
        <f t="shared" si="254"/>
        <v/>
      </c>
      <c r="DY70" s="219" t="str">
        <f t="shared" si="255"/>
        <v/>
      </c>
      <c r="DZ70" s="217" t="str">
        <f t="shared" si="256"/>
        <v/>
      </c>
      <c r="EA70" s="218" t="str">
        <f t="shared" si="257"/>
        <v/>
      </c>
      <c r="EB70" s="219" t="str">
        <f t="shared" si="258"/>
        <v/>
      </c>
      <c r="EC70" s="217" t="str">
        <f t="shared" si="259"/>
        <v/>
      </c>
      <c r="ED70" s="252">
        <f t="shared" si="140"/>
        <v>0</v>
      </c>
      <c r="EE70" s="253">
        <f t="shared" si="141"/>
        <v>0</v>
      </c>
      <c r="EF70" s="254" t="str">
        <f t="shared" si="142"/>
        <v/>
      </c>
      <c r="EG70" s="255" t="e">
        <f t="shared" si="269"/>
        <v>#DIV/0!</v>
      </c>
      <c r="EH70" s="255" t="e">
        <f t="shared" si="269"/>
        <v>#DIV/0!</v>
      </c>
      <c r="EI70" s="255" t="e">
        <f t="shared" si="269"/>
        <v>#DIV/0!</v>
      </c>
      <c r="EJ70" s="255" t="e">
        <f t="shared" si="269"/>
        <v>#DIV/0!</v>
      </c>
      <c r="EK70" s="255" t="e">
        <f t="shared" si="269"/>
        <v>#DIV/0!</v>
      </c>
      <c r="EL70" s="255" t="e">
        <f t="shared" si="269"/>
        <v>#DIV/0!</v>
      </c>
      <c r="EM70" s="255" t="e">
        <f t="shared" si="269"/>
        <v>#DIV/0!</v>
      </c>
      <c r="EN70" s="255" t="e">
        <f t="shared" si="269"/>
        <v>#DIV/0!</v>
      </c>
      <c r="EO70" s="255" t="e">
        <f t="shared" si="269"/>
        <v>#DIV/0!</v>
      </c>
      <c r="EP70" s="255" t="e">
        <f t="shared" si="269"/>
        <v>#DIV/0!</v>
      </c>
      <c r="EQ70" s="255" t="e">
        <f t="shared" si="269"/>
        <v>#DIV/0!</v>
      </c>
      <c r="ER70" s="255" t="e">
        <f t="shared" si="269"/>
        <v>#DIV/0!</v>
      </c>
      <c r="ES70" s="255" t="e">
        <f t="shared" si="269"/>
        <v>#DIV/0!</v>
      </c>
      <c r="ET70" s="255" t="e">
        <f t="shared" si="269"/>
        <v>#DIV/0!</v>
      </c>
      <c r="EU70" s="255" t="e">
        <f t="shared" si="269"/>
        <v>#DIV/0!</v>
      </c>
      <c r="EV70" s="255" t="e">
        <f t="shared" si="260"/>
        <v>#DIV/0!</v>
      </c>
      <c r="EW70" s="255" t="e">
        <f t="shared" si="203"/>
        <v>#DIV/0!</v>
      </c>
      <c r="EX70" s="255" t="e">
        <f t="shared" si="201"/>
        <v>#DIV/0!</v>
      </c>
      <c r="EY70" s="256" t="str">
        <f t="shared" si="144"/>
        <v/>
      </c>
      <c r="EZ70" s="257" t="str">
        <f t="shared" si="145"/>
        <v/>
      </c>
      <c r="FA70" s="257" t="str">
        <f t="shared" si="146"/>
        <v/>
      </c>
      <c r="FB70" s="257" t="str">
        <f t="shared" si="147"/>
        <v/>
      </c>
      <c r="FC70" s="257" t="str">
        <f t="shared" si="148"/>
        <v/>
      </c>
      <c r="FD70" s="257" t="str">
        <f t="shared" si="149"/>
        <v/>
      </c>
      <c r="FE70" s="257" t="str">
        <f t="shared" si="150"/>
        <v/>
      </c>
      <c r="FF70" s="257" t="str">
        <f t="shared" si="151"/>
        <v/>
      </c>
      <c r="FG70" s="257" t="str">
        <f t="shared" si="152"/>
        <v/>
      </c>
      <c r="FH70" s="257" t="str">
        <f t="shared" si="153"/>
        <v/>
      </c>
      <c r="FI70" s="257" t="str">
        <f t="shared" si="154"/>
        <v/>
      </c>
      <c r="FJ70" s="257" t="str">
        <f t="shared" si="155"/>
        <v/>
      </c>
      <c r="FK70" s="257" t="str">
        <f t="shared" si="156"/>
        <v/>
      </c>
      <c r="FL70" s="257" t="str">
        <f t="shared" si="157"/>
        <v/>
      </c>
      <c r="FM70" s="257" t="str">
        <f t="shared" si="158"/>
        <v/>
      </c>
      <c r="FN70" s="257" t="str">
        <f t="shared" si="159"/>
        <v/>
      </c>
      <c r="FO70" s="257" t="str">
        <f t="shared" si="160"/>
        <v/>
      </c>
      <c r="FP70" s="258" t="str">
        <f t="shared" si="161"/>
        <v/>
      </c>
      <c r="FQ70" s="228">
        <v>70</v>
      </c>
      <c r="FR70" s="232">
        <f t="shared" si="198"/>
        <v>65</v>
      </c>
      <c r="FS70" s="230" t="str" cm="1">
        <f t="array" ref="FS70">IFERROR(INDEX($EG$4:$EX$4,_xlfn.AGGREGATE(15,6,COLUMN($EG$4:$EX$4)-COLUMN($EF$1)/($EG70:$EX70=LARGE($EG70:$EX70,1)),COLUMNS($EX$4:$EX$4))),"")</f>
        <v/>
      </c>
      <c r="FT70" s="230" t="str" cm="1">
        <f t="array" ref="FT70">IFERROR(INDEX($EG$4:$EX$4,_xlfn.AGGREGATE(15,6,COLUMN($EG$4:$EX$4)-COLUMN($EF$1)/($EG70:$EX70=LARGE($EG70:$EX70,2)),COLUMNS($EX$4:$EY$4))),"")</f>
        <v/>
      </c>
      <c r="FU70" s="230" t="str" cm="1">
        <f t="array" ref="FU70">IFERROR(INDEX($EG$4:$EX$4,_xlfn.AGGREGATE(15,6,COLUMN($EG$4:$EX$4)-COLUMN($EF$1)/($EG70:$EX70=LARGE($EG70:$EX70,3)),COLUMNS($EX$4:$EZ$4))),"")</f>
        <v/>
      </c>
      <c r="FV70" s="230" t="str" cm="1">
        <f t="array" ref="FV70">IFERROR(INDEX($EG$4:$EX$4,_xlfn.AGGREGATE(15,6,COLUMN($EG$4:$EX$4)-COLUMN($EF$1)/($EG70:$EX70=LARGE($EG70:$EX70,4)),COLUMNS($EX$4:$FA$4))),"")</f>
        <v/>
      </c>
      <c r="FW70" s="230" t="str" cm="1">
        <f t="array" ref="FW70">IFERROR(INDEX($EG$4:$EX$4,_xlfn.AGGREGATE(15,6,COLUMN($EG$4:$EX$4)-COLUMN($EF$1)/($EG70:$EX70=LARGE($EG70:$EX70,5)),COLUMNS($EX$4:$FB$4))),"")</f>
        <v/>
      </c>
      <c r="FX70" s="230" t="str" cm="1">
        <f t="array" ref="FX70">IFERROR(INDEX($EG$4:$EX$4,_xlfn.AGGREGATE(15,6,COLUMN($EG$4:$EX$4)-COLUMN($EF$1)/($EG70:$EX70=LARGE($EG70:$EX70,6)),COLUMNS($EX$4:$FC$4))),"")</f>
        <v/>
      </c>
      <c r="FY70" s="228" t="str">
        <f t="shared" si="191"/>
        <v/>
      </c>
      <c r="FZ70" s="231" t="str">
        <f t="shared" ca="1" si="192"/>
        <v>R</v>
      </c>
      <c r="GA70" s="231" t="e" cm="1">
        <f t="array" aca="1" ref="GA70" ca="1">IF(INDIRECT(VLOOKUP(GA69,General!AC:AE,3,FALSE)&amp;FQ69)&gt;0,GA69,FY69)</f>
        <v>#N/A</v>
      </c>
      <c r="GB70" s="232">
        <f t="shared" ca="1" si="193"/>
        <v>1</v>
      </c>
      <c r="GC70" s="230"/>
      <c r="GD70" s="231"/>
      <c r="GE70" s="231"/>
      <c r="GF70" s="231"/>
      <c r="GG70" s="231"/>
      <c r="GH70" s="229"/>
      <c r="GI70" s="259">
        <f ca="1">IF(FS70="",-1,COUNTIF(INDIRECT(GC70&amp;$DN$10):INDIRECT(GC70&amp;FQ70),"Y"))</f>
        <v>-1</v>
      </c>
      <c r="GJ70" s="262">
        <f ca="1">IF(FT70="",-1,COUNTIF(INDIRECT(GD70&amp;$DN$10):INDIRECT(GD70&amp;FQ70),"Y"))</f>
        <v>-1</v>
      </c>
      <c r="GK70" s="262">
        <f ca="1">IF(FU70="",-1,COUNTIF(INDIRECT(GE70&amp;$DN$10):INDIRECT(GE70&amp;FQ70),"Y"))</f>
        <v>-1</v>
      </c>
      <c r="GL70" s="260">
        <f ca="1">IF(FV70="",-1,COUNTIF(INDIRECT(GF70&amp;$DN$10):INDIRECT(GF70&amp;FQ70),"Y"))</f>
        <v>-1</v>
      </c>
      <c r="GM70" s="264">
        <f ca="1">IF(FW70="",-1,COUNTIF(INDIRECT(GG70&amp;$DN$10):INDIRECT(GG70&amp;FQ70),"Y"))</f>
        <v>-1</v>
      </c>
      <c r="GN70" s="264">
        <f ca="1">IF(FX70="",-1,COUNTIF(INDIRECT(GH70&amp;$DN$10):INDIRECT(GH70&amp;FQ70),"Y"))</f>
        <v>-1</v>
      </c>
      <c r="GO70" s="230" t="str" cm="1">
        <f t="array" ref="GO70">IFERROR(INDEX($DP$70:$DU$70,_xlfn.AGGREGATE(15,6,COLUMN($DP$70:$DU$70)-COLUMN($DO$70)/($EF$70:$EK$70=MAX($EF$70:$EK$70)),COLUMNS($DP$70:FS70))),"")</f>
        <v/>
      </c>
      <c r="GP70" s="231" t="str" cm="1">
        <f t="array" ref="GP70">IFERROR(INDEX($DP$70:$DU$70,_xlfn.AGGREGATE(15,6,COLUMN($DP$70:$DU$70)-COLUMN($DO$70)/($EF$70:$EK$70=MAX($EF$70:$EK$70)),COLUMNS($DP$70:FT70))),"")</f>
        <v/>
      </c>
      <c r="GQ70" s="231" t="str" cm="1">
        <f t="array" ref="GQ70">IFERROR(INDEX($DP$70:$DU$70,_xlfn.AGGREGATE(15,6,COLUMN($DP$70:$DU$70)-COLUMN($DO$70)/($EF$70:$EK$70=MAX($EF$70:$EK$70)),COLUMNS($DP$70:FU70))),"")</f>
        <v/>
      </c>
      <c r="GR70" s="231" t="str" cm="1">
        <f t="array" ref="GR70">IFERROR(INDEX($DP$70:$DU$70,_xlfn.AGGREGATE(15,6,COLUMN($DP$70:$DU$70)-COLUMN($DO$70)/($EF$70:$EK$70=MAX($EF$70:$EK$70)),COLUMNS($DP$70:FV70))),"")</f>
        <v/>
      </c>
      <c r="GS70" s="231" t="str" cm="1">
        <f t="array" ref="GS70">IFERROR(INDEX($DP$70:$DU$70,_xlfn.AGGREGATE(15,6,COLUMN($DP$70:$DU$70)-COLUMN($DO$70)/($EF$70:$EK$70=MAX($EF$70:$EK$70)),COLUMNS($DP$70:FW70))),"")</f>
        <v/>
      </c>
      <c r="GT70" s="229" t="str" cm="1">
        <f t="array" ref="GT70">IFERROR(INDEX($DP$70:$DU$70,_xlfn.AGGREGATE(15,6,COLUMN($DP$70:$DU$70)-COLUMN($DO$70)/($EF$70:$EK$70=MAX($EF$70:$EK$70)),COLUMNS($DP$70:FX70))),"")</f>
        <v/>
      </c>
      <c r="GU70" s="234">
        <f t="shared" ca="1" si="164"/>
        <v>6</v>
      </c>
      <c r="GV70" s="232">
        <f t="shared" ca="1" si="194"/>
        <v>1</v>
      </c>
      <c r="GW70" s="263" t="str" cm="1">
        <f t="array" aca="1" ref="GW70" ca="1">INDEX(GO70:GT70,1,GV70)</f>
        <v/>
      </c>
      <c r="GX70" s="230" t="str">
        <f t="shared" ca="1" si="17"/>
        <v>B</v>
      </c>
      <c r="GY70" s="231" t="str">
        <f t="shared" ca="1" si="18"/>
        <v>T</v>
      </c>
      <c r="GZ70" s="231" t="str">
        <f t="shared" si="19"/>
        <v>C</v>
      </c>
      <c r="HA70" s="231" t="str">
        <f t="shared" si="6"/>
        <v/>
      </c>
      <c r="HB70" s="231" t="str">
        <f t="shared" ca="1" si="7"/>
        <v>00</v>
      </c>
      <c r="HC70" s="231" t="str">
        <f t="shared" si="8"/>
        <v>00</v>
      </c>
      <c r="HD70" s="234" t="str">
        <f t="shared" si="92"/>
        <v/>
      </c>
      <c r="HE70" s="234" t="str">
        <f t="shared" si="93"/>
        <v/>
      </c>
      <c r="HF70" s="234" t="str">
        <f t="shared" si="94"/>
        <v/>
      </c>
      <c r="HG70" s="234" t="str">
        <f t="shared" si="95"/>
        <v/>
      </c>
      <c r="HH70" s="234" t="str">
        <f t="shared" si="96"/>
        <v/>
      </c>
      <c r="HI70" s="234" t="str">
        <f t="shared" si="97"/>
        <v/>
      </c>
      <c r="HJ70" s="234">
        <f t="shared" ca="1" si="261"/>
        <v>0</v>
      </c>
      <c r="HK70" s="234">
        <f t="shared" ca="1" si="261"/>
        <v>0</v>
      </c>
      <c r="HL70" s="230" t="str">
        <f t="shared" si="206"/>
        <v/>
      </c>
      <c r="HM70" s="231">
        <f>IF(CC70="",0,IFERROR(VLOOKUP(CC65&amp;CC66&amp;CC67&amp;CC68&amp;CC69&amp;CC70,General!I:J,2,FALSE),0))</f>
        <v>0</v>
      </c>
      <c r="HN70" s="231">
        <f>IF(CF70="",0,IFERROR(VLOOKUP(CF65&amp;CF66&amp;CF67&amp;CF68&amp;CF69&amp;CF70,General!I:J,2,FALSE),0))</f>
        <v>0</v>
      </c>
      <c r="HO70" s="231">
        <f>IF(CI70="",0,IFERROR(VLOOKUP(CI65&amp;CI66&amp;CI67&amp;CI68&amp;CI69&amp;CI70,General!I:J,2,FALSE),0))</f>
        <v>0</v>
      </c>
      <c r="HP70" s="231">
        <f>IF(CL70="",0,IFERROR(VLOOKUP(CL65&amp;CL66&amp;CL67&amp;CL68&amp;CL69&amp;CL70,General!I:J,2,FALSE),0))</f>
        <v>0</v>
      </c>
      <c r="HQ70" s="231">
        <f>IF(CO70="",0,IFERROR(VLOOKUP(CO65&amp;CO66&amp;CO67&amp;CO68&amp;CO69&amp;CO70,General!I:J,2,FALSE),0))</f>
        <v>0</v>
      </c>
      <c r="HR70" s="231">
        <f>IF(CR70="",0,IFERROR(VLOOKUP(CR65&amp;CR66&amp;CR67&amp;CR68&amp;CR69&amp;CR70,General!I:J,2,FALSE),0))</f>
        <v>0</v>
      </c>
      <c r="HS70" s="231">
        <f>IF(CU70="",0,IFERROR(VLOOKUP(CU65&amp;CU66&amp;CU67&amp;CU68&amp;CU69&amp;CU70,General!I:J,2,FALSE),0))</f>
        <v>0</v>
      </c>
      <c r="HT70" s="231">
        <f>IF(CX70="",0,IFERROR(VLOOKUP(CX65&amp;CX66&amp;CX67&amp;CX68&amp;CX69&amp;CX70,General!I:J,2,FALSE),0))</f>
        <v>0</v>
      </c>
      <c r="HU70" s="231">
        <f>IF(DA70="",0,IFERROR(VLOOKUP(DA65&amp;DA66&amp;DA67&amp;DA68&amp;DA69&amp;DA70,General!I:J,2,FALSE),0))</f>
        <v>0</v>
      </c>
      <c r="HV70" s="231">
        <f>IF(DD70="",0,IFERROR(VLOOKUP(DD65&amp;DD66&amp;DD67&amp;DD68&amp;DD69&amp;DD70,General!I:J,2,FALSE),0))</f>
        <v>0</v>
      </c>
      <c r="HW70" s="231">
        <f>IF(DG70="",0,IFERROR(VLOOKUP(DG65&amp;DG66&amp;DG67&amp;DG68&amp;DG69&amp;DG70,General!I:J,2,FALSE),0))</f>
        <v>0</v>
      </c>
      <c r="HX70" s="231">
        <f>IF(DJ70="",0,IFERROR(VLOOKUP(DJ65&amp;DJ66&amp;DJ67&amp;DJ68&amp;DJ69&amp;DJ70,General!I:J,2,FALSE),0))</f>
        <v>0</v>
      </c>
      <c r="HY70" s="231">
        <f>IF(DM70="",0,IFERROR(VLOOKUP(DM65&amp;DM66&amp;DM67&amp;DM68&amp;DM69&amp;DM70,General!I:J,2,FALSE),0))</f>
        <v>0</v>
      </c>
      <c r="HZ70" s="231">
        <f>IF(DP70="",0,IFERROR(VLOOKUP(DP65&amp;DP66&amp;DP67&amp;DP68&amp;DP69&amp;DP70,General!I:J,2,FALSE),0))</f>
        <v>0</v>
      </c>
      <c r="IA70" s="231">
        <f>IF(DS70="",0,IFERROR(VLOOKUP(DS65&amp;DS66&amp;DS67&amp;DS68&amp;DS69&amp;DS70,General!I:J,2,FALSE),0))</f>
        <v>0</v>
      </c>
      <c r="IB70" s="231">
        <f>IF(DV70="",0,IFERROR(VLOOKUP(DV65&amp;DV66&amp;DV67&amp;DV68&amp;DV69&amp;DV70,General!I:J,2,FALSE),0))</f>
        <v>0</v>
      </c>
      <c r="IC70" s="229">
        <f>IF(DY70="",0,IFERROR(VLOOKUP(DY65&amp;DY66&amp;DY67&amp;DY68&amp;DY69&amp;DY70,General!I:J,2,FALSE),0))</f>
        <v>0</v>
      </c>
      <c r="ID70" s="229">
        <f>IF(EB70="",0,IFERROR(VLOOKUP(EB65&amp;EB66&amp;EB67&amp;EB68&amp;EB69&amp;EB70,General!I:J,2,FALSE),0))</f>
        <v>0</v>
      </c>
      <c r="IE70" s="229">
        <v>0</v>
      </c>
      <c r="IF70" s="234" t="str">
        <f t="shared" si="165"/>
        <v/>
      </c>
      <c r="IG70" s="234" t="str">
        <f t="shared" si="99"/>
        <v>N</v>
      </c>
      <c r="IH70" s="234" t="str">
        <f t="shared" ca="1" si="100"/>
        <v>N</v>
      </c>
      <c r="II70" s="234" t="str">
        <f t="shared" si="101"/>
        <v>N</v>
      </c>
      <c r="IJ70" s="234" t="str">
        <f t="shared" si="102"/>
        <v/>
      </c>
      <c r="IK70" s="276" t="str">
        <f t="shared" ca="1" si="103"/>
        <v/>
      </c>
      <c r="IL70" s="234" t="str">
        <f t="shared" ca="1" si="104"/>
        <v/>
      </c>
      <c r="IM70" s="234" t="str">
        <f t="shared" si="105"/>
        <v/>
      </c>
      <c r="IN70" s="234" t="str">
        <f t="shared" si="106"/>
        <v/>
      </c>
      <c r="IO70" s="234" t="str">
        <f t="shared" si="107"/>
        <v/>
      </c>
      <c r="IP70" s="234" t="str">
        <f t="shared" si="108"/>
        <v/>
      </c>
      <c r="IQ70" s="234" t="str">
        <f t="shared" si="10"/>
        <v/>
      </c>
      <c r="IR70" s="234" t="str">
        <f t="shared" si="11"/>
        <v/>
      </c>
      <c r="IS70" s="234" t="str">
        <f t="shared" si="266"/>
        <v>00000</v>
      </c>
      <c r="IT70" s="234" t="str">
        <f t="shared" si="266"/>
        <v>00000</v>
      </c>
      <c r="IU70" s="234" t="str">
        <f t="shared" si="267"/>
        <v>000000</v>
      </c>
      <c r="IV70" s="234" t="str">
        <f t="shared" si="267"/>
        <v>000000</v>
      </c>
      <c r="IW70" s="234" t="str">
        <f t="shared" si="268"/>
        <v>B</v>
      </c>
      <c r="IX70" s="234" t="str">
        <f t="shared" si="168"/>
        <v>B</v>
      </c>
      <c r="IY70" s="234" t="str">
        <f t="shared" si="110"/>
        <v/>
      </c>
      <c r="IZ70" s="234" t="str">
        <f t="shared" ca="1" si="111"/>
        <v/>
      </c>
      <c r="JA70" s="234" t="str">
        <f t="shared" ca="1" si="112"/>
        <v>0</v>
      </c>
      <c r="JB70" s="234" t="str">
        <f t="shared" ca="1" si="113"/>
        <v/>
      </c>
      <c r="JC70" s="234" t="str">
        <f t="shared" si="114"/>
        <v>0</v>
      </c>
      <c r="JD70" s="234" t="str">
        <f t="shared" ca="1" si="115"/>
        <v/>
      </c>
      <c r="JE70" s="234" t="str">
        <f t="shared" ca="1" si="169"/>
        <v/>
      </c>
      <c r="JF70" s="234" t="str">
        <f t="shared" ca="1" si="170"/>
        <v/>
      </c>
      <c r="JG70" s="234" t="str">
        <f t="shared" ca="1" si="171"/>
        <v/>
      </c>
      <c r="JH70" s="234" t="str">
        <f t="shared" si="116"/>
        <v/>
      </c>
      <c r="JI70" s="234"/>
      <c r="JJ70" s="234"/>
      <c r="JK70" s="234"/>
      <c r="JL70" s="234"/>
      <c r="JM70" s="234"/>
      <c r="JN70" s="234">
        <v>1</v>
      </c>
      <c r="JO70" s="218"/>
      <c r="JP70" s="234"/>
      <c r="JQ70" s="234"/>
      <c r="JS70" s="281" t="e">
        <f t="shared" si="199"/>
        <v>#DIV/0!</v>
      </c>
      <c r="JT70" s="1" t="e">
        <f t="shared" si="200"/>
        <v>#DIV/0!</v>
      </c>
      <c r="JU70" s="1" t="e">
        <f t="shared" si="174"/>
        <v>#DIV/0!</v>
      </c>
      <c r="JV70" s="1" t="e">
        <f t="shared" si="175"/>
        <v>#DIV/0!</v>
      </c>
      <c r="JW70" s="1" t="e">
        <f t="shared" si="176"/>
        <v>#DIV/0!</v>
      </c>
      <c r="JX70" s="1" t="str">
        <f t="shared" si="177"/>
        <v/>
      </c>
      <c r="JY70" s="1" t="str">
        <f t="shared" si="178"/>
        <v/>
      </c>
      <c r="JZ70" s="1" t="str">
        <f t="shared" si="179"/>
        <v/>
      </c>
      <c r="KA70" s="1" t="str">
        <f t="shared" si="180"/>
        <v/>
      </c>
      <c r="KB70" s="1" t="str">
        <f t="shared" si="181"/>
        <v/>
      </c>
      <c r="KC70" s="1" t="str" cm="1">
        <f t="array" aca="1" ref="KC70" ca="1">IF(INDIRECT(VLOOKUP(KC69,General!AC:AE,3,FALSE)&amp;FQ69)&gt;1,KC69,JX70)</f>
        <v>DL</v>
      </c>
      <c r="KD70" s="1" t="str" cm="1">
        <f t="array" aca="1" ref="KD70" ca="1">IF(AND(INDIRECT(VLOOKUP(KD69,General!AC:AE,3,FALSE)&amp;FQ69)&gt;6,KD69&lt;&gt;KC70),KD69,IF(JX70&lt;&gt;KC70,JX70,IF(AND(JX70=JY70,JX70=JZ70),KA70,IF(JX70=JY70,JZ70,JY70))))</f>
        <v>DR</v>
      </c>
      <c r="KE70" s="1" t="str" cm="1">
        <f t="array" aca="1" ref="KE70" ca="1">IF(AND(INDIRECT(VLOOKUP(KE69,General!AC:AE,3,FALSE)&amp;FQ69)&gt;6,KE69&lt;&gt;KC70,KE69&lt;&gt;KD70),KE69,IF(AND(JX70&lt;&gt;KC70,JX70&lt;&gt;KD70),JX70,IF(AND(JY70&lt;&gt;KC70,JY70&lt;&gt;KD70),JY70,IF(AND(JZ70&lt;&gt;KC70,JZ70&lt;&gt;KD70),JZ70,IF(AND(KA70&lt;&gt;KC70,KA70&lt;&gt;KD70),KA70,KB70)))))</f>
        <v>CW</v>
      </c>
      <c r="KF70" s="1" t="str" cm="1">
        <f t="array" aca="1" ref="KF70" ca="1">INDIRECT(KC70&amp;FQ70)</f>
        <v/>
      </c>
      <c r="KG70" s="1" t="str" cm="1">
        <f t="array" aca="1" ref="KG70" ca="1">INDIRECT(KD70&amp;FQ70)</f>
        <v/>
      </c>
      <c r="KH70" s="1" t="str" cm="1">
        <f t="array" aca="1" ref="KH70" ca="1">INDIRECT(KE70&amp;FQ70)</f>
        <v/>
      </c>
      <c r="KI70" s="1" t="str">
        <f ca="1">VLOOKUP(KC70,General!AF:AG,2,FALSE)</f>
        <v xml:space="preserve">L3O </v>
      </c>
      <c r="KJ70" s="1" t="str">
        <f ca="1">VLOOKUP(KD70,General!AF:AG,2,FALSE)</f>
        <v xml:space="preserve">L4O </v>
      </c>
      <c r="KK70" s="1" t="str">
        <f ca="1">VLOOKUP(KE70,General!AF:AG,2,FALSE)</f>
        <v>AWB</v>
      </c>
      <c r="KL70" s="1" t="str">
        <f t="shared" ca="1" si="195"/>
        <v>Y</v>
      </c>
      <c r="KM70" s="1" t="str">
        <f t="shared" ca="1" si="196"/>
        <v>Y</v>
      </c>
      <c r="KN70" s="1" t="str">
        <f t="shared" ca="1" si="197"/>
        <v>Y</v>
      </c>
    </row>
    <row r="71" spans="1:300" ht="15.75" thickBot="1">
      <c r="A71" s="1">
        <v>67</v>
      </c>
      <c r="B71" s="9" t="str">
        <f t="shared" si="20"/>
        <v/>
      </c>
      <c r="C71" s="91" t="str">
        <f t="shared" si="183"/>
        <v/>
      </c>
      <c r="D71" s="86" t="str">
        <f t="shared" si="117"/>
        <v/>
      </c>
      <c r="E71" s="87" t="str">
        <f t="shared" si="117"/>
        <v/>
      </c>
      <c r="F71" s="8" t="str">
        <f t="shared" si="21"/>
        <v/>
      </c>
      <c r="H71" s="94" t="str">
        <f t="shared" si="184"/>
        <v/>
      </c>
      <c r="I71" s="86" t="str">
        <f t="shared" si="118"/>
        <v/>
      </c>
      <c r="J71" s="87" t="str">
        <f t="shared" si="118"/>
        <v/>
      </c>
      <c r="K71" s="8" t="str">
        <f t="shared" si="119"/>
        <v/>
      </c>
      <c r="L71" s="52"/>
      <c r="M71" s="16" t="str">
        <f>IF(Dashboard!AH71="","",Dashboard!AH71)</f>
        <v/>
      </c>
      <c r="O71" s="9" t="str">
        <f t="shared" si="185"/>
        <v/>
      </c>
      <c r="P71" s="86" t="str">
        <f t="shared" si="120"/>
        <v/>
      </c>
      <c r="Q71" s="87" t="str">
        <f t="shared" si="120"/>
        <v/>
      </c>
      <c r="R71" s="4" t="str">
        <f t="shared" si="121"/>
        <v/>
      </c>
      <c r="S71" s="4" t="str">
        <f t="shared" si="122"/>
        <v/>
      </c>
      <c r="T71" s="110" t="str">
        <f t="shared" si="123"/>
        <v/>
      </c>
      <c r="U71" s="4" t="str">
        <f>IF(M71="","",IF(B71="NB",U70,IF(T71="",SUM($T$5:$T71)+S71,SUM($T$5:$T71))))</f>
        <v/>
      </c>
      <c r="V71" s="98" t="str">
        <f t="shared" si="272"/>
        <v/>
      </c>
      <c r="W71" s="72" t="e">
        <f t="shared" ca="1" si="22"/>
        <v>#VALUE!</v>
      </c>
      <c r="X71" s="74" t="str">
        <f t="shared" si="23"/>
        <v/>
      </c>
      <c r="Y71" s="9" t="str">
        <f t="shared" ca="1" si="12"/>
        <v>D</v>
      </c>
      <c r="Z71" s="4" t="str">
        <f t="shared" ca="1" si="13"/>
        <v>D</v>
      </c>
      <c r="AA71" s="4" t="str">
        <f t="shared" ca="1" si="14"/>
        <v>B</v>
      </c>
      <c r="AB71" s="4" t="str">
        <f t="shared" si="186"/>
        <v/>
      </c>
      <c r="AC71" s="4" t="str">
        <f t="shared" si="187"/>
        <v/>
      </c>
      <c r="AD71" s="4" t="str">
        <f t="shared" si="188"/>
        <v/>
      </c>
      <c r="AE71" s="1" t="str">
        <f t="shared" si="124"/>
        <v/>
      </c>
      <c r="AF71" s="1" t="str">
        <f t="shared" si="125"/>
        <v/>
      </c>
      <c r="AG71" s="1" t="str">
        <f t="shared" si="189"/>
        <v/>
      </c>
      <c r="AH71" s="1" t="str">
        <f t="shared" si="126"/>
        <v/>
      </c>
      <c r="AI71" s="1" t="str">
        <f t="shared" si="127"/>
        <v/>
      </c>
      <c r="AJ71" s="1" t="str">
        <f t="shared" si="128"/>
        <v/>
      </c>
      <c r="AK71" s="1">
        <f t="shared" si="129"/>
        <v>0</v>
      </c>
      <c r="AL71" s="1">
        <f t="shared" si="129"/>
        <v>0</v>
      </c>
      <c r="AM71" s="1" t="str">
        <f t="shared" ref="AM71:AM109" si="273">IF(M71="","",IF(AM70+AN71&gt;=10,10,IF(AM70+AN71&lt;=-10,-10,AM70+AN71)))</f>
        <v/>
      </c>
      <c r="AN71" s="1">
        <f t="shared" si="24"/>
        <v>0</v>
      </c>
      <c r="AO71" s="1" t="str">
        <f t="shared" si="190"/>
        <v/>
      </c>
      <c r="AP71" s="1" t="str">
        <f t="shared" si="25"/>
        <v>N</v>
      </c>
      <c r="AQ71" s="1" t="str">
        <f t="shared" si="26"/>
        <v>N</v>
      </c>
      <c r="AR71" s="1" t="str">
        <f t="shared" si="27"/>
        <v>N</v>
      </c>
      <c r="AS71" s="1" t="str">
        <f t="shared" si="28"/>
        <v/>
      </c>
      <c r="AT71" s="15" t="str">
        <f t="shared" ca="1" si="130"/>
        <v/>
      </c>
      <c r="AU71" s="1" t="str">
        <f t="shared" ca="1" si="29"/>
        <v/>
      </c>
      <c r="AV71" s="1" t="str">
        <f t="shared" ca="1" si="30"/>
        <v/>
      </c>
      <c r="AW71" s="1" t="str">
        <f t="shared" si="31"/>
        <v/>
      </c>
      <c r="AX71" s="1" t="str">
        <f t="shared" si="32"/>
        <v/>
      </c>
      <c r="AY71" s="1" t="str">
        <f t="shared" si="33"/>
        <v/>
      </c>
      <c r="AZ71" s="1" t="str">
        <f>IF(Dashboard!AH71="P",IF(AZ70="",1,AZ70+1),"")</f>
        <v/>
      </c>
      <c r="BA71" s="1" t="str">
        <f>IF(Dashboard!AH71="B",IF(BA70="",1,BA70+1),"")</f>
        <v/>
      </c>
      <c r="BB71" s="1" t="str">
        <f t="shared" si="270"/>
        <v>00000</v>
      </c>
      <c r="BC71" s="1" t="str">
        <f t="shared" si="270"/>
        <v>00000</v>
      </c>
      <c r="BD71" s="1" t="str">
        <f t="shared" si="271"/>
        <v>000000</v>
      </c>
      <c r="BE71" s="1" t="str">
        <f t="shared" si="271"/>
        <v>000000</v>
      </c>
      <c r="BF71" s="1" t="str">
        <f t="shared" si="132"/>
        <v>B</v>
      </c>
      <c r="BG71" s="1" t="str">
        <f t="shared" si="35"/>
        <v/>
      </c>
      <c r="BH71" s="1">
        <f t="shared" ca="1" si="133"/>
        <v>0</v>
      </c>
      <c r="BI71" s="1" t="str">
        <f t="shared" si="36"/>
        <v/>
      </c>
      <c r="BJ71" s="1">
        <f t="shared" ca="1" si="134"/>
        <v>0</v>
      </c>
      <c r="BK71" s="1" t="str">
        <f t="shared" si="37"/>
        <v/>
      </c>
      <c r="BL71" s="1">
        <f t="shared" ca="1" si="135"/>
        <v>0</v>
      </c>
      <c r="BM71" s="1" t="str">
        <f t="shared" ca="1" si="136"/>
        <v>0</v>
      </c>
      <c r="BN71" s="1" t="str">
        <f t="shared" ca="1" si="137"/>
        <v>0</v>
      </c>
      <c r="BO71" s="1" t="str">
        <f t="shared" ca="1" si="138"/>
        <v>0</v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>IF(Dashboard!U71="",1,0.5)</f>
        <v>1</v>
      </c>
      <c r="CB71" s="230" t="str">
        <f t="shared" si="207"/>
        <v/>
      </c>
      <c r="CC71" s="231" t="str">
        <f t="shared" si="208"/>
        <v/>
      </c>
      <c r="CD71" s="229" t="str">
        <f t="shared" si="209"/>
        <v/>
      </c>
      <c r="CE71" s="230" t="str">
        <f t="shared" si="210"/>
        <v/>
      </c>
      <c r="CF71" s="231" t="str">
        <f t="shared" si="211"/>
        <v/>
      </c>
      <c r="CG71" s="229" t="str">
        <f t="shared" si="212"/>
        <v/>
      </c>
      <c r="CH71" s="230" t="str">
        <f t="shared" si="213"/>
        <v/>
      </c>
      <c r="CI71" s="231" t="str">
        <f t="shared" si="214"/>
        <v/>
      </c>
      <c r="CJ71" s="229" t="str">
        <f t="shared" si="215"/>
        <v/>
      </c>
      <c r="CK71" s="230" t="str">
        <f t="shared" si="216"/>
        <v/>
      </c>
      <c r="CL71" s="231" t="str">
        <f t="shared" si="217"/>
        <v/>
      </c>
      <c r="CM71" s="229" t="str">
        <f t="shared" si="218"/>
        <v/>
      </c>
      <c r="CN71" s="230" t="str">
        <f t="shared" si="262"/>
        <v/>
      </c>
      <c r="CO71" s="231" t="str">
        <f t="shared" si="219"/>
        <v/>
      </c>
      <c r="CP71" s="229" t="str">
        <f t="shared" si="220"/>
        <v/>
      </c>
      <c r="CQ71" s="230" t="str">
        <f t="shared" si="221"/>
        <v/>
      </c>
      <c r="CR71" s="231" t="str">
        <f t="shared" si="222"/>
        <v/>
      </c>
      <c r="CS71" s="229" t="str">
        <f t="shared" si="223"/>
        <v/>
      </c>
      <c r="CT71" s="230" t="str">
        <f t="shared" si="224"/>
        <v/>
      </c>
      <c r="CU71" s="231" t="str">
        <f t="shared" si="225"/>
        <v/>
      </c>
      <c r="CV71" s="229" t="str">
        <f t="shared" si="226"/>
        <v/>
      </c>
      <c r="CW71" s="230" t="str">
        <f t="shared" si="227"/>
        <v/>
      </c>
      <c r="CX71" s="231" t="str">
        <f t="shared" si="228"/>
        <v/>
      </c>
      <c r="CY71" s="232" t="str">
        <f t="shared" si="229"/>
        <v/>
      </c>
      <c r="CZ71" s="230" t="str">
        <f t="shared" si="230"/>
        <v/>
      </c>
      <c r="DA71" s="231" t="str">
        <f t="shared" si="231"/>
        <v/>
      </c>
      <c r="DB71" s="229" t="str">
        <f t="shared" si="232"/>
        <v/>
      </c>
      <c r="DC71" s="230" t="str">
        <f t="shared" si="233"/>
        <v/>
      </c>
      <c r="DD71" s="231" t="str">
        <f t="shared" si="234"/>
        <v/>
      </c>
      <c r="DE71" s="229" t="str">
        <f t="shared" si="235"/>
        <v/>
      </c>
      <c r="DF71" s="230" t="str">
        <f t="shared" si="236"/>
        <v/>
      </c>
      <c r="DG71" s="231" t="str">
        <f t="shared" si="237"/>
        <v/>
      </c>
      <c r="DH71" s="229" t="str">
        <f t="shared" si="238"/>
        <v/>
      </c>
      <c r="DI71" s="230" t="str">
        <f t="shared" si="239"/>
        <v/>
      </c>
      <c r="DJ71" s="231" t="str">
        <f t="shared" si="240"/>
        <v/>
      </c>
      <c r="DK71" s="229" t="str">
        <f t="shared" si="241"/>
        <v/>
      </c>
      <c r="DL71" s="230" t="str">
        <f t="shared" si="242"/>
        <v/>
      </c>
      <c r="DM71" s="231" t="str">
        <f t="shared" si="243"/>
        <v/>
      </c>
      <c r="DN71" s="229" t="str">
        <f t="shared" si="244"/>
        <v/>
      </c>
      <c r="DO71" s="230" t="str">
        <f t="shared" si="245"/>
        <v/>
      </c>
      <c r="DP71" s="231" t="str">
        <f t="shared" si="246"/>
        <v/>
      </c>
      <c r="DQ71" s="229" t="str">
        <f t="shared" si="247"/>
        <v/>
      </c>
      <c r="DR71" s="230" t="str">
        <f t="shared" si="248"/>
        <v/>
      </c>
      <c r="DS71" s="231" t="str">
        <f t="shared" si="249"/>
        <v/>
      </c>
      <c r="DT71" s="229" t="str">
        <f t="shared" si="250"/>
        <v/>
      </c>
      <c r="DU71" s="230" t="str">
        <f t="shared" si="251"/>
        <v/>
      </c>
      <c r="DV71" s="231" t="str">
        <f t="shared" si="252"/>
        <v/>
      </c>
      <c r="DW71" s="229" t="str">
        <f t="shared" si="253"/>
        <v/>
      </c>
      <c r="DX71" s="230" t="str">
        <f t="shared" si="254"/>
        <v/>
      </c>
      <c r="DY71" s="231" t="str">
        <f t="shared" si="255"/>
        <v/>
      </c>
      <c r="DZ71" s="229" t="str">
        <f t="shared" si="256"/>
        <v/>
      </c>
      <c r="EA71" s="230" t="str">
        <f t="shared" si="257"/>
        <v/>
      </c>
      <c r="EB71" s="231" t="str">
        <f t="shared" si="258"/>
        <v/>
      </c>
      <c r="EC71" s="229" t="str">
        <f t="shared" si="259"/>
        <v/>
      </c>
      <c r="ED71" s="252">
        <f t="shared" si="140"/>
        <v>0</v>
      </c>
      <c r="EE71" s="253">
        <f t="shared" si="141"/>
        <v>0</v>
      </c>
      <c r="EF71" s="254" t="str">
        <f t="shared" si="142"/>
        <v/>
      </c>
      <c r="EG71" s="255" t="e">
        <f t="shared" si="269"/>
        <v>#DIV/0!</v>
      </c>
      <c r="EH71" s="255" t="e">
        <f t="shared" si="269"/>
        <v>#DIV/0!</v>
      </c>
      <c r="EI71" s="255" t="e">
        <f t="shared" si="269"/>
        <v>#DIV/0!</v>
      </c>
      <c r="EJ71" s="255" t="e">
        <f t="shared" si="269"/>
        <v>#DIV/0!</v>
      </c>
      <c r="EK71" s="255" t="e">
        <f t="shared" si="269"/>
        <v>#DIV/0!</v>
      </c>
      <c r="EL71" s="255" t="e">
        <f t="shared" si="269"/>
        <v>#DIV/0!</v>
      </c>
      <c r="EM71" s="255" t="e">
        <f t="shared" si="269"/>
        <v>#DIV/0!</v>
      </c>
      <c r="EN71" s="255" t="e">
        <f t="shared" si="269"/>
        <v>#DIV/0!</v>
      </c>
      <c r="EO71" s="255" t="e">
        <f t="shared" si="269"/>
        <v>#DIV/0!</v>
      </c>
      <c r="EP71" s="255" t="e">
        <f t="shared" si="269"/>
        <v>#DIV/0!</v>
      </c>
      <c r="EQ71" s="255" t="e">
        <f t="shared" si="269"/>
        <v>#DIV/0!</v>
      </c>
      <c r="ER71" s="255" t="e">
        <f t="shared" si="269"/>
        <v>#DIV/0!</v>
      </c>
      <c r="ES71" s="255" t="e">
        <f t="shared" si="269"/>
        <v>#DIV/0!</v>
      </c>
      <c r="ET71" s="255" t="e">
        <f t="shared" si="269"/>
        <v>#DIV/0!</v>
      </c>
      <c r="EU71" s="255" t="e">
        <f t="shared" si="269"/>
        <v>#DIV/0!</v>
      </c>
      <c r="EV71" s="255" t="e">
        <f t="shared" si="260"/>
        <v>#DIV/0!</v>
      </c>
      <c r="EW71" s="255" t="e">
        <f t="shared" si="203"/>
        <v>#DIV/0!</v>
      </c>
      <c r="EX71" s="255" t="e">
        <f t="shared" si="201"/>
        <v>#DIV/0!</v>
      </c>
      <c r="EY71" s="256" t="str">
        <f t="shared" si="144"/>
        <v/>
      </c>
      <c r="EZ71" s="257" t="str">
        <f t="shared" si="145"/>
        <v/>
      </c>
      <c r="FA71" s="257" t="str">
        <f t="shared" si="146"/>
        <v/>
      </c>
      <c r="FB71" s="257" t="str">
        <f t="shared" si="147"/>
        <v/>
      </c>
      <c r="FC71" s="257" t="str">
        <f t="shared" si="148"/>
        <v/>
      </c>
      <c r="FD71" s="257" t="str">
        <f t="shared" si="149"/>
        <v/>
      </c>
      <c r="FE71" s="257" t="str">
        <f t="shared" si="150"/>
        <v/>
      </c>
      <c r="FF71" s="257" t="str">
        <f t="shared" si="151"/>
        <v/>
      </c>
      <c r="FG71" s="257" t="str">
        <f t="shared" si="152"/>
        <v/>
      </c>
      <c r="FH71" s="257" t="str">
        <f t="shared" si="153"/>
        <v/>
      </c>
      <c r="FI71" s="257" t="str">
        <f t="shared" si="154"/>
        <v/>
      </c>
      <c r="FJ71" s="257" t="str">
        <f t="shared" si="155"/>
        <v/>
      </c>
      <c r="FK71" s="257" t="str">
        <f t="shared" si="156"/>
        <v/>
      </c>
      <c r="FL71" s="257" t="str">
        <f t="shared" si="157"/>
        <v/>
      </c>
      <c r="FM71" s="257" t="str">
        <f t="shared" si="158"/>
        <v/>
      </c>
      <c r="FN71" s="257" t="str">
        <f t="shared" si="159"/>
        <v/>
      </c>
      <c r="FO71" s="257" t="str">
        <f t="shared" si="160"/>
        <v/>
      </c>
      <c r="FP71" s="258" t="str">
        <f t="shared" si="161"/>
        <v/>
      </c>
      <c r="FQ71" s="228">
        <v>71</v>
      </c>
      <c r="FR71" s="232">
        <f t="shared" si="198"/>
        <v>66</v>
      </c>
      <c r="FS71" s="230" t="str" cm="1">
        <f t="array" ref="FS71">IFERROR(INDEX($EG$4:$EX$4,_xlfn.AGGREGATE(15,6,COLUMN($EG$4:$EX$4)-COLUMN($EF$1)/($EG71:$EX71=LARGE($EG71:$EX71,1)),COLUMNS($EX$4:$EX$4))),"")</f>
        <v/>
      </c>
      <c r="FT71" s="230" t="str" cm="1">
        <f t="array" ref="FT71">IFERROR(INDEX($EG$4:$EX$4,_xlfn.AGGREGATE(15,6,COLUMN($EG$4:$EX$4)-COLUMN($EF$1)/($EG71:$EX71=LARGE($EG71:$EX71,2)),COLUMNS($EX$4:$EY$4))),"")</f>
        <v/>
      </c>
      <c r="FU71" s="230" t="str" cm="1">
        <f t="array" ref="FU71">IFERROR(INDEX($EG$4:$EX$4,_xlfn.AGGREGATE(15,6,COLUMN($EG$4:$EX$4)-COLUMN($EF$1)/($EG71:$EX71=LARGE($EG71:$EX71,3)),COLUMNS($EX$4:$EZ$4))),"")</f>
        <v/>
      </c>
      <c r="FV71" s="230" t="str" cm="1">
        <f t="array" ref="FV71">IFERROR(INDEX($EG$4:$EX$4,_xlfn.AGGREGATE(15,6,COLUMN($EG$4:$EX$4)-COLUMN($EF$1)/($EG71:$EX71=LARGE($EG71:$EX71,4)),COLUMNS($EX$4:$FA$4))),"")</f>
        <v/>
      </c>
      <c r="FW71" s="230" t="str" cm="1">
        <f t="array" ref="FW71">IFERROR(INDEX($EG$4:$EX$4,_xlfn.AGGREGATE(15,6,COLUMN($EG$4:$EX$4)-COLUMN($EF$1)/($EG71:$EX71=LARGE($EG71:$EX71,5)),COLUMNS($EX$4:$FB$4))),"")</f>
        <v/>
      </c>
      <c r="FX71" s="230" t="str" cm="1">
        <f t="array" ref="FX71">IFERROR(INDEX($EG$4:$EX$4,_xlfn.AGGREGATE(15,6,COLUMN($EG$4:$EX$4)-COLUMN($EF$1)/($EG71:$EX71=LARGE($EG71:$EX71,6)),COLUMNS($EX$4:$FC$4))),"")</f>
        <v/>
      </c>
      <c r="FY71" s="228" t="str">
        <f t="shared" si="191"/>
        <v/>
      </c>
      <c r="FZ71" s="231" t="str">
        <f t="shared" ca="1" si="192"/>
        <v>R</v>
      </c>
      <c r="GA71" s="231" t="e" cm="1">
        <f t="array" aca="1" ref="GA71" ca="1">IF(INDIRECT(VLOOKUP(GA70,General!AC:AE,3,FALSE)&amp;FQ70)&gt;0,GA70,FY70)</f>
        <v>#N/A</v>
      </c>
      <c r="GB71" s="232">
        <f t="shared" ca="1" si="193"/>
        <v>2</v>
      </c>
      <c r="GC71" s="230"/>
      <c r="GD71" s="231"/>
      <c r="GE71" s="231"/>
      <c r="GF71" s="231"/>
      <c r="GG71" s="231"/>
      <c r="GH71" s="229"/>
      <c r="GI71" s="259">
        <f ca="1">IF(FS71="",-1,COUNTIF(INDIRECT(GC71&amp;$DN$10):INDIRECT(GC71&amp;FQ71),"Y"))</f>
        <v>-1</v>
      </c>
      <c r="GJ71" s="262">
        <f ca="1">IF(FT71="",-1,COUNTIF(INDIRECT(GD71&amp;$DN$10):INDIRECT(GD71&amp;FQ71),"Y"))</f>
        <v>-1</v>
      </c>
      <c r="GK71" s="262">
        <f ca="1">IF(FU71="",-1,COUNTIF(INDIRECT(GE71&amp;$DN$10):INDIRECT(GE71&amp;FQ71),"Y"))</f>
        <v>-1</v>
      </c>
      <c r="GL71" s="260">
        <f ca="1">IF(FV71="",-1,COUNTIF(INDIRECT(GF71&amp;$DN$10):INDIRECT(GF71&amp;FQ71),"Y"))</f>
        <v>-1</v>
      </c>
      <c r="GM71" s="264">
        <f ca="1">IF(FW71="",-1,COUNTIF(INDIRECT(GG71&amp;$DN$10):INDIRECT(GG71&amp;FQ71),"Y"))</f>
        <v>-1</v>
      </c>
      <c r="GN71" s="264">
        <f ca="1">IF(FX71="",-1,COUNTIF(INDIRECT(GH71&amp;$DN$10):INDIRECT(GH71&amp;FQ71),"Y"))</f>
        <v>-1</v>
      </c>
      <c r="GO71" s="230" t="str" cm="1">
        <f t="array" ref="GO71">IFERROR(INDEX($DP$71:$DU$71,_xlfn.AGGREGATE(15,6,COLUMN($DP$71:$DU$71)-COLUMN($DO$71)/($EF$71:$EK$71=MAX($EF$71:$EK$71)),COLUMNS($DP$71:FS71))),"")</f>
        <v/>
      </c>
      <c r="GP71" s="231" t="str" cm="1">
        <f t="array" ref="GP71">IFERROR(INDEX($DP$71:$DU$71,_xlfn.AGGREGATE(15,6,COLUMN($DP$71:$DU$71)-COLUMN($DO$71)/($EF$71:$EK$71=MAX($EF$71:$EK$71)),COLUMNS($DP$71:FT71))),"")</f>
        <v/>
      </c>
      <c r="GQ71" s="231" t="str" cm="1">
        <f t="array" ref="GQ71">IFERROR(INDEX($DP$71:$DU$71,_xlfn.AGGREGATE(15,6,COLUMN($DP$71:$DU$71)-COLUMN($DO$71)/($EF$71:$EK$71=MAX($EF$71:$EK$71)),COLUMNS($DP$71:FU71))),"")</f>
        <v/>
      </c>
      <c r="GR71" s="231" t="str" cm="1">
        <f t="array" ref="GR71">IFERROR(INDEX($DP$71:$DU$71,_xlfn.AGGREGATE(15,6,COLUMN($DP$71:$DU$71)-COLUMN($DO$71)/($EF$71:$EK$71=MAX($EF$71:$EK$71)),COLUMNS($DP$71:FV71))),"")</f>
        <v/>
      </c>
      <c r="GS71" s="231" t="str" cm="1">
        <f t="array" ref="GS71">IFERROR(INDEX($DP$71:$DU$71,_xlfn.AGGREGATE(15,6,COLUMN($DP$71:$DU$71)-COLUMN($DO$71)/($EF$71:$EK$71=MAX($EF$71:$EK$71)),COLUMNS($DP$71:FW71))),"")</f>
        <v/>
      </c>
      <c r="GT71" s="229" t="str" cm="1">
        <f t="array" ref="GT71">IFERROR(INDEX($DP$71:$DU$71,_xlfn.AGGREGATE(15,6,COLUMN($DP$71:$DU$71)-COLUMN($DO$71)/($EF$71:$EK$71=MAX($EF$71:$EK$71)),COLUMNS($DP$71:FX71))),"")</f>
        <v/>
      </c>
      <c r="GU71" s="234">
        <f t="shared" ca="1" si="164"/>
        <v>6</v>
      </c>
      <c r="GV71" s="232">
        <f t="shared" ca="1" si="194"/>
        <v>2</v>
      </c>
      <c r="GW71" s="263" t="str" cm="1">
        <f t="array" aca="1" ref="GW71" ca="1">INDEX(GO71:GT71,1,GV71)</f>
        <v/>
      </c>
      <c r="GX71" s="230" t="str">
        <f t="shared" ca="1" si="17"/>
        <v>B</v>
      </c>
      <c r="GY71" s="231" t="str">
        <f t="shared" ca="1" si="18"/>
        <v>T</v>
      </c>
      <c r="GZ71" s="231" t="str">
        <f t="shared" si="19"/>
        <v>C</v>
      </c>
      <c r="HA71" s="231" t="str">
        <f t="shared" ref="HA71:HA109" si="274">BI69&amp;BI70</f>
        <v/>
      </c>
      <c r="HB71" s="231" t="str">
        <f t="shared" ref="HB71:HB109" ca="1" si="275">BN69&amp;BN70</f>
        <v>00</v>
      </c>
      <c r="HC71" s="231" t="str">
        <f t="shared" ref="HC71:HC109" si="276">BU69&amp;BU70</f>
        <v>00</v>
      </c>
      <c r="HD71" s="234" t="str">
        <f t="shared" si="92"/>
        <v/>
      </c>
      <c r="HE71" s="234" t="str">
        <f t="shared" si="93"/>
        <v/>
      </c>
      <c r="HF71" s="234" t="str">
        <f t="shared" si="94"/>
        <v/>
      </c>
      <c r="HG71" s="234" t="str">
        <f t="shared" si="95"/>
        <v/>
      </c>
      <c r="HH71" s="234" t="str">
        <f t="shared" si="96"/>
        <v/>
      </c>
      <c r="HI71" s="234" t="str">
        <f t="shared" si="97"/>
        <v/>
      </c>
      <c r="HJ71" s="234">
        <f t="shared" ca="1" si="261"/>
        <v>0</v>
      </c>
      <c r="HK71" s="234">
        <f t="shared" ca="1" si="261"/>
        <v>0</v>
      </c>
      <c r="HL71" s="230" t="str">
        <f t="shared" ref="HL71:HL102" si="277">IF(M71="","",IF(HL70+HM71&gt;=10,10,IF(HL70+HM71&lt;=-10,-10,HL70+HM71)))</f>
        <v/>
      </c>
      <c r="HM71" s="231">
        <f>IF(CC71="",0,IFERROR(VLOOKUP(CC66&amp;CC67&amp;CC68&amp;CC69&amp;CC70&amp;CC71,General!I:J,2,FALSE),0))</f>
        <v>0</v>
      </c>
      <c r="HN71" s="231">
        <f>IF(CF71="",0,IFERROR(VLOOKUP(CF66&amp;CF67&amp;CF68&amp;CF69&amp;CF70&amp;CF71,General!I:J,2,FALSE),0))</f>
        <v>0</v>
      </c>
      <c r="HO71" s="231">
        <f>IF(CI71="",0,IFERROR(VLOOKUP(CI66&amp;CI67&amp;CI68&amp;CI69&amp;CI70&amp;CI71,General!I:J,2,FALSE),0))</f>
        <v>0</v>
      </c>
      <c r="HP71" s="231">
        <f>IF(CL71="",0,IFERROR(VLOOKUP(CL66&amp;CL67&amp;CL68&amp;CL69&amp;CL70&amp;CL71,General!I:J,2,FALSE),0))</f>
        <v>0</v>
      </c>
      <c r="HQ71" s="231">
        <f>IF(CO71="",0,IFERROR(VLOOKUP(CO66&amp;CO67&amp;CO68&amp;CO69&amp;CO70&amp;CO71,General!I:J,2,FALSE),0))</f>
        <v>0</v>
      </c>
      <c r="HR71" s="231">
        <f>IF(CR71="",0,IFERROR(VLOOKUP(CR66&amp;CR67&amp;CR68&amp;CR69&amp;CR70&amp;CR71,General!I:J,2,FALSE),0))</f>
        <v>0</v>
      </c>
      <c r="HS71" s="231">
        <f>IF(CU71="",0,IFERROR(VLOOKUP(CU66&amp;CU67&amp;CU68&amp;CU69&amp;CU70&amp;CU71,General!I:J,2,FALSE),0))</f>
        <v>0</v>
      </c>
      <c r="HT71" s="231">
        <f>IF(CX71="",0,IFERROR(VLOOKUP(CX66&amp;CX67&amp;CX68&amp;CX69&amp;CX70&amp;CX71,General!I:J,2,FALSE),0))</f>
        <v>0</v>
      </c>
      <c r="HU71" s="231">
        <f>IF(DA71="",0,IFERROR(VLOOKUP(DA66&amp;DA67&amp;DA68&amp;DA69&amp;DA70&amp;DA71,General!I:J,2,FALSE),0))</f>
        <v>0</v>
      </c>
      <c r="HV71" s="231">
        <f>IF(DD71="",0,IFERROR(VLOOKUP(DD66&amp;DD67&amp;DD68&amp;DD69&amp;DD70&amp;DD71,General!I:J,2,FALSE),0))</f>
        <v>0</v>
      </c>
      <c r="HW71" s="231">
        <f>IF(DG71="",0,IFERROR(VLOOKUP(DG66&amp;DG67&amp;DG68&amp;DG69&amp;DG70&amp;DG71,General!I:J,2,FALSE),0))</f>
        <v>0</v>
      </c>
      <c r="HX71" s="231">
        <f>IF(DJ71="",0,IFERROR(VLOOKUP(DJ66&amp;DJ67&amp;DJ68&amp;DJ69&amp;DJ70&amp;DJ71,General!I:J,2,FALSE),0))</f>
        <v>0</v>
      </c>
      <c r="HY71" s="231">
        <f>IF(DM71="",0,IFERROR(VLOOKUP(DM66&amp;DM67&amp;DM68&amp;DM69&amp;DM70&amp;DM71,General!I:J,2,FALSE),0))</f>
        <v>0</v>
      </c>
      <c r="HZ71" s="231">
        <f>IF(DP71="",0,IFERROR(VLOOKUP(DP66&amp;DP67&amp;DP68&amp;DP69&amp;DP70&amp;DP71,General!I:J,2,FALSE),0))</f>
        <v>0</v>
      </c>
      <c r="IA71" s="231">
        <f>IF(DS71="",0,IFERROR(VLOOKUP(DS66&amp;DS67&amp;DS68&amp;DS69&amp;DS70&amp;DS71,General!I:J,2,FALSE),0))</f>
        <v>0</v>
      </c>
      <c r="IB71" s="231">
        <f>IF(DV71="",0,IFERROR(VLOOKUP(DV66&amp;DV67&amp;DV68&amp;DV69&amp;DV70&amp;DV71,General!I:J,2,FALSE),0))</f>
        <v>0</v>
      </c>
      <c r="IC71" s="229">
        <f>IF(DY71="",0,IFERROR(VLOOKUP(DY66&amp;DY67&amp;DY68&amp;DY69&amp;DY70&amp;DY71,General!I:J,2,FALSE),0))</f>
        <v>0</v>
      </c>
      <c r="ID71" s="229">
        <f>IF(EB71="",0,IFERROR(VLOOKUP(EB66&amp;EB67&amp;EB68&amp;EB69&amp;EB70&amp;EB71,General!I:J,2,FALSE),0))</f>
        <v>0</v>
      </c>
      <c r="IE71" s="229">
        <v>0</v>
      </c>
      <c r="IF71" s="234" t="str">
        <f t="shared" si="165"/>
        <v/>
      </c>
      <c r="IG71" s="234" t="str">
        <f t="shared" si="99"/>
        <v>N</v>
      </c>
      <c r="IH71" s="234" t="str">
        <f t="shared" ca="1" si="100"/>
        <v>N</v>
      </c>
      <c r="II71" s="234" t="str">
        <f t="shared" si="101"/>
        <v>N</v>
      </c>
      <c r="IJ71" s="234" t="str">
        <f t="shared" si="102"/>
        <v/>
      </c>
      <c r="IK71" s="276" t="str">
        <f t="shared" ca="1" si="103"/>
        <v/>
      </c>
      <c r="IL71" s="234" t="str">
        <f t="shared" ca="1" si="104"/>
        <v/>
      </c>
      <c r="IM71" s="234" t="str">
        <f t="shared" si="105"/>
        <v/>
      </c>
      <c r="IN71" s="234" t="str">
        <f t="shared" si="106"/>
        <v/>
      </c>
      <c r="IO71" s="234" t="str">
        <f t="shared" si="107"/>
        <v/>
      </c>
      <c r="IP71" s="234" t="str">
        <f t="shared" si="108"/>
        <v/>
      </c>
      <c r="IQ71" s="234" t="str">
        <f t="shared" ref="IQ71:IQ109" si="278">IF(M71="P",IF(IQ70="",1,IQ70+1),"")</f>
        <v/>
      </c>
      <c r="IR71" s="234" t="str">
        <f t="shared" ref="IR71:IR109" si="279">IF(M71="B",IF(IR70="",1,IR70+1),"")</f>
        <v/>
      </c>
      <c r="IS71" s="234" t="str">
        <f t="shared" si="266"/>
        <v>00000</v>
      </c>
      <c r="IT71" s="234" t="str">
        <f t="shared" si="266"/>
        <v>00000</v>
      </c>
      <c r="IU71" s="234" t="str">
        <f t="shared" si="267"/>
        <v>000000</v>
      </c>
      <c r="IV71" s="234" t="str">
        <f t="shared" si="267"/>
        <v>000000</v>
      </c>
      <c r="IW71" s="234" t="str">
        <f t="shared" si="268"/>
        <v>B</v>
      </c>
      <c r="IX71" s="234" t="str">
        <f t="shared" si="168"/>
        <v>B</v>
      </c>
      <c r="IY71" s="234" t="str">
        <f t="shared" si="110"/>
        <v/>
      </c>
      <c r="IZ71" s="234" t="str">
        <f t="shared" ca="1" si="111"/>
        <v/>
      </c>
      <c r="JA71" s="234" t="str">
        <f t="shared" ca="1" si="112"/>
        <v>0</v>
      </c>
      <c r="JB71" s="234" t="str">
        <f t="shared" ca="1" si="113"/>
        <v/>
      </c>
      <c r="JC71" s="234" t="str">
        <f t="shared" si="114"/>
        <v>0</v>
      </c>
      <c r="JD71" s="234" t="str">
        <f t="shared" ca="1" si="115"/>
        <v/>
      </c>
      <c r="JE71" s="234" t="str">
        <f t="shared" ca="1" si="169"/>
        <v/>
      </c>
      <c r="JF71" s="234" t="str">
        <f t="shared" ca="1" si="170"/>
        <v/>
      </c>
      <c r="JG71" s="234" t="str">
        <f t="shared" ca="1" si="171"/>
        <v/>
      </c>
      <c r="JH71" s="234" t="str">
        <f t="shared" si="116"/>
        <v/>
      </c>
      <c r="JI71" s="234"/>
      <c r="JJ71" s="234"/>
      <c r="JK71" s="234"/>
      <c r="JL71" s="234"/>
      <c r="JM71" s="234"/>
      <c r="JN71" s="234">
        <v>1</v>
      </c>
      <c r="JO71" s="218"/>
      <c r="JP71" s="234"/>
      <c r="JQ71" s="234"/>
      <c r="JS71" s="281" t="e">
        <f t="shared" si="199"/>
        <v>#DIV/0!</v>
      </c>
      <c r="JT71" s="1" t="e">
        <f t="shared" si="200"/>
        <v>#DIV/0!</v>
      </c>
      <c r="JU71" s="1" t="e">
        <f t="shared" si="174"/>
        <v>#DIV/0!</v>
      </c>
      <c r="JV71" s="1" t="e">
        <f t="shared" si="175"/>
        <v>#DIV/0!</v>
      </c>
      <c r="JW71" s="1" t="e">
        <f t="shared" si="176"/>
        <v>#DIV/0!</v>
      </c>
      <c r="JX71" s="1" t="str">
        <f t="shared" si="177"/>
        <v/>
      </c>
      <c r="JY71" s="1" t="str">
        <f t="shared" si="178"/>
        <v/>
      </c>
      <c r="JZ71" s="1" t="str">
        <f t="shared" si="179"/>
        <v/>
      </c>
      <c r="KA71" s="1" t="str">
        <f t="shared" si="180"/>
        <v/>
      </c>
      <c r="KB71" s="1" t="str">
        <f t="shared" si="181"/>
        <v/>
      </c>
      <c r="KC71" s="1" t="str" cm="1">
        <f t="array" aca="1" ref="KC71" ca="1">IF(INDIRECT(VLOOKUP(KC70,General!AC:AE,3,FALSE)&amp;FQ70)&gt;1,KC70,JX71)</f>
        <v>DL</v>
      </c>
      <c r="KD71" s="1" t="str" cm="1">
        <f t="array" aca="1" ref="KD71" ca="1">IF(AND(INDIRECT(VLOOKUP(KD70,General!AC:AE,3,FALSE)&amp;FQ70)&gt;6,KD70&lt;&gt;KC71),KD70,IF(JX71&lt;&gt;KC71,JX71,IF(AND(JX71=JY71,JX71=JZ71),KA71,IF(JX71=JY71,JZ71,JY71))))</f>
        <v>DR</v>
      </c>
      <c r="KE71" s="1" t="str" cm="1">
        <f t="array" aca="1" ref="KE71" ca="1">IF(AND(INDIRECT(VLOOKUP(KE70,General!AC:AE,3,FALSE)&amp;FQ70)&gt;6,KE70&lt;&gt;KC71,KE70&lt;&gt;KD71),KE70,IF(AND(JX71&lt;&gt;KC71,JX71&lt;&gt;KD71),JX71,IF(AND(JY71&lt;&gt;KC71,JY71&lt;&gt;KD71),JY71,IF(AND(JZ71&lt;&gt;KC71,JZ71&lt;&gt;KD71),JZ71,IF(AND(KA71&lt;&gt;KC71,KA71&lt;&gt;KD71),KA71,KB71)))))</f>
        <v>CW</v>
      </c>
      <c r="KF71" s="1" t="str" cm="1">
        <f t="array" aca="1" ref="KF71" ca="1">INDIRECT(KC71&amp;FQ71)</f>
        <v/>
      </c>
      <c r="KG71" s="1" t="str" cm="1">
        <f t="array" aca="1" ref="KG71" ca="1">INDIRECT(KD71&amp;FQ71)</f>
        <v/>
      </c>
      <c r="KH71" s="1" t="str" cm="1">
        <f t="array" aca="1" ref="KH71" ca="1">INDIRECT(KE71&amp;FQ71)</f>
        <v/>
      </c>
      <c r="KI71" s="1" t="str">
        <f ca="1">VLOOKUP(KC71,General!AF:AG,2,FALSE)</f>
        <v xml:space="preserve">L3O </v>
      </c>
      <c r="KJ71" s="1" t="str">
        <f ca="1">VLOOKUP(KD71,General!AF:AG,2,FALSE)</f>
        <v xml:space="preserve">L4O </v>
      </c>
      <c r="KK71" s="1" t="str">
        <f ca="1">VLOOKUP(KE71,General!AF:AG,2,FALSE)</f>
        <v>AWB</v>
      </c>
      <c r="KL71" s="1" t="str">
        <f t="shared" ca="1" si="195"/>
        <v>Y</v>
      </c>
      <c r="KM71" s="1" t="str">
        <f t="shared" ca="1" si="196"/>
        <v>Y</v>
      </c>
      <c r="KN71" s="1" t="str">
        <f t="shared" ca="1" si="197"/>
        <v>Y</v>
      </c>
    </row>
    <row r="72" spans="1:300" ht="15.75" thickBot="1">
      <c r="A72" s="1">
        <v>68</v>
      </c>
      <c r="B72" s="9" t="str">
        <f t="shared" si="20"/>
        <v/>
      </c>
      <c r="C72" s="91" t="str">
        <f t="shared" si="183"/>
        <v/>
      </c>
      <c r="D72" s="86" t="str">
        <f t="shared" si="117"/>
        <v/>
      </c>
      <c r="E72" s="87" t="str">
        <f t="shared" si="117"/>
        <v/>
      </c>
      <c r="F72" s="8" t="str">
        <f t="shared" si="21"/>
        <v/>
      </c>
      <c r="H72" s="94" t="str">
        <f t="shared" si="184"/>
        <v/>
      </c>
      <c r="I72" s="86" t="str">
        <f t="shared" si="118"/>
        <v/>
      </c>
      <c r="J72" s="87" t="str">
        <f t="shared" si="118"/>
        <v/>
      </c>
      <c r="K72" s="8" t="str">
        <f t="shared" si="119"/>
        <v/>
      </c>
      <c r="L72" s="52"/>
      <c r="M72" s="16" t="str">
        <f>IF(Dashboard!AH72="","",Dashboard!AH72)</f>
        <v/>
      </c>
      <c r="O72" s="9" t="str">
        <f t="shared" si="185"/>
        <v/>
      </c>
      <c r="P72" s="86" t="str">
        <f t="shared" si="120"/>
        <v/>
      </c>
      <c r="Q72" s="87" t="str">
        <f t="shared" si="120"/>
        <v/>
      </c>
      <c r="R72" s="4" t="str">
        <f t="shared" si="121"/>
        <v/>
      </c>
      <c r="S72" s="4" t="str">
        <f t="shared" si="122"/>
        <v/>
      </c>
      <c r="T72" s="110" t="str">
        <f t="shared" si="123"/>
        <v/>
      </c>
      <c r="U72" s="4" t="str">
        <f>IF(M72="","",IF(B72="NB",U71,IF(T72="",SUM($T$5:$T72)+S72,SUM($T$5:$T72))))</f>
        <v/>
      </c>
      <c r="V72" s="98" t="str">
        <f t="shared" si="272"/>
        <v/>
      </c>
      <c r="W72" s="72" t="e">
        <f t="shared" ca="1" si="22"/>
        <v>#VALUE!</v>
      </c>
      <c r="X72" s="74" t="str">
        <f t="shared" si="23"/>
        <v/>
      </c>
      <c r="Y72" s="9" t="str">
        <f t="shared" ref="Y72:Y109" ca="1" si="280">IF(AND(AB72="L",Y70=Y71),IF(Y71="B","D","B"),Y71)</f>
        <v>D</v>
      </c>
      <c r="Z72" s="4" t="str">
        <f t="shared" ref="Z72:Z109" ca="1" si="281">IF(AND(AC72="L",Z70=Z71),IF(Z71="D","C","D"),Z71)</f>
        <v>D</v>
      </c>
      <c r="AA72" s="4" t="str">
        <f t="shared" ref="AA72:AA109" ca="1" si="282">IF(AND(AD72="L",AA70=AA71),IF(AA71="C","B","C"),AA71)</f>
        <v>B</v>
      </c>
      <c r="AB72" s="4" t="str">
        <f t="shared" si="186"/>
        <v/>
      </c>
      <c r="AC72" s="4" t="str">
        <f t="shared" si="187"/>
        <v/>
      </c>
      <c r="AD72" s="4" t="str">
        <f t="shared" si="188"/>
        <v/>
      </c>
      <c r="AE72" s="1" t="str">
        <f t="shared" si="124"/>
        <v/>
      </c>
      <c r="AF72" s="1" t="str">
        <f t="shared" si="125"/>
        <v/>
      </c>
      <c r="AG72" s="1" t="str">
        <f t="shared" si="189"/>
        <v/>
      </c>
      <c r="AH72" s="1" t="str">
        <f t="shared" si="126"/>
        <v/>
      </c>
      <c r="AI72" s="1" t="str">
        <f t="shared" si="127"/>
        <v/>
      </c>
      <c r="AJ72" s="1" t="str">
        <f t="shared" si="128"/>
        <v/>
      </c>
      <c r="AK72" s="1">
        <f t="shared" si="129"/>
        <v>0</v>
      </c>
      <c r="AL72" s="1">
        <f t="shared" si="129"/>
        <v>0</v>
      </c>
      <c r="AM72" s="1" t="str">
        <f t="shared" si="273"/>
        <v/>
      </c>
      <c r="AN72" s="1">
        <f t="shared" si="24"/>
        <v>0</v>
      </c>
      <c r="AO72" s="1" t="str">
        <f t="shared" si="190"/>
        <v/>
      </c>
      <c r="AP72" s="1" t="str">
        <f t="shared" si="25"/>
        <v>N</v>
      </c>
      <c r="AQ72" s="1" t="str">
        <f t="shared" si="26"/>
        <v>N</v>
      </c>
      <c r="AR72" s="1" t="str">
        <f t="shared" si="27"/>
        <v>N</v>
      </c>
      <c r="AS72" s="1" t="str">
        <f t="shared" si="28"/>
        <v/>
      </c>
      <c r="AT72" s="15" t="str">
        <f t="shared" ca="1" si="130"/>
        <v/>
      </c>
      <c r="AU72" s="1" t="str">
        <f t="shared" ca="1" si="29"/>
        <v/>
      </c>
      <c r="AV72" s="1" t="str">
        <f t="shared" ca="1" si="30"/>
        <v/>
      </c>
      <c r="AW72" s="1" t="str">
        <f t="shared" si="31"/>
        <v/>
      </c>
      <c r="AX72" s="1" t="str">
        <f t="shared" si="32"/>
        <v/>
      </c>
      <c r="AY72" s="1" t="str">
        <f t="shared" si="33"/>
        <v/>
      </c>
      <c r="AZ72" s="1" t="str">
        <f>IF(Dashboard!AH72="P",IF(AZ71="",1,AZ71+1),"")</f>
        <v/>
      </c>
      <c r="BA72" s="1" t="str">
        <f>IF(Dashboard!AH72="B",IF(BA71="",1,BA71+1),"")</f>
        <v/>
      </c>
      <c r="BB72" s="1" t="str">
        <f t="shared" si="270"/>
        <v>00000</v>
      </c>
      <c r="BC72" s="1" t="str">
        <f t="shared" si="270"/>
        <v>00000</v>
      </c>
      <c r="BD72" s="1" t="str">
        <f t="shared" si="271"/>
        <v>000000</v>
      </c>
      <c r="BE72" s="1" t="str">
        <f t="shared" si="271"/>
        <v>000000</v>
      </c>
      <c r="BF72" s="1" t="str">
        <f t="shared" si="132"/>
        <v>B</v>
      </c>
      <c r="BG72" s="1" t="str">
        <f t="shared" si="35"/>
        <v/>
      </c>
      <c r="BH72" s="1">
        <f t="shared" ca="1" si="133"/>
        <v>0</v>
      </c>
      <c r="BI72" s="1" t="str">
        <f t="shared" si="36"/>
        <v/>
      </c>
      <c r="BJ72" s="1">
        <f t="shared" ca="1" si="134"/>
        <v>0</v>
      </c>
      <c r="BK72" s="1" t="str">
        <f t="shared" si="37"/>
        <v/>
      </c>
      <c r="BL72" s="1">
        <f t="shared" ca="1" si="135"/>
        <v>0</v>
      </c>
      <c r="BM72" s="1" t="str">
        <f t="shared" ca="1" si="136"/>
        <v>0</v>
      </c>
      <c r="BN72" s="1" t="str">
        <f t="shared" ca="1" si="137"/>
        <v>0</v>
      </c>
      <c r="BO72" s="1" t="str">
        <f t="shared" ca="1" si="138"/>
        <v>0</v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6</v>
      </c>
      <c r="BZ72" s="1">
        <f>IF(Dashboard!U72="",1,0.5)</f>
        <v>1</v>
      </c>
      <c r="CB72" s="230" t="str">
        <f t="shared" si="207"/>
        <v/>
      </c>
      <c r="CC72" s="231" t="str">
        <f t="shared" si="208"/>
        <v/>
      </c>
      <c r="CD72" s="229" t="str">
        <f t="shared" si="209"/>
        <v/>
      </c>
      <c r="CE72" s="230" t="str">
        <f t="shared" si="210"/>
        <v/>
      </c>
      <c r="CF72" s="231" t="str">
        <f t="shared" si="211"/>
        <v/>
      </c>
      <c r="CG72" s="229" t="str">
        <f t="shared" si="212"/>
        <v/>
      </c>
      <c r="CH72" s="230" t="str">
        <f t="shared" si="213"/>
        <v/>
      </c>
      <c r="CI72" s="231" t="str">
        <f t="shared" si="214"/>
        <v/>
      </c>
      <c r="CJ72" s="229" t="str">
        <f t="shared" si="215"/>
        <v/>
      </c>
      <c r="CK72" s="230" t="str">
        <f t="shared" si="216"/>
        <v/>
      </c>
      <c r="CL72" s="231" t="str">
        <f t="shared" si="217"/>
        <v/>
      </c>
      <c r="CM72" s="229" t="str">
        <f t="shared" si="218"/>
        <v/>
      </c>
      <c r="CN72" s="230" t="str">
        <f t="shared" si="262"/>
        <v/>
      </c>
      <c r="CO72" s="231" t="str">
        <f t="shared" si="219"/>
        <v/>
      </c>
      <c r="CP72" s="229" t="str">
        <f t="shared" si="220"/>
        <v/>
      </c>
      <c r="CQ72" s="230" t="str">
        <f t="shared" si="221"/>
        <v/>
      </c>
      <c r="CR72" s="231" t="str">
        <f t="shared" si="222"/>
        <v/>
      </c>
      <c r="CS72" s="229" t="str">
        <f t="shared" si="223"/>
        <v/>
      </c>
      <c r="CT72" s="230" t="str">
        <f t="shared" si="224"/>
        <v/>
      </c>
      <c r="CU72" s="231" t="str">
        <f t="shared" si="225"/>
        <v/>
      </c>
      <c r="CV72" s="229" t="str">
        <f t="shared" si="226"/>
        <v/>
      </c>
      <c r="CW72" s="230" t="str">
        <f t="shared" si="227"/>
        <v/>
      </c>
      <c r="CX72" s="231" t="str">
        <f t="shared" si="228"/>
        <v/>
      </c>
      <c r="CY72" s="232" t="str">
        <f t="shared" si="229"/>
        <v/>
      </c>
      <c r="CZ72" s="230" t="str">
        <f t="shared" si="230"/>
        <v/>
      </c>
      <c r="DA72" s="231" t="str">
        <f t="shared" si="231"/>
        <v/>
      </c>
      <c r="DB72" s="229" t="str">
        <f t="shared" si="232"/>
        <v/>
      </c>
      <c r="DC72" s="230" t="str">
        <f t="shared" si="233"/>
        <v/>
      </c>
      <c r="DD72" s="231" t="str">
        <f t="shared" si="234"/>
        <v/>
      </c>
      <c r="DE72" s="229" t="str">
        <f t="shared" si="235"/>
        <v/>
      </c>
      <c r="DF72" s="230" t="str">
        <f t="shared" si="236"/>
        <v/>
      </c>
      <c r="DG72" s="231" t="str">
        <f t="shared" si="237"/>
        <v/>
      </c>
      <c r="DH72" s="229" t="str">
        <f t="shared" si="238"/>
        <v/>
      </c>
      <c r="DI72" s="230" t="str">
        <f t="shared" si="239"/>
        <v/>
      </c>
      <c r="DJ72" s="231" t="str">
        <f t="shared" si="240"/>
        <v/>
      </c>
      <c r="DK72" s="229" t="str">
        <f t="shared" si="241"/>
        <v/>
      </c>
      <c r="DL72" s="230" t="str">
        <f t="shared" si="242"/>
        <v/>
      </c>
      <c r="DM72" s="231" t="str">
        <f t="shared" si="243"/>
        <v/>
      </c>
      <c r="DN72" s="229" t="str">
        <f t="shared" si="244"/>
        <v/>
      </c>
      <c r="DO72" s="230" t="str">
        <f t="shared" si="245"/>
        <v/>
      </c>
      <c r="DP72" s="231" t="str">
        <f t="shared" si="246"/>
        <v/>
      </c>
      <c r="DQ72" s="229" t="str">
        <f t="shared" si="247"/>
        <v/>
      </c>
      <c r="DR72" s="230" t="str">
        <f t="shared" si="248"/>
        <v/>
      </c>
      <c r="DS72" s="231" t="str">
        <f t="shared" si="249"/>
        <v/>
      </c>
      <c r="DT72" s="229" t="str">
        <f t="shared" si="250"/>
        <v/>
      </c>
      <c r="DU72" s="230" t="str">
        <f t="shared" si="251"/>
        <v/>
      </c>
      <c r="DV72" s="231" t="str">
        <f t="shared" si="252"/>
        <v/>
      </c>
      <c r="DW72" s="229" t="str">
        <f t="shared" si="253"/>
        <v/>
      </c>
      <c r="DX72" s="230" t="str">
        <f t="shared" si="254"/>
        <v/>
      </c>
      <c r="DY72" s="231" t="str">
        <f t="shared" si="255"/>
        <v/>
      </c>
      <c r="DZ72" s="229" t="str">
        <f t="shared" si="256"/>
        <v/>
      </c>
      <c r="EA72" s="230" t="str">
        <f t="shared" si="257"/>
        <v/>
      </c>
      <c r="EB72" s="231" t="str">
        <f t="shared" si="258"/>
        <v/>
      </c>
      <c r="EC72" s="229" t="str">
        <f t="shared" si="259"/>
        <v/>
      </c>
      <c r="ED72" s="252">
        <f t="shared" si="140"/>
        <v>0</v>
      </c>
      <c r="EE72" s="253">
        <f t="shared" si="141"/>
        <v>0</v>
      </c>
      <c r="EF72" s="254" t="str">
        <f t="shared" si="142"/>
        <v/>
      </c>
      <c r="EG72" s="255" t="e">
        <f t="shared" si="269"/>
        <v>#DIV/0!</v>
      </c>
      <c r="EH72" s="255" t="e">
        <f t="shared" si="269"/>
        <v>#DIV/0!</v>
      </c>
      <c r="EI72" s="255" t="e">
        <f t="shared" si="269"/>
        <v>#DIV/0!</v>
      </c>
      <c r="EJ72" s="255" t="e">
        <f t="shared" si="269"/>
        <v>#DIV/0!</v>
      </c>
      <c r="EK72" s="255" t="e">
        <f t="shared" si="269"/>
        <v>#DIV/0!</v>
      </c>
      <c r="EL72" s="255" t="e">
        <f t="shared" si="269"/>
        <v>#DIV/0!</v>
      </c>
      <c r="EM72" s="255" t="e">
        <f t="shared" si="269"/>
        <v>#DIV/0!</v>
      </c>
      <c r="EN72" s="255" t="e">
        <f t="shared" si="269"/>
        <v>#DIV/0!</v>
      </c>
      <c r="EO72" s="255" t="e">
        <f t="shared" si="269"/>
        <v>#DIV/0!</v>
      </c>
      <c r="EP72" s="255" t="e">
        <f t="shared" si="269"/>
        <v>#DIV/0!</v>
      </c>
      <c r="EQ72" s="255" t="e">
        <f t="shared" si="269"/>
        <v>#DIV/0!</v>
      </c>
      <c r="ER72" s="255" t="e">
        <f t="shared" si="269"/>
        <v>#DIV/0!</v>
      </c>
      <c r="ES72" s="255" t="e">
        <f t="shared" si="269"/>
        <v>#DIV/0!</v>
      </c>
      <c r="ET72" s="255" t="e">
        <f t="shared" si="269"/>
        <v>#DIV/0!</v>
      </c>
      <c r="EU72" s="255" t="e">
        <f t="shared" si="269"/>
        <v>#DIV/0!</v>
      </c>
      <c r="EV72" s="255" t="e">
        <f t="shared" si="260"/>
        <v>#DIV/0!</v>
      </c>
      <c r="EW72" s="255" t="e">
        <f t="shared" si="203"/>
        <v>#DIV/0!</v>
      </c>
      <c r="EX72" s="255" t="e">
        <f t="shared" si="201"/>
        <v>#DIV/0!</v>
      </c>
      <c r="EY72" s="256" t="str">
        <f t="shared" si="144"/>
        <v/>
      </c>
      <c r="EZ72" s="257" t="str">
        <f t="shared" si="145"/>
        <v/>
      </c>
      <c r="FA72" s="257" t="str">
        <f t="shared" si="146"/>
        <v/>
      </c>
      <c r="FB72" s="257" t="str">
        <f t="shared" si="147"/>
        <v/>
      </c>
      <c r="FC72" s="257" t="str">
        <f t="shared" si="148"/>
        <v/>
      </c>
      <c r="FD72" s="257" t="str">
        <f t="shared" si="149"/>
        <v/>
      </c>
      <c r="FE72" s="257" t="str">
        <f t="shared" si="150"/>
        <v/>
      </c>
      <c r="FF72" s="257" t="str">
        <f t="shared" si="151"/>
        <v/>
      </c>
      <c r="FG72" s="257" t="str">
        <f t="shared" si="152"/>
        <v/>
      </c>
      <c r="FH72" s="257" t="str">
        <f t="shared" si="153"/>
        <v/>
      </c>
      <c r="FI72" s="257" t="str">
        <f t="shared" si="154"/>
        <v/>
      </c>
      <c r="FJ72" s="257" t="str">
        <f t="shared" si="155"/>
        <v/>
      </c>
      <c r="FK72" s="257" t="str">
        <f t="shared" si="156"/>
        <v/>
      </c>
      <c r="FL72" s="257" t="str">
        <f t="shared" si="157"/>
        <v/>
      </c>
      <c r="FM72" s="257" t="str">
        <f t="shared" si="158"/>
        <v/>
      </c>
      <c r="FN72" s="257" t="str">
        <f t="shared" si="159"/>
        <v/>
      </c>
      <c r="FO72" s="257" t="str">
        <f t="shared" si="160"/>
        <v/>
      </c>
      <c r="FP72" s="258" t="str">
        <f t="shared" si="161"/>
        <v/>
      </c>
      <c r="FQ72" s="228">
        <v>72</v>
      </c>
      <c r="FR72" s="232">
        <f t="shared" si="198"/>
        <v>67</v>
      </c>
      <c r="FS72" s="230" t="str" cm="1">
        <f t="array" ref="FS72">IFERROR(INDEX($EG$4:$EX$4,_xlfn.AGGREGATE(15,6,COLUMN($EG$4:$EX$4)-COLUMN($EF$1)/($EG72:$EX72=LARGE($EG72:$EX72,1)),COLUMNS($EX$4:$EX$4))),"")</f>
        <v/>
      </c>
      <c r="FT72" s="230" t="str" cm="1">
        <f t="array" ref="FT72">IFERROR(INDEX($EG$4:$EX$4,_xlfn.AGGREGATE(15,6,COLUMN($EG$4:$EX$4)-COLUMN($EF$1)/($EG72:$EX72=LARGE($EG72:$EX72,2)),COLUMNS($EX$4:$EY$4))),"")</f>
        <v/>
      </c>
      <c r="FU72" s="230" t="str" cm="1">
        <f t="array" ref="FU72">IFERROR(INDEX($EG$4:$EX$4,_xlfn.AGGREGATE(15,6,COLUMN($EG$4:$EX$4)-COLUMN($EF$1)/($EG72:$EX72=LARGE($EG72:$EX72,3)),COLUMNS($EX$4:$EZ$4))),"")</f>
        <v/>
      </c>
      <c r="FV72" s="230" t="str" cm="1">
        <f t="array" ref="FV72">IFERROR(INDEX($EG$4:$EX$4,_xlfn.AGGREGATE(15,6,COLUMN($EG$4:$EX$4)-COLUMN($EF$1)/($EG72:$EX72=LARGE($EG72:$EX72,4)),COLUMNS($EX$4:$FA$4))),"")</f>
        <v/>
      </c>
      <c r="FW72" s="230" t="str" cm="1">
        <f t="array" ref="FW72">IFERROR(INDEX($EG$4:$EX$4,_xlfn.AGGREGATE(15,6,COLUMN($EG$4:$EX$4)-COLUMN($EF$1)/($EG72:$EX72=LARGE($EG72:$EX72,5)),COLUMNS($EX$4:$FB$4))),"")</f>
        <v/>
      </c>
      <c r="FX72" s="230" t="str" cm="1">
        <f t="array" ref="FX72">IFERROR(INDEX($EG$4:$EX$4,_xlfn.AGGREGATE(15,6,COLUMN($EG$4:$EX$4)-COLUMN($EF$1)/($EG72:$EX72=LARGE($EG72:$EX72,6)),COLUMNS($EX$4:$FC$4))),"")</f>
        <v/>
      </c>
      <c r="FY72" s="228" t="str">
        <f t="shared" si="191"/>
        <v/>
      </c>
      <c r="FZ72" s="231" t="str">
        <f t="shared" ca="1" si="192"/>
        <v>R</v>
      </c>
      <c r="GA72" s="231" t="e" cm="1">
        <f t="array" aca="1" ref="GA72" ca="1">IF(INDIRECT(VLOOKUP(GA71,General!AC:AE,3,FALSE)&amp;FQ71)&gt;0,GA71,FY71)</f>
        <v>#N/A</v>
      </c>
      <c r="GB72" s="232">
        <f t="shared" ca="1" si="193"/>
        <v>3</v>
      </c>
      <c r="GC72" s="230"/>
      <c r="GD72" s="231"/>
      <c r="GE72" s="231"/>
      <c r="GF72" s="231"/>
      <c r="GG72" s="231"/>
      <c r="GH72" s="229"/>
      <c r="GI72" s="259">
        <f ca="1">IF(FS72="",-1,COUNTIF(INDIRECT(GC72&amp;$DN$10):INDIRECT(GC72&amp;FQ72),"Y"))</f>
        <v>-1</v>
      </c>
      <c r="GJ72" s="262">
        <f ca="1">IF(FT72="",-1,COUNTIF(INDIRECT(GD72&amp;$DN$10):INDIRECT(GD72&amp;FQ72),"Y"))</f>
        <v>-1</v>
      </c>
      <c r="GK72" s="262">
        <f ca="1">IF(FU72="",-1,COUNTIF(INDIRECT(GE72&amp;$DN$10):INDIRECT(GE72&amp;FQ72),"Y"))</f>
        <v>-1</v>
      </c>
      <c r="GL72" s="260">
        <f ca="1">IF(FV72="",-1,COUNTIF(INDIRECT(GF72&amp;$DN$10):INDIRECT(GF72&amp;FQ72),"Y"))</f>
        <v>-1</v>
      </c>
      <c r="GM72" s="264">
        <f ca="1">IF(FW72="",-1,COUNTIF(INDIRECT(GG72&amp;$DN$10):INDIRECT(GG72&amp;FQ72),"Y"))</f>
        <v>-1</v>
      </c>
      <c r="GN72" s="264">
        <f ca="1">IF(FX72="",-1,COUNTIF(INDIRECT(GH72&amp;$DN$10):INDIRECT(GH72&amp;FQ72),"Y"))</f>
        <v>-1</v>
      </c>
      <c r="GO72" s="230" t="str" cm="1">
        <f t="array" ref="GO72">IFERROR(INDEX($DP$72:$DU$72,_xlfn.AGGREGATE(15,6,COLUMN($DP$72:$DU$72)-COLUMN($DO$72)/($EF$72:$EK$72=MAX($EF$72:$EK$72)),COLUMNS($DP$72:FS72))),"")</f>
        <v/>
      </c>
      <c r="GP72" s="231" t="str" cm="1">
        <f t="array" ref="GP72">IFERROR(INDEX($DP$72:$DU$72,_xlfn.AGGREGATE(15,6,COLUMN($DP$72:$DU$72)-COLUMN($DO$72)/($EF$72:$EK$72=MAX($EF$72:$EK$72)),COLUMNS($DP$72:FT72))),"")</f>
        <v/>
      </c>
      <c r="GQ72" s="231" t="str" cm="1">
        <f t="array" ref="GQ72">IFERROR(INDEX($DP$72:$DU$72,_xlfn.AGGREGATE(15,6,COLUMN($DP$72:$DU$72)-COLUMN($DO$72)/($EF$72:$EK$72=MAX($EF$72:$EK$72)),COLUMNS($DP$72:FU72))),"")</f>
        <v/>
      </c>
      <c r="GR72" s="231" t="str" cm="1">
        <f t="array" ref="GR72">IFERROR(INDEX($DP$72:$DU$72,_xlfn.AGGREGATE(15,6,COLUMN($DP$72:$DU$72)-COLUMN($DO$72)/($EF$72:$EK$72=MAX($EF$72:$EK$72)),COLUMNS($DP$72:FV72))),"")</f>
        <v/>
      </c>
      <c r="GS72" s="231" t="str" cm="1">
        <f t="array" ref="GS72">IFERROR(INDEX($DP$72:$DU$72,_xlfn.AGGREGATE(15,6,COLUMN($DP$72:$DU$72)-COLUMN($DO$72)/($EF$72:$EK$72=MAX($EF$72:$EK$72)),COLUMNS($DP$72:FW72))),"")</f>
        <v/>
      </c>
      <c r="GT72" s="229" t="str" cm="1">
        <f t="array" ref="GT72">IFERROR(INDEX($DP$72:$DU$72,_xlfn.AGGREGATE(15,6,COLUMN($DP$72:$DU$72)-COLUMN($DO$72)/($EF$72:$EK$72=MAX($EF$72:$EK$72)),COLUMNS($DP$72:FX72))),"")</f>
        <v/>
      </c>
      <c r="GU72" s="234">
        <f t="shared" ca="1" si="164"/>
        <v>6</v>
      </c>
      <c r="GV72" s="232">
        <f t="shared" ca="1" si="194"/>
        <v>3</v>
      </c>
      <c r="GW72" s="263" t="str" cm="1">
        <f t="array" aca="1" ref="GW72" ca="1">INDEX(GO72:GT72,1,GV72)</f>
        <v/>
      </c>
      <c r="GX72" s="230" t="str">
        <f t="shared" ref="GX72:GX109" ca="1" si="283">IF(AND(HA72="LL",GX70=GX71),IF(GX71="B","T","B"),GX71)</f>
        <v>B</v>
      </c>
      <c r="GY72" s="231" t="str">
        <f t="shared" ref="GY72:GY109" ca="1" si="284">IF(AND(HB72="LL",GY70=GY71),IF(GY71="T","C","T"),GY71)</f>
        <v>T</v>
      </c>
      <c r="GZ72" s="231" t="str">
        <f t="shared" ref="GZ72:GZ109" si="285">IF(AND(HC72="LL",GZ70=GZ71),IF(GZ71="C","B","C"),GZ71)</f>
        <v>C</v>
      </c>
      <c r="HA72" s="231" t="str">
        <f t="shared" si="274"/>
        <v/>
      </c>
      <c r="HB72" s="231" t="str">
        <f t="shared" ca="1" si="275"/>
        <v>00</v>
      </c>
      <c r="HC72" s="231" t="str">
        <f t="shared" si="276"/>
        <v>00</v>
      </c>
      <c r="HD72" s="234" t="str">
        <f t="shared" si="92"/>
        <v/>
      </c>
      <c r="HE72" s="234" t="str">
        <f t="shared" si="93"/>
        <v/>
      </c>
      <c r="HF72" s="234" t="str">
        <f t="shared" si="94"/>
        <v/>
      </c>
      <c r="HG72" s="234" t="str">
        <f t="shared" si="95"/>
        <v/>
      </c>
      <c r="HH72" s="234" t="str">
        <f t="shared" si="96"/>
        <v/>
      </c>
      <c r="HI72" s="234" t="str">
        <f t="shared" si="97"/>
        <v/>
      </c>
      <c r="HJ72" s="234">
        <f t="shared" ca="1" si="261"/>
        <v>0</v>
      </c>
      <c r="HK72" s="234">
        <f t="shared" ca="1" si="261"/>
        <v>0</v>
      </c>
      <c r="HL72" s="230" t="str">
        <f t="shared" si="277"/>
        <v/>
      </c>
      <c r="HM72" s="231">
        <f>IF(CC72="",0,IFERROR(VLOOKUP(CC67&amp;CC68&amp;CC69&amp;CC70&amp;CC71&amp;CC72,General!I:J,2,FALSE),0))</f>
        <v>0</v>
      </c>
      <c r="HN72" s="231">
        <f>IF(CF72="",0,IFERROR(VLOOKUP(CF67&amp;CF68&amp;CF69&amp;CF70&amp;CF71&amp;CF72,General!I:J,2,FALSE),0))</f>
        <v>0</v>
      </c>
      <c r="HO72" s="231">
        <f>IF(CI72="",0,IFERROR(VLOOKUP(CI67&amp;CI68&amp;CI69&amp;CI70&amp;CI71&amp;CI72,General!I:J,2,FALSE),0))</f>
        <v>0</v>
      </c>
      <c r="HP72" s="231">
        <f>IF(CL72="",0,IFERROR(VLOOKUP(CL67&amp;CL68&amp;CL69&amp;CL70&amp;CL71&amp;CL72,General!I:J,2,FALSE),0))</f>
        <v>0</v>
      </c>
      <c r="HQ72" s="231">
        <f>IF(CO72="",0,IFERROR(VLOOKUP(CO67&amp;CO68&amp;CO69&amp;CO70&amp;CO71&amp;CO72,General!I:J,2,FALSE),0))</f>
        <v>0</v>
      </c>
      <c r="HR72" s="231">
        <f>IF(CR72="",0,IFERROR(VLOOKUP(CR67&amp;CR68&amp;CR69&amp;CR70&amp;CR71&amp;CR72,General!I:J,2,FALSE),0))</f>
        <v>0</v>
      </c>
      <c r="HS72" s="231">
        <f>IF(CU72="",0,IFERROR(VLOOKUP(CU67&amp;CU68&amp;CU69&amp;CU70&amp;CU71&amp;CU72,General!I:J,2,FALSE),0))</f>
        <v>0</v>
      </c>
      <c r="HT72" s="231">
        <f>IF(CX72="",0,IFERROR(VLOOKUP(CX67&amp;CX68&amp;CX69&amp;CX70&amp;CX71&amp;CX72,General!I:J,2,FALSE),0))</f>
        <v>0</v>
      </c>
      <c r="HU72" s="231">
        <f>IF(DA72="",0,IFERROR(VLOOKUP(DA67&amp;DA68&amp;DA69&amp;DA70&amp;DA71&amp;DA72,General!I:J,2,FALSE),0))</f>
        <v>0</v>
      </c>
      <c r="HV72" s="231">
        <f>IF(DD72="",0,IFERROR(VLOOKUP(DD67&amp;DD68&amp;DD69&amp;DD70&amp;DD71&amp;DD72,General!I:J,2,FALSE),0))</f>
        <v>0</v>
      </c>
      <c r="HW72" s="231">
        <f>IF(DG72="",0,IFERROR(VLOOKUP(DG67&amp;DG68&amp;DG69&amp;DG70&amp;DG71&amp;DG72,General!I:J,2,FALSE),0))</f>
        <v>0</v>
      </c>
      <c r="HX72" s="231">
        <f>IF(DJ72="",0,IFERROR(VLOOKUP(DJ67&amp;DJ68&amp;DJ69&amp;DJ70&amp;DJ71&amp;DJ72,General!I:J,2,FALSE),0))</f>
        <v>0</v>
      </c>
      <c r="HY72" s="231">
        <f>IF(DM72="",0,IFERROR(VLOOKUP(DM67&amp;DM68&amp;DM69&amp;DM70&amp;DM71&amp;DM72,General!I:J,2,FALSE),0))</f>
        <v>0</v>
      </c>
      <c r="HZ72" s="231">
        <f>IF(DP72="",0,IFERROR(VLOOKUP(DP67&amp;DP68&amp;DP69&amp;DP70&amp;DP71&amp;DP72,General!I:J,2,FALSE),0))</f>
        <v>0</v>
      </c>
      <c r="IA72" s="231">
        <f>IF(DS72="",0,IFERROR(VLOOKUP(DS67&amp;DS68&amp;DS69&amp;DS70&amp;DS71&amp;DS72,General!I:J,2,FALSE),0))</f>
        <v>0</v>
      </c>
      <c r="IB72" s="231">
        <f>IF(DV72="",0,IFERROR(VLOOKUP(DV67&amp;DV68&amp;DV69&amp;DV70&amp;DV71&amp;DV72,General!I:J,2,FALSE),0))</f>
        <v>0</v>
      </c>
      <c r="IC72" s="229">
        <f>IF(DY72="",0,IFERROR(VLOOKUP(DY67&amp;DY68&amp;DY69&amp;DY70&amp;DY71&amp;DY72,General!I:J,2,FALSE),0))</f>
        <v>0</v>
      </c>
      <c r="ID72" s="229">
        <f>IF(EB72="",0,IFERROR(VLOOKUP(EB67&amp;EB68&amp;EB69&amp;EB70&amp;EB71&amp;EB72,General!I:J,2,FALSE),0))</f>
        <v>0</v>
      </c>
      <c r="IE72" s="229">
        <v>0</v>
      </c>
      <c r="IF72" s="234" t="str">
        <f t="shared" si="165"/>
        <v/>
      </c>
      <c r="IG72" s="234" t="str">
        <f t="shared" si="99"/>
        <v>N</v>
      </c>
      <c r="IH72" s="234" t="str">
        <f t="shared" ca="1" si="100"/>
        <v>N</v>
      </c>
      <c r="II72" s="234" t="str">
        <f t="shared" si="101"/>
        <v>N</v>
      </c>
      <c r="IJ72" s="234" t="str">
        <f t="shared" si="102"/>
        <v/>
      </c>
      <c r="IK72" s="276" t="str">
        <f t="shared" ca="1" si="103"/>
        <v/>
      </c>
      <c r="IL72" s="234" t="str">
        <f t="shared" ca="1" si="104"/>
        <v/>
      </c>
      <c r="IM72" s="234" t="str">
        <f t="shared" si="105"/>
        <v/>
      </c>
      <c r="IN72" s="234" t="str">
        <f t="shared" si="106"/>
        <v/>
      </c>
      <c r="IO72" s="234" t="str">
        <f t="shared" si="107"/>
        <v/>
      </c>
      <c r="IP72" s="234" t="str">
        <f t="shared" si="108"/>
        <v/>
      </c>
      <c r="IQ72" s="234" t="str">
        <f t="shared" si="278"/>
        <v/>
      </c>
      <c r="IR72" s="234" t="str">
        <f t="shared" si="279"/>
        <v/>
      </c>
      <c r="IS72" s="234" t="str">
        <f t="shared" si="266"/>
        <v>00000</v>
      </c>
      <c r="IT72" s="234" t="str">
        <f t="shared" si="266"/>
        <v>00000</v>
      </c>
      <c r="IU72" s="234" t="str">
        <f t="shared" si="267"/>
        <v>000000</v>
      </c>
      <c r="IV72" s="234" t="str">
        <f t="shared" si="267"/>
        <v>000000</v>
      </c>
      <c r="IW72" s="234" t="str">
        <f t="shared" si="268"/>
        <v>B</v>
      </c>
      <c r="IX72" s="234" t="str">
        <f t="shared" si="168"/>
        <v>B</v>
      </c>
      <c r="IY72" s="234" t="str">
        <f t="shared" si="110"/>
        <v/>
      </c>
      <c r="IZ72" s="234" t="str">
        <f t="shared" ca="1" si="111"/>
        <v/>
      </c>
      <c r="JA72" s="234" t="str">
        <f t="shared" ca="1" si="112"/>
        <v>0</v>
      </c>
      <c r="JB72" s="234" t="str">
        <f t="shared" ca="1" si="113"/>
        <v/>
      </c>
      <c r="JC72" s="234" t="str">
        <f t="shared" si="114"/>
        <v>0</v>
      </c>
      <c r="JD72" s="234" t="str">
        <f t="shared" ca="1" si="115"/>
        <v/>
      </c>
      <c r="JE72" s="234" t="str">
        <f t="shared" ca="1" si="169"/>
        <v/>
      </c>
      <c r="JF72" s="234" t="str">
        <f t="shared" ca="1" si="170"/>
        <v/>
      </c>
      <c r="JG72" s="234" t="str">
        <f t="shared" ca="1" si="171"/>
        <v/>
      </c>
      <c r="JH72" s="234" t="str">
        <f t="shared" si="116"/>
        <v/>
      </c>
      <c r="JI72" s="234"/>
      <c r="JJ72" s="234"/>
      <c r="JK72" s="234"/>
      <c r="JL72" s="234"/>
      <c r="JM72" s="234"/>
      <c r="JN72" s="234">
        <v>2</v>
      </c>
      <c r="JO72" s="218"/>
      <c r="JP72" s="234"/>
      <c r="JQ72" s="234"/>
      <c r="JS72" s="281" t="e">
        <f t="shared" si="199"/>
        <v>#DIV/0!</v>
      </c>
      <c r="JT72" s="1" t="e">
        <f t="shared" si="200"/>
        <v>#DIV/0!</v>
      </c>
      <c r="JU72" s="1" t="e">
        <f t="shared" si="174"/>
        <v>#DIV/0!</v>
      </c>
      <c r="JV72" s="1" t="e">
        <f t="shared" si="175"/>
        <v>#DIV/0!</v>
      </c>
      <c r="JW72" s="1" t="e">
        <f t="shared" si="176"/>
        <v>#DIV/0!</v>
      </c>
      <c r="JX72" s="1" t="str">
        <f t="shared" si="177"/>
        <v/>
      </c>
      <c r="JY72" s="1" t="str">
        <f t="shared" si="178"/>
        <v/>
      </c>
      <c r="JZ72" s="1" t="str">
        <f t="shared" si="179"/>
        <v/>
      </c>
      <c r="KA72" s="1" t="str">
        <f t="shared" si="180"/>
        <v/>
      </c>
      <c r="KB72" s="1" t="str">
        <f t="shared" si="181"/>
        <v/>
      </c>
      <c r="KC72" s="1" t="str" cm="1">
        <f t="array" aca="1" ref="KC72" ca="1">IF(INDIRECT(VLOOKUP(KC71,General!AC:AE,3,FALSE)&amp;FQ71)&gt;1,KC71,JX72)</f>
        <v>DL</v>
      </c>
      <c r="KD72" s="1" t="str" cm="1">
        <f t="array" aca="1" ref="KD72" ca="1">IF(AND(INDIRECT(VLOOKUP(KD71,General!AC:AE,3,FALSE)&amp;FQ71)&gt;6,KD71&lt;&gt;KC72),KD71,IF(JX72&lt;&gt;KC72,JX72,IF(AND(JX72=JY72,JX72=JZ72),KA72,IF(JX72=JY72,JZ72,JY72))))</f>
        <v>DR</v>
      </c>
      <c r="KE72" s="1" t="str" cm="1">
        <f t="array" aca="1" ref="KE72" ca="1">IF(AND(INDIRECT(VLOOKUP(KE71,General!AC:AE,3,FALSE)&amp;FQ71)&gt;6,KE71&lt;&gt;KC72,KE71&lt;&gt;KD72),KE71,IF(AND(JX72&lt;&gt;KC72,JX72&lt;&gt;KD72),JX72,IF(AND(JY72&lt;&gt;KC72,JY72&lt;&gt;KD72),JY72,IF(AND(JZ72&lt;&gt;KC72,JZ72&lt;&gt;KD72),JZ72,IF(AND(KA72&lt;&gt;KC72,KA72&lt;&gt;KD72),KA72,KB72)))))</f>
        <v>CW</v>
      </c>
      <c r="KF72" s="1" t="str" cm="1">
        <f t="array" aca="1" ref="KF72" ca="1">INDIRECT(KC72&amp;FQ72)</f>
        <v/>
      </c>
      <c r="KG72" s="1" t="str" cm="1">
        <f t="array" aca="1" ref="KG72" ca="1">INDIRECT(KD72&amp;FQ72)</f>
        <v/>
      </c>
      <c r="KH72" s="1" t="str" cm="1">
        <f t="array" aca="1" ref="KH72" ca="1">INDIRECT(KE72&amp;FQ72)</f>
        <v/>
      </c>
      <c r="KI72" s="1" t="str">
        <f ca="1">VLOOKUP(KC72,General!AF:AG,2,FALSE)</f>
        <v xml:space="preserve">L3O </v>
      </c>
      <c r="KJ72" s="1" t="str">
        <f ca="1">VLOOKUP(KD72,General!AF:AG,2,FALSE)</f>
        <v xml:space="preserve">L4O </v>
      </c>
      <c r="KK72" s="1" t="str">
        <f ca="1">VLOOKUP(KE72,General!AF:AG,2,FALSE)</f>
        <v>AWB</v>
      </c>
      <c r="KL72" s="1" t="str">
        <f t="shared" ca="1" si="195"/>
        <v>Y</v>
      </c>
      <c r="KM72" s="1" t="str">
        <f t="shared" ca="1" si="196"/>
        <v>Y</v>
      </c>
      <c r="KN72" s="1" t="str">
        <f t="shared" ca="1" si="197"/>
        <v>Y</v>
      </c>
    </row>
    <row r="73" spans="1:300" ht="15.75" thickBot="1">
      <c r="A73" s="1">
        <v>69</v>
      </c>
      <c r="B73" s="9" t="str">
        <f t="shared" si="20"/>
        <v/>
      </c>
      <c r="C73" s="91" t="str">
        <f t="shared" si="183"/>
        <v/>
      </c>
      <c r="D73" s="86" t="str">
        <f t="shared" si="117"/>
        <v/>
      </c>
      <c r="E73" s="87" t="str">
        <f t="shared" si="117"/>
        <v/>
      </c>
      <c r="F73" s="8" t="str">
        <f t="shared" si="21"/>
        <v/>
      </c>
      <c r="H73" s="94" t="str">
        <f t="shared" si="184"/>
        <v/>
      </c>
      <c r="I73" s="86" t="str">
        <f t="shared" si="118"/>
        <v/>
      </c>
      <c r="J73" s="87" t="str">
        <f t="shared" si="118"/>
        <v/>
      </c>
      <c r="K73" s="8" t="str">
        <f t="shared" si="119"/>
        <v/>
      </c>
      <c r="L73" s="52"/>
      <c r="M73" s="16" t="str">
        <f>IF(Dashboard!AH73="","",Dashboard!AH73)</f>
        <v/>
      </c>
      <c r="O73" s="9" t="str">
        <f t="shared" si="185"/>
        <v/>
      </c>
      <c r="P73" s="86" t="str">
        <f t="shared" si="120"/>
        <v/>
      </c>
      <c r="Q73" s="87" t="str">
        <f t="shared" si="120"/>
        <v/>
      </c>
      <c r="R73" s="4" t="str">
        <f t="shared" si="121"/>
        <v/>
      </c>
      <c r="S73" s="4" t="str">
        <f t="shared" si="122"/>
        <v/>
      </c>
      <c r="T73" s="110" t="str">
        <f t="shared" si="123"/>
        <v/>
      </c>
      <c r="U73" s="4" t="str">
        <f>IF(M73="","",IF(B73="NB",U72,IF(T73="",SUM($T$5:$T73)+S73,SUM($T$5:$T73))))</f>
        <v/>
      </c>
      <c r="V73" s="98" t="str">
        <f t="shared" si="272"/>
        <v/>
      </c>
      <c r="W73" s="72" t="e">
        <f t="shared" ca="1" si="22"/>
        <v>#VALUE!</v>
      </c>
      <c r="X73" s="74" t="str">
        <f t="shared" si="23"/>
        <v/>
      </c>
      <c r="Y73" s="9" t="str">
        <f t="shared" ca="1" si="280"/>
        <v>D</v>
      </c>
      <c r="Z73" s="4" t="str">
        <f t="shared" ca="1" si="281"/>
        <v>D</v>
      </c>
      <c r="AA73" s="4" t="str">
        <f t="shared" ca="1" si="282"/>
        <v>B</v>
      </c>
      <c r="AB73" s="4" t="str">
        <f t="shared" si="186"/>
        <v/>
      </c>
      <c r="AC73" s="4" t="str">
        <f t="shared" si="187"/>
        <v/>
      </c>
      <c r="AD73" s="4" t="str">
        <f t="shared" si="188"/>
        <v/>
      </c>
      <c r="AE73" s="1" t="str">
        <f t="shared" si="124"/>
        <v/>
      </c>
      <c r="AF73" s="1" t="str">
        <f t="shared" si="125"/>
        <v/>
      </c>
      <c r="AG73" s="1" t="str">
        <f t="shared" si="189"/>
        <v/>
      </c>
      <c r="AH73" s="1" t="str">
        <f t="shared" si="126"/>
        <v/>
      </c>
      <c r="AI73" s="1" t="str">
        <f t="shared" si="127"/>
        <v/>
      </c>
      <c r="AJ73" s="1" t="str">
        <f t="shared" si="128"/>
        <v/>
      </c>
      <c r="AK73" s="1">
        <f t="shared" si="129"/>
        <v>0</v>
      </c>
      <c r="AL73" s="1">
        <f t="shared" si="129"/>
        <v>0</v>
      </c>
      <c r="AM73" s="1" t="str">
        <f t="shared" si="273"/>
        <v/>
      </c>
      <c r="AN73" s="1">
        <f t="shared" si="24"/>
        <v>0</v>
      </c>
      <c r="AO73" s="1" t="str">
        <f t="shared" si="190"/>
        <v/>
      </c>
      <c r="AP73" s="1" t="str">
        <f t="shared" si="25"/>
        <v>N</v>
      </c>
      <c r="AQ73" s="1" t="str">
        <f t="shared" si="26"/>
        <v>N</v>
      </c>
      <c r="AR73" s="1" t="str">
        <f t="shared" si="27"/>
        <v>N</v>
      </c>
      <c r="AS73" s="1" t="str">
        <f t="shared" si="28"/>
        <v/>
      </c>
      <c r="AT73" s="15" t="str">
        <f t="shared" ca="1" si="130"/>
        <v/>
      </c>
      <c r="AU73" s="1" t="str">
        <f t="shared" ca="1" si="29"/>
        <v/>
      </c>
      <c r="AV73" s="1" t="str">
        <f t="shared" ca="1" si="30"/>
        <v/>
      </c>
      <c r="AW73" s="1" t="str">
        <f t="shared" si="31"/>
        <v/>
      </c>
      <c r="AX73" s="1" t="str">
        <f t="shared" si="32"/>
        <v/>
      </c>
      <c r="AY73" s="1" t="str">
        <f t="shared" si="33"/>
        <v/>
      </c>
      <c r="AZ73" s="1" t="str">
        <f>IF(Dashboard!AH73="P",IF(AZ72="",1,AZ72+1),"")</f>
        <v/>
      </c>
      <c r="BA73" s="1" t="str">
        <f>IF(Dashboard!AH73="B",IF(BA72="",1,BA72+1),"")</f>
        <v/>
      </c>
      <c r="BB73" s="1" t="str">
        <f t="shared" si="270"/>
        <v>00000</v>
      </c>
      <c r="BC73" s="1" t="str">
        <f t="shared" si="270"/>
        <v>00000</v>
      </c>
      <c r="BD73" s="1" t="str">
        <f t="shared" si="271"/>
        <v>000000</v>
      </c>
      <c r="BE73" s="1" t="str">
        <f t="shared" si="271"/>
        <v>000000</v>
      </c>
      <c r="BF73" s="1" t="str">
        <f t="shared" si="132"/>
        <v>B</v>
      </c>
      <c r="BG73" s="1" t="str">
        <f t="shared" si="35"/>
        <v/>
      </c>
      <c r="BH73" s="1">
        <f t="shared" ca="1" si="133"/>
        <v>0</v>
      </c>
      <c r="BI73" s="1" t="str">
        <f t="shared" si="36"/>
        <v/>
      </c>
      <c r="BJ73" s="1">
        <f t="shared" ca="1" si="134"/>
        <v>0</v>
      </c>
      <c r="BK73" s="1" t="str">
        <f t="shared" si="37"/>
        <v/>
      </c>
      <c r="BL73" s="1">
        <f t="shared" ca="1" si="135"/>
        <v>0</v>
      </c>
      <c r="BM73" s="1" t="str">
        <f t="shared" ca="1" si="136"/>
        <v>0</v>
      </c>
      <c r="BN73" s="1" t="str">
        <f t="shared" ca="1" si="137"/>
        <v>0</v>
      </c>
      <c r="BO73" s="1" t="str">
        <f t="shared" ca="1" si="138"/>
        <v>0</v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-6</v>
      </c>
      <c r="BZ73" s="1">
        <f>IF(Dashboard!U73="",1,0.5)</f>
        <v>1</v>
      </c>
      <c r="CB73" s="230" t="str">
        <f t="shared" si="207"/>
        <v/>
      </c>
      <c r="CC73" s="231" t="str">
        <f t="shared" si="208"/>
        <v/>
      </c>
      <c r="CD73" s="229" t="str">
        <f t="shared" si="209"/>
        <v/>
      </c>
      <c r="CE73" s="230" t="str">
        <f t="shared" si="210"/>
        <v/>
      </c>
      <c r="CF73" s="231" t="str">
        <f t="shared" si="211"/>
        <v/>
      </c>
      <c r="CG73" s="229" t="str">
        <f t="shared" si="212"/>
        <v/>
      </c>
      <c r="CH73" s="230" t="str">
        <f t="shared" si="213"/>
        <v/>
      </c>
      <c r="CI73" s="231" t="str">
        <f t="shared" si="214"/>
        <v/>
      </c>
      <c r="CJ73" s="229" t="str">
        <f t="shared" si="215"/>
        <v/>
      </c>
      <c r="CK73" s="230" t="str">
        <f t="shared" si="216"/>
        <v/>
      </c>
      <c r="CL73" s="231" t="str">
        <f t="shared" si="217"/>
        <v/>
      </c>
      <c r="CM73" s="229" t="str">
        <f t="shared" si="218"/>
        <v/>
      </c>
      <c r="CN73" s="230" t="str">
        <f t="shared" si="262"/>
        <v/>
      </c>
      <c r="CO73" s="231" t="str">
        <f t="shared" si="219"/>
        <v/>
      </c>
      <c r="CP73" s="229" t="str">
        <f t="shared" si="220"/>
        <v/>
      </c>
      <c r="CQ73" s="230" t="str">
        <f t="shared" si="221"/>
        <v/>
      </c>
      <c r="CR73" s="231" t="str">
        <f t="shared" si="222"/>
        <v/>
      </c>
      <c r="CS73" s="229" t="str">
        <f t="shared" si="223"/>
        <v/>
      </c>
      <c r="CT73" s="230" t="str">
        <f t="shared" si="224"/>
        <v/>
      </c>
      <c r="CU73" s="231" t="str">
        <f t="shared" si="225"/>
        <v/>
      </c>
      <c r="CV73" s="229" t="str">
        <f t="shared" si="226"/>
        <v/>
      </c>
      <c r="CW73" s="230" t="str">
        <f t="shared" si="227"/>
        <v/>
      </c>
      <c r="CX73" s="231" t="str">
        <f t="shared" si="228"/>
        <v/>
      </c>
      <c r="CY73" s="232" t="str">
        <f t="shared" si="229"/>
        <v/>
      </c>
      <c r="CZ73" s="230" t="str">
        <f t="shared" si="230"/>
        <v/>
      </c>
      <c r="DA73" s="231" t="str">
        <f t="shared" si="231"/>
        <v/>
      </c>
      <c r="DB73" s="229" t="str">
        <f t="shared" si="232"/>
        <v/>
      </c>
      <c r="DC73" s="230" t="str">
        <f t="shared" si="233"/>
        <v/>
      </c>
      <c r="DD73" s="231" t="str">
        <f t="shared" si="234"/>
        <v/>
      </c>
      <c r="DE73" s="229" t="str">
        <f t="shared" si="235"/>
        <v/>
      </c>
      <c r="DF73" s="230" t="str">
        <f t="shared" si="236"/>
        <v/>
      </c>
      <c r="DG73" s="231" t="str">
        <f t="shared" si="237"/>
        <v/>
      </c>
      <c r="DH73" s="229" t="str">
        <f t="shared" si="238"/>
        <v/>
      </c>
      <c r="DI73" s="230" t="str">
        <f t="shared" si="239"/>
        <v/>
      </c>
      <c r="DJ73" s="231" t="str">
        <f t="shared" si="240"/>
        <v/>
      </c>
      <c r="DK73" s="229" t="str">
        <f t="shared" si="241"/>
        <v/>
      </c>
      <c r="DL73" s="230" t="str">
        <f t="shared" si="242"/>
        <v/>
      </c>
      <c r="DM73" s="231" t="str">
        <f t="shared" si="243"/>
        <v/>
      </c>
      <c r="DN73" s="229" t="str">
        <f t="shared" si="244"/>
        <v/>
      </c>
      <c r="DO73" s="230" t="str">
        <f t="shared" si="245"/>
        <v/>
      </c>
      <c r="DP73" s="231" t="str">
        <f t="shared" si="246"/>
        <v/>
      </c>
      <c r="DQ73" s="229" t="str">
        <f t="shared" si="247"/>
        <v/>
      </c>
      <c r="DR73" s="230" t="str">
        <f t="shared" si="248"/>
        <v/>
      </c>
      <c r="DS73" s="231" t="str">
        <f t="shared" si="249"/>
        <v/>
      </c>
      <c r="DT73" s="229" t="str">
        <f t="shared" si="250"/>
        <v/>
      </c>
      <c r="DU73" s="230" t="str">
        <f t="shared" si="251"/>
        <v/>
      </c>
      <c r="DV73" s="231" t="str">
        <f t="shared" si="252"/>
        <v/>
      </c>
      <c r="DW73" s="229" t="str">
        <f t="shared" si="253"/>
        <v/>
      </c>
      <c r="DX73" s="230" t="str">
        <f t="shared" si="254"/>
        <v/>
      </c>
      <c r="DY73" s="231" t="str">
        <f t="shared" si="255"/>
        <v/>
      </c>
      <c r="DZ73" s="229" t="str">
        <f t="shared" si="256"/>
        <v/>
      </c>
      <c r="EA73" s="230" t="str">
        <f t="shared" si="257"/>
        <v/>
      </c>
      <c r="EB73" s="231" t="str">
        <f t="shared" si="258"/>
        <v/>
      </c>
      <c r="EC73" s="229" t="str">
        <f t="shared" si="259"/>
        <v/>
      </c>
      <c r="ED73" s="252">
        <f t="shared" si="140"/>
        <v>0</v>
      </c>
      <c r="EE73" s="253">
        <f t="shared" si="141"/>
        <v>0</v>
      </c>
      <c r="EF73" s="254" t="str">
        <f t="shared" si="142"/>
        <v/>
      </c>
      <c r="EG73" s="255" t="e">
        <f t="shared" si="269"/>
        <v>#DIV/0!</v>
      </c>
      <c r="EH73" s="255" t="e">
        <f t="shared" si="269"/>
        <v>#DIV/0!</v>
      </c>
      <c r="EI73" s="255" t="e">
        <f t="shared" si="269"/>
        <v>#DIV/0!</v>
      </c>
      <c r="EJ73" s="255" t="e">
        <f t="shared" si="269"/>
        <v>#DIV/0!</v>
      </c>
      <c r="EK73" s="255" t="e">
        <f t="shared" si="269"/>
        <v>#DIV/0!</v>
      </c>
      <c r="EL73" s="255" t="e">
        <f t="shared" si="269"/>
        <v>#DIV/0!</v>
      </c>
      <c r="EM73" s="255" t="e">
        <f t="shared" si="269"/>
        <v>#DIV/0!</v>
      </c>
      <c r="EN73" s="255" t="e">
        <f t="shared" si="269"/>
        <v>#DIV/0!</v>
      </c>
      <c r="EO73" s="255" t="e">
        <f t="shared" si="269"/>
        <v>#DIV/0!</v>
      </c>
      <c r="EP73" s="255" t="e">
        <f t="shared" si="269"/>
        <v>#DIV/0!</v>
      </c>
      <c r="EQ73" s="255" t="e">
        <f t="shared" si="269"/>
        <v>#DIV/0!</v>
      </c>
      <c r="ER73" s="255" t="e">
        <f t="shared" si="269"/>
        <v>#DIV/0!</v>
      </c>
      <c r="ES73" s="255" t="e">
        <f t="shared" si="269"/>
        <v>#DIV/0!</v>
      </c>
      <c r="ET73" s="255" t="e">
        <f t="shared" si="269"/>
        <v>#DIV/0!</v>
      </c>
      <c r="EU73" s="255" t="e">
        <f t="shared" si="269"/>
        <v>#DIV/0!</v>
      </c>
      <c r="EV73" s="255" t="e">
        <f t="shared" si="260"/>
        <v>#DIV/0!</v>
      </c>
      <c r="EW73" s="255" t="e">
        <f t="shared" si="203"/>
        <v>#DIV/0!</v>
      </c>
      <c r="EX73" s="255" t="e">
        <f t="shared" si="201"/>
        <v>#DIV/0!</v>
      </c>
      <c r="EY73" s="256" t="str">
        <f t="shared" si="144"/>
        <v/>
      </c>
      <c r="EZ73" s="257" t="str">
        <f t="shared" si="145"/>
        <v/>
      </c>
      <c r="FA73" s="257" t="str">
        <f t="shared" si="146"/>
        <v/>
      </c>
      <c r="FB73" s="257" t="str">
        <f t="shared" si="147"/>
        <v/>
      </c>
      <c r="FC73" s="257" t="str">
        <f t="shared" si="148"/>
        <v/>
      </c>
      <c r="FD73" s="257" t="str">
        <f t="shared" si="149"/>
        <v/>
      </c>
      <c r="FE73" s="257" t="str">
        <f t="shared" si="150"/>
        <v/>
      </c>
      <c r="FF73" s="257" t="str">
        <f t="shared" si="151"/>
        <v/>
      </c>
      <c r="FG73" s="257" t="str">
        <f t="shared" si="152"/>
        <v/>
      </c>
      <c r="FH73" s="257" t="str">
        <f t="shared" si="153"/>
        <v/>
      </c>
      <c r="FI73" s="257" t="str">
        <f t="shared" si="154"/>
        <v/>
      </c>
      <c r="FJ73" s="257" t="str">
        <f t="shared" si="155"/>
        <v/>
      </c>
      <c r="FK73" s="257" t="str">
        <f t="shared" si="156"/>
        <v/>
      </c>
      <c r="FL73" s="257" t="str">
        <f t="shared" si="157"/>
        <v/>
      </c>
      <c r="FM73" s="257" t="str">
        <f t="shared" si="158"/>
        <v/>
      </c>
      <c r="FN73" s="257" t="str">
        <f t="shared" si="159"/>
        <v/>
      </c>
      <c r="FO73" s="257" t="str">
        <f t="shared" si="160"/>
        <v/>
      </c>
      <c r="FP73" s="258" t="str">
        <f t="shared" si="161"/>
        <v/>
      </c>
      <c r="FQ73" s="228">
        <v>73</v>
      </c>
      <c r="FR73" s="232">
        <f t="shared" si="198"/>
        <v>68</v>
      </c>
      <c r="FS73" s="230" t="str" cm="1">
        <f t="array" ref="FS73">IFERROR(INDEX($EG$4:$EX$4,_xlfn.AGGREGATE(15,6,COLUMN($EG$4:$EX$4)-COLUMN($EF$1)/($EG73:$EX73=LARGE($EG73:$EX73,1)),COLUMNS($EX$4:$EX$4))),"")</f>
        <v/>
      </c>
      <c r="FT73" s="230" t="str" cm="1">
        <f t="array" ref="FT73">IFERROR(INDEX($EG$4:$EX$4,_xlfn.AGGREGATE(15,6,COLUMN($EG$4:$EX$4)-COLUMN($EF$1)/($EG73:$EX73=LARGE($EG73:$EX73,2)),COLUMNS($EX$4:$EY$4))),"")</f>
        <v/>
      </c>
      <c r="FU73" s="230" t="str" cm="1">
        <f t="array" ref="FU73">IFERROR(INDEX($EG$4:$EX$4,_xlfn.AGGREGATE(15,6,COLUMN($EG$4:$EX$4)-COLUMN($EF$1)/($EG73:$EX73=LARGE($EG73:$EX73,3)),COLUMNS($EX$4:$EZ$4))),"")</f>
        <v/>
      </c>
      <c r="FV73" s="230" t="str" cm="1">
        <f t="array" ref="FV73">IFERROR(INDEX($EG$4:$EX$4,_xlfn.AGGREGATE(15,6,COLUMN($EG$4:$EX$4)-COLUMN($EF$1)/($EG73:$EX73=LARGE($EG73:$EX73,4)),COLUMNS($EX$4:$FA$4))),"")</f>
        <v/>
      </c>
      <c r="FW73" s="230" t="str" cm="1">
        <f t="array" ref="FW73">IFERROR(INDEX($EG$4:$EX$4,_xlfn.AGGREGATE(15,6,COLUMN($EG$4:$EX$4)-COLUMN($EF$1)/($EG73:$EX73=LARGE($EG73:$EX73,5)),COLUMNS($EX$4:$FB$4))),"")</f>
        <v/>
      </c>
      <c r="FX73" s="230" t="str" cm="1">
        <f t="array" ref="FX73">IFERROR(INDEX($EG$4:$EX$4,_xlfn.AGGREGATE(15,6,COLUMN($EG$4:$EX$4)-COLUMN($EF$1)/($EG73:$EX73=LARGE($EG73:$EX73,6)),COLUMNS($EX$4:$FC$4))),"")</f>
        <v/>
      </c>
      <c r="FY73" s="228" t="str">
        <f t="shared" si="191"/>
        <v/>
      </c>
      <c r="FZ73" s="231" t="str">
        <f t="shared" ca="1" si="192"/>
        <v>R</v>
      </c>
      <c r="GA73" s="231" t="e" cm="1">
        <f t="array" aca="1" ref="GA73" ca="1">IF(INDIRECT(VLOOKUP(GA72,General!AC:AE,3,FALSE)&amp;FQ72)&gt;0,GA72,FY72)</f>
        <v>#N/A</v>
      </c>
      <c r="GB73" s="232">
        <f t="shared" ca="1" si="193"/>
        <v>4</v>
      </c>
      <c r="GC73" s="230"/>
      <c r="GD73" s="231"/>
      <c r="GE73" s="231"/>
      <c r="GF73" s="231"/>
      <c r="GG73" s="231"/>
      <c r="GH73" s="229"/>
      <c r="GI73" s="259">
        <f ca="1">IF(FS73="",-1,COUNTIF(INDIRECT(GC73&amp;$DN$10):INDIRECT(GC73&amp;FQ73),"Y"))</f>
        <v>-1</v>
      </c>
      <c r="GJ73" s="262">
        <f ca="1">IF(FT73="",-1,COUNTIF(INDIRECT(GD73&amp;$DN$10):INDIRECT(GD73&amp;FQ73),"Y"))</f>
        <v>-1</v>
      </c>
      <c r="GK73" s="262">
        <f ca="1">IF(FU73="",-1,COUNTIF(INDIRECT(GE73&amp;$DN$10):INDIRECT(GE73&amp;FQ73),"Y"))</f>
        <v>-1</v>
      </c>
      <c r="GL73" s="260">
        <f ca="1">IF(FV73="",-1,COUNTIF(INDIRECT(GF73&amp;$DN$10):INDIRECT(GF73&amp;FQ73),"Y"))</f>
        <v>-1</v>
      </c>
      <c r="GM73" s="264">
        <f ca="1">IF(FW73="",-1,COUNTIF(INDIRECT(GG73&amp;$DN$10):INDIRECT(GG73&amp;FQ73),"Y"))</f>
        <v>-1</v>
      </c>
      <c r="GN73" s="264">
        <f ca="1">IF(FX73="",-1,COUNTIF(INDIRECT(GH73&amp;$DN$10):INDIRECT(GH73&amp;FQ73),"Y"))</f>
        <v>-1</v>
      </c>
      <c r="GO73" s="230" t="str" cm="1">
        <f t="array" ref="GO73">IFERROR(INDEX($DP$73:$DU$73,_xlfn.AGGREGATE(15,6,COLUMN($DP$73:$DU$73)-COLUMN($DO$73)/($EF$73:$EK$73=MAX($EF$73:$EK$73)),COLUMNS($DP$73:FS73))),"")</f>
        <v/>
      </c>
      <c r="GP73" s="231" t="str" cm="1">
        <f t="array" ref="GP73">IFERROR(INDEX($DP$73:$DU$73,_xlfn.AGGREGATE(15,6,COLUMN($DP$73:$DU$73)-COLUMN($DO$73)/($EF$73:$EK$73=MAX($EF$73:$EK$73)),COLUMNS($DP$73:FT73))),"")</f>
        <v/>
      </c>
      <c r="GQ73" s="231" t="str" cm="1">
        <f t="array" ref="GQ73">IFERROR(INDEX($DP$73:$DU$73,_xlfn.AGGREGATE(15,6,COLUMN($DP$73:$DU$73)-COLUMN($DO$73)/($EF$73:$EK$73=MAX($EF$73:$EK$73)),COLUMNS($DP$73:FU73))),"")</f>
        <v/>
      </c>
      <c r="GR73" s="231" t="str" cm="1">
        <f t="array" ref="GR73">IFERROR(INDEX($DP$73:$DU$73,_xlfn.AGGREGATE(15,6,COLUMN($DP$73:$DU$73)-COLUMN($DO$73)/($EF$73:$EK$73=MAX($EF$73:$EK$73)),COLUMNS($DP$73:FV73))),"")</f>
        <v/>
      </c>
      <c r="GS73" s="231" t="str" cm="1">
        <f t="array" ref="GS73">IFERROR(INDEX($DP$73:$DU$73,_xlfn.AGGREGATE(15,6,COLUMN($DP$73:$DU$73)-COLUMN($DO$73)/($EF$73:$EK$73=MAX($EF$73:$EK$73)),COLUMNS($DP$73:FW73))),"")</f>
        <v/>
      </c>
      <c r="GT73" s="229" t="str" cm="1">
        <f t="array" ref="GT73">IFERROR(INDEX($DP$73:$DU$73,_xlfn.AGGREGATE(15,6,COLUMN($DP$73:$DU$73)-COLUMN($DO$73)/($EF$73:$EK$73=MAX($EF$73:$EK$73)),COLUMNS($DP$73:FX73))),"")</f>
        <v/>
      </c>
      <c r="GU73" s="234">
        <f t="shared" ca="1" si="164"/>
        <v>6</v>
      </c>
      <c r="GV73" s="232">
        <f t="shared" ca="1" si="194"/>
        <v>4</v>
      </c>
      <c r="GW73" s="263" t="str" cm="1">
        <f t="array" aca="1" ref="GW73" ca="1">INDEX(GO73:GT73,1,GV73)</f>
        <v/>
      </c>
      <c r="GX73" s="230" t="str">
        <f t="shared" ca="1" si="283"/>
        <v>B</v>
      </c>
      <c r="GY73" s="231" t="str">
        <f t="shared" ca="1" si="284"/>
        <v>T</v>
      </c>
      <c r="GZ73" s="231" t="str">
        <f t="shared" si="285"/>
        <v>C</v>
      </c>
      <c r="HA73" s="231" t="str">
        <f t="shared" si="274"/>
        <v/>
      </c>
      <c r="HB73" s="231" t="str">
        <f t="shared" ca="1" si="275"/>
        <v>00</v>
      </c>
      <c r="HC73" s="231" t="str">
        <f t="shared" si="276"/>
        <v>00</v>
      </c>
      <c r="HD73" s="234" t="str">
        <f t="shared" si="92"/>
        <v/>
      </c>
      <c r="HE73" s="234" t="str">
        <f t="shared" si="93"/>
        <v/>
      </c>
      <c r="HF73" s="234" t="str">
        <f t="shared" si="94"/>
        <v/>
      </c>
      <c r="HG73" s="234" t="str">
        <f t="shared" si="95"/>
        <v/>
      </c>
      <c r="HH73" s="234" t="str">
        <f t="shared" si="96"/>
        <v/>
      </c>
      <c r="HI73" s="234" t="str">
        <f t="shared" si="97"/>
        <v/>
      </c>
      <c r="HJ73" s="234">
        <f t="shared" ca="1" si="261"/>
        <v>0</v>
      </c>
      <c r="HK73" s="234">
        <f t="shared" ca="1" si="261"/>
        <v>0</v>
      </c>
      <c r="HL73" s="230" t="str">
        <f t="shared" si="277"/>
        <v/>
      </c>
      <c r="HM73" s="231">
        <f>IF(CC73="",0,IFERROR(VLOOKUP(CC68&amp;CC69&amp;CC70&amp;CC71&amp;CC72&amp;CC73,General!I:J,2,FALSE),0))</f>
        <v>0</v>
      </c>
      <c r="HN73" s="231">
        <f>IF(CF73="",0,IFERROR(VLOOKUP(CF68&amp;CF69&amp;CF70&amp;CF71&amp;CF72&amp;CF73,General!I:J,2,FALSE),0))</f>
        <v>0</v>
      </c>
      <c r="HO73" s="231">
        <f>IF(CI73="",0,IFERROR(VLOOKUP(CI68&amp;CI69&amp;CI70&amp;CI71&amp;CI72&amp;CI73,General!I:J,2,FALSE),0))</f>
        <v>0</v>
      </c>
      <c r="HP73" s="231">
        <f>IF(CL73="",0,IFERROR(VLOOKUP(CL68&amp;CL69&amp;CL70&amp;CL71&amp;CL72&amp;CL73,General!I:J,2,FALSE),0))</f>
        <v>0</v>
      </c>
      <c r="HQ73" s="231">
        <f>IF(CO73="",0,IFERROR(VLOOKUP(CO68&amp;CO69&amp;CO70&amp;CO71&amp;CO72&amp;CO73,General!I:J,2,FALSE),0))</f>
        <v>0</v>
      </c>
      <c r="HR73" s="231">
        <f>IF(CR73="",0,IFERROR(VLOOKUP(CR68&amp;CR69&amp;CR70&amp;CR71&amp;CR72&amp;CR73,General!I:J,2,FALSE),0))</f>
        <v>0</v>
      </c>
      <c r="HS73" s="231">
        <f>IF(CU73="",0,IFERROR(VLOOKUP(CU68&amp;CU69&amp;CU70&amp;CU71&amp;CU72&amp;CU73,General!I:J,2,FALSE),0))</f>
        <v>0</v>
      </c>
      <c r="HT73" s="231">
        <f>IF(CX73="",0,IFERROR(VLOOKUP(CX68&amp;CX69&amp;CX70&amp;CX71&amp;CX72&amp;CX73,General!I:J,2,FALSE),0))</f>
        <v>0</v>
      </c>
      <c r="HU73" s="231">
        <f>IF(DA73="",0,IFERROR(VLOOKUP(DA68&amp;DA69&amp;DA70&amp;DA71&amp;DA72&amp;DA73,General!I:J,2,FALSE),0))</f>
        <v>0</v>
      </c>
      <c r="HV73" s="231">
        <f>IF(DD73="",0,IFERROR(VLOOKUP(DD68&amp;DD69&amp;DD70&amp;DD71&amp;DD72&amp;DD73,General!I:J,2,FALSE),0))</f>
        <v>0</v>
      </c>
      <c r="HW73" s="231">
        <f>IF(DG73="",0,IFERROR(VLOOKUP(DG68&amp;DG69&amp;DG70&amp;DG71&amp;DG72&amp;DG73,General!I:J,2,FALSE),0))</f>
        <v>0</v>
      </c>
      <c r="HX73" s="231">
        <f>IF(DJ73="",0,IFERROR(VLOOKUP(DJ68&amp;DJ69&amp;DJ70&amp;DJ71&amp;DJ72&amp;DJ73,General!I:J,2,FALSE),0))</f>
        <v>0</v>
      </c>
      <c r="HY73" s="231">
        <f>IF(DM73="",0,IFERROR(VLOOKUP(DM68&amp;DM69&amp;DM70&amp;DM71&amp;DM72&amp;DM73,General!I:J,2,FALSE),0))</f>
        <v>0</v>
      </c>
      <c r="HZ73" s="231">
        <f>IF(DP73="",0,IFERROR(VLOOKUP(DP68&amp;DP69&amp;DP70&amp;DP71&amp;DP72&amp;DP73,General!I:J,2,FALSE),0))</f>
        <v>0</v>
      </c>
      <c r="IA73" s="231">
        <f>IF(DS73="",0,IFERROR(VLOOKUP(DS68&amp;DS69&amp;DS70&amp;DS71&amp;DS72&amp;DS73,General!I:J,2,FALSE),0))</f>
        <v>0</v>
      </c>
      <c r="IB73" s="231">
        <f>IF(DV73="",0,IFERROR(VLOOKUP(DV68&amp;DV69&amp;DV70&amp;DV71&amp;DV72&amp;DV73,General!I:J,2,FALSE),0))</f>
        <v>0</v>
      </c>
      <c r="IC73" s="229">
        <f>IF(DY73="",0,IFERROR(VLOOKUP(DY68&amp;DY69&amp;DY70&amp;DY71&amp;DY72&amp;DY73,General!I:J,2,FALSE),0))</f>
        <v>0</v>
      </c>
      <c r="ID73" s="229">
        <f>IF(EB73="",0,IFERROR(VLOOKUP(EB68&amp;EB69&amp;EB70&amp;EB71&amp;EB72&amp;EB73,General!I:J,2,FALSE),0))</f>
        <v>0</v>
      </c>
      <c r="IE73" s="229">
        <v>0</v>
      </c>
      <c r="IF73" s="234" t="str">
        <f t="shared" si="165"/>
        <v/>
      </c>
      <c r="IG73" s="234" t="str">
        <f t="shared" si="99"/>
        <v>N</v>
      </c>
      <c r="IH73" s="234" t="str">
        <f t="shared" ca="1" si="100"/>
        <v>N</v>
      </c>
      <c r="II73" s="234" t="str">
        <f t="shared" si="101"/>
        <v>N</v>
      </c>
      <c r="IJ73" s="234" t="str">
        <f t="shared" si="102"/>
        <v/>
      </c>
      <c r="IK73" s="276" t="str">
        <f t="shared" ca="1" si="103"/>
        <v/>
      </c>
      <c r="IL73" s="234" t="str">
        <f t="shared" ca="1" si="104"/>
        <v/>
      </c>
      <c r="IM73" s="234" t="str">
        <f t="shared" si="105"/>
        <v/>
      </c>
      <c r="IN73" s="234" t="str">
        <f t="shared" si="106"/>
        <v/>
      </c>
      <c r="IO73" s="234" t="str">
        <f t="shared" si="107"/>
        <v/>
      </c>
      <c r="IP73" s="234" t="str">
        <f t="shared" si="108"/>
        <v/>
      </c>
      <c r="IQ73" s="234" t="str">
        <f t="shared" si="278"/>
        <v/>
      </c>
      <c r="IR73" s="234" t="str">
        <f t="shared" si="279"/>
        <v/>
      </c>
      <c r="IS73" s="234" t="str">
        <f t="shared" si="266"/>
        <v>00000</v>
      </c>
      <c r="IT73" s="234" t="str">
        <f t="shared" si="266"/>
        <v>00000</v>
      </c>
      <c r="IU73" s="234" t="str">
        <f t="shared" si="267"/>
        <v>000000</v>
      </c>
      <c r="IV73" s="234" t="str">
        <f t="shared" si="267"/>
        <v>000000</v>
      </c>
      <c r="IW73" s="234" t="str">
        <f t="shared" si="268"/>
        <v>B</v>
      </c>
      <c r="IX73" s="234" t="str">
        <f t="shared" si="168"/>
        <v>B</v>
      </c>
      <c r="IY73" s="234" t="str">
        <f t="shared" si="110"/>
        <v/>
      </c>
      <c r="IZ73" s="234" t="str">
        <f t="shared" ca="1" si="111"/>
        <v/>
      </c>
      <c r="JA73" s="234" t="str">
        <f t="shared" ca="1" si="112"/>
        <v>0</v>
      </c>
      <c r="JB73" s="234" t="str">
        <f t="shared" ca="1" si="113"/>
        <v/>
      </c>
      <c r="JC73" s="234" t="str">
        <f t="shared" si="114"/>
        <v>0</v>
      </c>
      <c r="JD73" s="234" t="str">
        <f t="shared" ca="1" si="115"/>
        <v/>
      </c>
      <c r="JE73" s="234" t="str">
        <f t="shared" ca="1" si="169"/>
        <v/>
      </c>
      <c r="JF73" s="234" t="str">
        <f t="shared" ca="1" si="170"/>
        <v/>
      </c>
      <c r="JG73" s="234" t="str">
        <f t="shared" ca="1" si="171"/>
        <v/>
      </c>
      <c r="JH73" s="234" t="str">
        <f t="shared" si="116"/>
        <v/>
      </c>
      <c r="JI73" s="234"/>
      <c r="JJ73" s="234"/>
      <c r="JK73" s="234"/>
      <c r="JL73" s="234"/>
      <c r="JM73" s="234"/>
      <c r="JN73" s="234">
        <v>1</v>
      </c>
      <c r="JO73" s="218"/>
      <c r="JP73" s="234"/>
      <c r="JQ73" s="234"/>
      <c r="JS73" s="281" t="e">
        <f t="shared" si="199"/>
        <v>#DIV/0!</v>
      </c>
      <c r="JT73" s="1" t="e">
        <f t="shared" si="200"/>
        <v>#DIV/0!</v>
      </c>
      <c r="JU73" s="1" t="e">
        <f t="shared" si="174"/>
        <v>#DIV/0!</v>
      </c>
      <c r="JV73" s="1" t="e">
        <f t="shared" si="175"/>
        <v>#DIV/0!</v>
      </c>
      <c r="JW73" s="1" t="e">
        <f t="shared" si="176"/>
        <v>#DIV/0!</v>
      </c>
      <c r="JX73" s="1" t="str">
        <f t="shared" si="177"/>
        <v/>
      </c>
      <c r="JY73" s="1" t="str">
        <f t="shared" si="178"/>
        <v/>
      </c>
      <c r="JZ73" s="1" t="str">
        <f t="shared" si="179"/>
        <v/>
      </c>
      <c r="KA73" s="1" t="str">
        <f t="shared" si="180"/>
        <v/>
      </c>
      <c r="KB73" s="1" t="str">
        <f t="shared" si="181"/>
        <v/>
      </c>
      <c r="KC73" s="1" t="str" cm="1">
        <f t="array" aca="1" ref="KC73" ca="1">IF(INDIRECT(VLOOKUP(KC72,General!AC:AE,3,FALSE)&amp;FQ72)&gt;1,KC72,JX73)</f>
        <v>DL</v>
      </c>
      <c r="KD73" s="1" t="str" cm="1">
        <f t="array" aca="1" ref="KD73" ca="1">IF(AND(INDIRECT(VLOOKUP(KD72,General!AC:AE,3,FALSE)&amp;FQ72)&gt;6,KD72&lt;&gt;KC73),KD72,IF(JX73&lt;&gt;KC73,JX73,IF(AND(JX73=JY73,JX73=JZ73),KA73,IF(JX73=JY73,JZ73,JY73))))</f>
        <v>DR</v>
      </c>
      <c r="KE73" s="1" t="str" cm="1">
        <f t="array" aca="1" ref="KE73" ca="1">IF(AND(INDIRECT(VLOOKUP(KE72,General!AC:AE,3,FALSE)&amp;FQ72)&gt;6,KE72&lt;&gt;KC73,KE72&lt;&gt;KD73),KE72,IF(AND(JX73&lt;&gt;KC73,JX73&lt;&gt;KD73),JX73,IF(AND(JY73&lt;&gt;KC73,JY73&lt;&gt;KD73),JY73,IF(AND(JZ73&lt;&gt;KC73,JZ73&lt;&gt;KD73),JZ73,IF(AND(KA73&lt;&gt;KC73,KA73&lt;&gt;KD73),KA73,KB73)))))</f>
        <v>CW</v>
      </c>
      <c r="KF73" s="1" t="str" cm="1">
        <f t="array" aca="1" ref="KF73" ca="1">INDIRECT(KC73&amp;FQ73)</f>
        <v/>
      </c>
      <c r="KG73" s="1" t="str" cm="1">
        <f t="array" aca="1" ref="KG73" ca="1">INDIRECT(KD73&amp;FQ73)</f>
        <v/>
      </c>
      <c r="KH73" s="1" t="str" cm="1">
        <f t="array" aca="1" ref="KH73" ca="1">INDIRECT(KE73&amp;FQ73)</f>
        <v/>
      </c>
      <c r="KI73" s="1" t="str">
        <f ca="1">VLOOKUP(KC73,General!AF:AG,2,FALSE)</f>
        <v xml:space="preserve">L3O </v>
      </c>
      <c r="KJ73" s="1" t="str">
        <f ca="1">VLOOKUP(KD73,General!AF:AG,2,FALSE)</f>
        <v xml:space="preserve">L4O </v>
      </c>
      <c r="KK73" s="1" t="str">
        <f ca="1">VLOOKUP(KE73,General!AF:AG,2,FALSE)</f>
        <v>AWB</v>
      </c>
      <c r="KL73" s="1" t="str">
        <f t="shared" ca="1" si="195"/>
        <v>Y</v>
      </c>
      <c r="KM73" s="1" t="str">
        <f t="shared" ca="1" si="196"/>
        <v>Y</v>
      </c>
      <c r="KN73" s="1" t="str">
        <f t="shared" ca="1" si="197"/>
        <v>Y</v>
      </c>
    </row>
    <row r="74" spans="1:300" ht="15.75" thickBot="1">
      <c r="A74" s="1">
        <v>70</v>
      </c>
      <c r="B74" s="75" t="str">
        <f t="shared" ref="B74:B109" si="286">IF(M73="","",IF(AK74=AL74,"NB",IF(AK74&gt;AL74,"P"&amp;(AK74-AL74),"B"&amp;(AL74-AK74))))</f>
        <v/>
      </c>
      <c r="C74" s="92" t="str">
        <f t="shared" si="183"/>
        <v/>
      </c>
      <c r="D74" s="88" t="str">
        <f t="shared" si="117"/>
        <v/>
      </c>
      <c r="E74" s="89" t="str">
        <f t="shared" si="117"/>
        <v/>
      </c>
      <c r="F74" s="10" t="str">
        <f t="shared" ref="F74:F109" si="287">IF(M74="","",IF(M74="P",IF(D74="","L","W"),IF(E74="","L","W")))</f>
        <v/>
      </c>
      <c r="H74" s="95" t="str">
        <f t="shared" si="184"/>
        <v/>
      </c>
      <c r="I74" s="88" t="str">
        <f t="shared" si="118"/>
        <v/>
      </c>
      <c r="J74" s="89" t="str">
        <f t="shared" si="118"/>
        <v/>
      </c>
      <c r="K74" s="10" t="str">
        <f t="shared" si="119"/>
        <v/>
      </c>
      <c r="L74" s="52"/>
      <c r="M74" s="16" t="str">
        <f>IF(Dashboard!AH74="","",Dashboard!AH74)</f>
        <v/>
      </c>
      <c r="O74" s="75" t="str">
        <f t="shared" si="185"/>
        <v/>
      </c>
      <c r="P74" s="88" t="str">
        <f t="shared" si="120"/>
        <v/>
      </c>
      <c r="Q74" s="89" t="str">
        <f t="shared" si="120"/>
        <v/>
      </c>
      <c r="R74" s="5" t="str">
        <f t="shared" si="121"/>
        <v/>
      </c>
      <c r="S74" s="5" t="str">
        <f t="shared" si="122"/>
        <v/>
      </c>
      <c r="T74" s="111" t="str">
        <f t="shared" si="123"/>
        <v/>
      </c>
      <c r="U74" s="5" t="str">
        <f>IF(M74="","",IF(B74="NB",U73,IF(T74="",SUM($T$5:$T74)+S74,SUM($T$5:$T74))))</f>
        <v/>
      </c>
      <c r="V74" s="99" t="str">
        <f t="shared" si="272"/>
        <v/>
      </c>
      <c r="W74" s="72" t="e">
        <f t="shared" ref="W74:W109" ca="1" si="288">IF(M74="","",IF(K74="W",0+BN74,0-BN74)+IF(F74="W",0+BM74,0-BM74))+IF(R74="W",0+BO74,0-BO74)</f>
        <v>#VALUE!</v>
      </c>
      <c r="X74" s="74" t="str">
        <f t="shared" ref="X74:X109" si="289">IF(M74="","",IF(W74&gt;0,"W",IF(W74&lt;0,"L","")))</f>
        <v/>
      </c>
      <c r="Y74" s="9" t="str">
        <f t="shared" ca="1" si="280"/>
        <v>D</v>
      </c>
      <c r="Z74" s="4" t="str">
        <f t="shared" ca="1" si="281"/>
        <v>D</v>
      </c>
      <c r="AA74" s="4" t="str">
        <f t="shared" ca="1" si="282"/>
        <v>B</v>
      </c>
      <c r="AB74" s="4" t="str">
        <f t="shared" si="186"/>
        <v/>
      </c>
      <c r="AC74" s="4" t="str">
        <f t="shared" si="187"/>
        <v/>
      </c>
      <c r="AD74" s="4" t="str">
        <f t="shared" si="188"/>
        <v/>
      </c>
      <c r="AE74" s="1" t="str">
        <f t="shared" si="124"/>
        <v/>
      </c>
      <c r="AF74" s="1" t="str">
        <f t="shared" si="125"/>
        <v/>
      </c>
      <c r="AG74" s="1" t="str">
        <f t="shared" si="189"/>
        <v/>
      </c>
      <c r="AH74" s="1" t="str">
        <f t="shared" si="126"/>
        <v/>
      </c>
      <c r="AI74" s="1" t="str">
        <f t="shared" si="127"/>
        <v/>
      </c>
      <c r="AJ74" s="1" t="str">
        <f t="shared" si="128"/>
        <v/>
      </c>
      <c r="AK74" s="1">
        <f t="shared" si="129"/>
        <v>0</v>
      </c>
      <c r="AL74" s="1">
        <f t="shared" si="129"/>
        <v>0</v>
      </c>
      <c r="AM74" s="1" t="str">
        <f t="shared" si="273"/>
        <v/>
      </c>
      <c r="AN74" s="1">
        <f t="shared" ref="AN74:AN105" si="290">IF(X74="",0,IFERROR(VLOOKUP(X69&amp;X70&amp;X71&amp;X72&amp;X73&amp;X74,BW:BX,2,FALSE),0))</f>
        <v>0</v>
      </c>
      <c r="AO74" s="1" t="str">
        <f t="shared" si="190"/>
        <v/>
      </c>
      <c r="AP74" s="1" t="str">
        <f t="shared" ref="AP74:AP137" si="291">IF(OR(F70&amp;F71&amp;F72="WLW",F71&amp;F72="WW"),"Y","N")</f>
        <v>N</v>
      </c>
      <c r="AQ74" s="1" t="str">
        <f t="shared" ref="AQ74:AQ137" si="292">IF(OR(K70&amp;K71&amp;K72="WLW",K71&amp;K72="WW"),"Y","N")</f>
        <v>N</v>
      </c>
      <c r="AR74" s="1" t="str">
        <f t="shared" ref="AR74:AR137" si="293">IF(OR(R70&amp;R71&amp;R72="WLW",R71&amp;R72="WW"),"Y","N")</f>
        <v>N</v>
      </c>
      <c r="AS74" s="1" t="str">
        <f t="shared" ref="AS74:AS109" si="294">IF(M73="","",IF(AO74="S",1,AS73+1))</f>
        <v/>
      </c>
      <c r="AT74" s="15" t="str">
        <f t="shared" ca="1" si="130"/>
        <v/>
      </c>
      <c r="AU74" s="1" t="str">
        <f t="shared" ref="AU74:AU137" ca="1" si="295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ca="1" si="296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297">IF(M73="","",IF(AND(S74&lt;0,AS74&gt;2,S74&gt;=(2-AS74)),"R","N"))</f>
        <v/>
      </c>
      <c r="AX74" s="1" t="str">
        <f t="shared" ref="AX74:AX109" si="298">IF(M73="","",IF(AA74="B",IF(M73="P",BL74,""),IF(M73="B",BL74,"")))</f>
        <v/>
      </c>
      <c r="AY74" s="1" t="str">
        <f t="shared" ref="AY74:AY109" si="299">IF(M73="","",IF(AA74="B",IF(M73="B",BL74,""),IF(M73="P",BL74,"")))</f>
        <v/>
      </c>
      <c r="AZ74" s="1" t="str">
        <f>IF(Dashboard!AH74="P",IF(AZ73="",1,AZ73+1),"")</f>
        <v/>
      </c>
      <c r="BA74" s="1" t="str">
        <f>IF(Dashboard!AH74="B",IF(BA73="",1,BA73+1),"")</f>
        <v/>
      </c>
      <c r="BB74" s="1" t="str">
        <f t="shared" si="270"/>
        <v>00000</v>
      </c>
      <c r="BC74" s="1" t="str">
        <f t="shared" si="270"/>
        <v>00000</v>
      </c>
      <c r="BD74" s="1" t="str">
        <f t="shared" si="271"/>
        <v>000000</v>
      </c>
      <c r="BE74" s="1" t="str">
        <f t="shared" si="271"/>
        <v>000000</v>
      </c>
      <c r="BF74" s="1" t="str">
        <f t="shared" si="132"/>
        <v>B</v>
      </c>
      <c r="BG74" s="1" t="str">
        <f t="shared" ref="BG74:BG109" si="300">IF(AE73="",AF73,AE73)&amp;F73</f>
        <v/>
      </c>
      <c r="BH74" s="1">
        <f t="shared" ca="1" si="133"/>
        <v>0</v>
      </c>
      <c r="BI74" s="1" t="str">
        <f t="shared" ref="BI74:BI109" si="301">IF(AG73="",AH73,AG73)&amp;K73</f>
        <v/>
      </c>
      <c r="BJ74" s="1">
        <f t="shared" ca="1" si="134"/>
        <v>0</v>
      </c>
      <c r="BK74" s="1" t="str">
        <f t="shared" ref="BK74:BK109" si="302">IF(AI73="",AJ73,AI73)&amp;R73</f>
        <v/>
      </c>
      <c r="BL74" s="1">
        <f t="shared" ca="1" si="135"/>
        <v>0</v>
      </c>
      <c r="BM74" s="1" t="str">
        <f t="shared" ca="1" si="136"/>
        <v>0</v>
      </c>
      <c r="BN74" s="1" t="str">
        <f t="shared" ca="1" si="137"/>
        <v>0</v>
      </c>
      <c r="BO74" s="1" t="str">
        <f t="shared" ca="1" si="138"/>
        <v>0</v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>IF(Dashboard!U74="",1,0.5)</f>
        <v>1</v>
      </c>
      <c r="CB74" s="245" t="str">
        <f t="shared" ref="CB74:CB109" si="303">IF(M73="","",IW74)</f>
        <v/>
      </c>
      <c r="CC74" s="246" t="str">
        <f t="shared" ref="CC74:CC105" si="304">IF(M74="","",IF(M74=CB74,"Y","N"))</f>
        <v/>
      </c>
      <c r="CD74" s="244" t="str">
        <f t="shared" ref="CD74:CD109" si="305">IF(M74="","",IF(HL73+HM74&gt;=10,10,IF(HL73+HM74&lt;=-10,-10,HL73+HM74)))</f>
        <v/>
      </c>
      <c r="CE74" s="245" t="str">
        <f t="shared" ref="CE74:CE109" si="306">IF(M73="","",IF(IW74="B","P","B"))</f>
        <v/>
      </c>
      <c r="CF74" s="246" t="str">
        <f t="shared" ref="CF74:CF105" si="307">IF(M74="","",IF(M74=CE74,"Y","N"))</f>
        <v/>
      </c>
      <c r="CG74" s="244" t="str">
        <f t="shared" ref="CG74:CG109" si="308">IF(M74="","",IF(CG73+HN74&gt;=10,10,IF(CG73+HN74&lt;=-10,-10,CG73+HN74)))</f>
        <v/>
      </c>
      <c r="CH74" s="245" t="str">
        <f t="shared" ref="CH74:CH109" si="309">IF(M73="","",IX74)</f>
        <v/>
      </c>
      <c r="CI74" s="246" t="str">
        <f t="shared" ref="CI74:CI105" si="310">IF(M74="","",IF(M74=CH74,"Y","N"))</f>
        <v/>
      </c>
      <c r="CJ74" s="244" t="str">
        <f t="shared" ref="CJ74:CJ109" si="311">IF(M74="","",IF(CJ73+HO74&gt;=10,10,IF(CJ73+HO74&lt;=-10,-10,CJ73+HO74)))</f>
        <v/>
      </c>
      <c r="CK74" s="245" t="str">
        <f t="shared" ref="CK74:CK109" si="312">IF(M73="","",IF(IX74="B","P","B"))</f>
        <v/>
      </c>
      <c r="CL74" s="246" t="str">
        <f t="shared" ref="CL74:CL105" si="313">IF(M74="","",IF(M74=CK74,"Y","N"))</f>
        <v/>
      </c>
      <c r="CM74" s="244" t="str">
        <f t="shared" ref="CM74:CM109" si="314">IF(M74="","",IF(CM73+HP74&gt;=10,10,IF(CM73+HP74&lt;=-10,-10,CM73+HP74)))</f>
        <v/>
      </c>
      <c r="CN74" s="245" t="str">
        <f t="shared" si="262"/>
        <v/>
      </c>
      <c r="CO74" s="246" t="str">
        <f t="shared" ref="CO74:CO105" si="315">IF(M74="","",IF(M74=CN74,"Y","N"))</f>
        <v/>
      </c>
      <c r="CP74" s="244" t="str">
        <f t="shared" ref="CP74:CP109" si="316">IF(M74="","",IF(CP73+HQ74&gt;=10,10,IF(CP73+HQ74&lt;=-10,-10,CP73+HQ74)))</f>
        <v/>
      </c>
      <c r="CQ74" s="245" t="str">
        <f t="shared" ref="CQ74:CQ105" si="317">IF(M73="","",IF(M72="P","P","B"))</f>
        <v/>
      </c>
      <c r="CR74" s="246" t="str">
        <f t="shared" ref="CR74:CR105" si="318">IF(M74="","",IF(M74=CQ74,"Y","N"))</f>
        <v/>
      </c>
      <c r="CS74" s="244" t="str">
        <f t="shared" ref="CS74:CS109" si="319">IF(M74="","",IF(CS73+HR74&gt;=10,10,IF(CS73+HR74&lt;=-10,-10,CS73+HR74)))</f>
        <v/>
      </c>
      <c r="CT74" s="245" t="str">
        <f t="shared" ref="CT74:CT105" si="320">IF(M73="","",IF(M72="P","B","P"))</f>
        <v/>
      </c>
      <c r="CU74" s="246" t="str">
        <f t="shared" ref="CU74:CU105" si="321">IF(M74="","",IF(M74=CT74,"Y","N"))</f>
        <v/>
      </c>
      <c r="CV74" s="244" t="str">
        <f t="shared" ref="CV74:CV109" si="322">IF(M74="","",IF(CV73+HS74&gt;=10,10,IF(CV73+HS74&lt;=-10,-10,CV73+HS74)))</f>
        <v/>
      </c>
      <c r="CW74" s="245" t="str">
        <f t="shared" ref="CW74:CW109" si="323">IF(M73="","",IF(CN74="B","P","B"))</f>
        <v/>
      </c>
      <c r="CX74" s="246" t="str">
        <f t="shared" ref="CX74:CX105" si="324">IF(M74="","",IF(M74=CW74,"Y","N"))</f>
        <v/>
      </c>
      <c r="CY74" s="247" t="str">
        <f t="shared" ref="CY74:CY109" si="325">IF(M74="","",IF(CY73+HT74&gt;=10,10,IF(CY73+HT74&lt;=-10,-10,CY73+HT74)))</f>
        <v/>
      </c>
      <c r="CZ74" s="245" t="str">
        <f t="shared" ref="CZ74:CZ109" si="326">IF(M73="","",IF(EA74="B","P","B"))</f>
        <v/>
      </c>
      <c r="DA74" s="246" t="str">
        <f t="shared" ref="DA74:DA105" si="327">IF(M74="","",IF(M74=CZ74,"Y","N"))</f>
        <v/>
      </c>
      <c r="DB74" s="244" t="str">
        <f t="shared" ref="DB74:DB109" si="328">IF(M74="","",IF(DB73+HU74&gt;=10,10,IF(DB73+HU74&lt;=-10,-10,DB73+HU74)))</f>
        <v/>
      </c>
      <c r="DC74" s="245" t="str">
        <f t="shared" ref="DC74:DC109" si="329">IF(M73="","",M73)</f>
        <v/>
      </c>
      <c r="DD74" s="246" t="str">
        <f t="shared" ref="DD74:DD105" si="330">IF(M74="","",IF(M74=DC74,"Y","N"))</f>
        <v/>
      </c>
      <c r="DE74" s="244" t="str">
        <f t="shared" ref="DE74:DE109" si="331">IF(M74="","",IF(DE73+HV74&gt;=10,10,IF(DE73+HV74&lt;=-10,-10,DE73+HV74)))</f>
        <v/>
      </c>
      <c r="DF74" s="245" t="str">
        <f t="shared" ref="DF74:DF109" si="332">IF(M73="","",IF(M73="P","B","P"))</f>
        <v/>
      </c>
      <c r="DG74" s="246" t="str">
        <f t="shared" ref="DG74:DG105" si="333">IF(M74="","",IF(DF74=M74,"Y","N"))</f>
        <v/>
      </c>
      <c r="DH74" s="244" t="str">
        <f t="shared" ref="DH74:DH109" si="334">IF(M74="","",IF(DH73+HW74&gt;=10,10,IF(DH73+HW74&lt;=-10,-10,DH73+HW74)))</f>
        <v/>
      </c>
      <c r="DI74" s="245" t="str">
        <f t="shared" ref="DI74:DI105" si="335">IF(M73="","",M71)</f>
        <v/>
      </c>
      <c r="DJ74" s="246" t="str">
        <f t="shared" ref="DJ74:DJ105" si="336">IF(M74="","",IF(M74=DI74,"Y","N"))</f>
        <v/>
      </c>
      <c r="DK74" s="244" t="str">
        <f t="shared" ref="DK74:DK109" si="337">IF(M74="","",IF(DK73+HX74&gt;=10,10,IF(DK73+HX74&lt;=-10,-10,DK73+HX74)))</f>
        <v/>
      </c>
      <c r="DL74" s="245" t="str">
        <f t="shared" ref="DL74:DL105" si="338">IF(M73="","",IF(M71="P","B","P"))</f>
        <v/>
      </c>
      <c r="DM74" s="246" t="str">
        <f t="shared" ref="DM74:DM105" si="339">IF(M74="","",IF(M74=DL74,"Y","N"))</f>
        <v/>
      </c>
      <c r="DN74" s="244" t="str">
        <f t="shared" ref="DN74:DN109" si="340">IF(M74="","",IF(DN73+HY74&gt;=10,10,IF(DN73+HY74&lt;=-10,-10,DN73+HY74)))</f>
        <v/>
      </c>
      <c r="DO74" s="245" t="str">
        <f t="shared" ref="DO74:DO105" si="341">IF(M73="","",M70)</f>
        <v/>
      </c>
      <c r="DP74" s="246" t="str">
        <f t="shared" ref="DP74:DP105" si="342">IF(M74="","",IF(M74=DO74,"Y","N"))</f>
        <v/>
      </c>
      <c r="DQ74" s="244" t="str">
        <f t="shared" ref="DQ74:DQ109" si="343">IF(M74="","",IF(DQ73+HZ74&gt;=10,10,IF(DQ73+HZ74&lt;=-10,-10,DQ73+HZ74)))</f>
        <v/>
      </c>
      <c r="DR74" s="245" t="str">
        <f t="shared" ref="DR74:DR105" si="344">IF(M73="","",IF(M70="P","B","P"))</f>
        <v/>
      </c>
      <c r="DS74" s="246" t="str">
        <f t="shared" ref="DS74:DS105" si="345">IF(M74="","",IF(M74=DR74,"Y","N"))</f>
        <v/>
      </c>
      <c r="DT74" s="244" t="str">
        <f t="shared" ref="DT74:DT109" si="346">IF(M74="","",IF(DT73+IA74&gt;=10,10,IF(DT73+IA74&lt;=-10,-10,DT73+IA74)))</f>
        <v/>
      </c>
      <c r="DU74" s="245" t="str">
        <f t="shared" ref="DU74:DU105" si="347">IF(M73="","",M69)</f>
        <v/>
      </c>
      <c r="DV74" s="246" t="str">
        <f t="shared" ref="DV74:DV105" si="348">IF(M74="","",IF(M74=DU74,"Y","N"))</f>
        <v/>
      </c>
      <c r="DW74" s="244" t="str">
        <f t="shared" ref="DW74:DW109" si="349">IF(M74="","",IF(DW73+IB74&gt;=10,10,IF(DW73+IB74&lt;=-10,-10,DW73+IB74)))</f>
        <v/>
      </c>
      <c r="DX74" s="245" t="str">
        <f t="shared" ref="DX74:DX105" si="350">IF(M73="","",IF(M69="P","B","P"))</f>
        <v/>
      </c>
      <c r="DY74" s="246" t="str">
        <f t="shared" ref="DY74:DY105" si="351">IF(M74="","",IF(M74=DX74,"Y","N"))</f>
        <v/>
      </c>
      <c r="DZ74" s="244" t="str">
        <f t="shared" ref="DZ74:DZ109" si="352">IF(M74="","",IF(DZ73+IC74&gt;=10,10,IF(DZ73+IC74&lt;=-10,-10,DZ73+IC74)))</f>
        <v/>
      </c>
      <c r="EA74" s="245" t="str">
        <f t="shared" ref="EA74:EA109" si="353">IF(M73="","",IF(JN74=2,"B","P"))</f>
        <v/>
      </c>
      <c r="EB74" s="246" t="str">
        <f t="shared" ref="EB74:EB105" si="354">IF(M74="","",IF(M74=EA74,"Y","N"))</f>
        <v/>
      </c>
      <c r="EC74" s="244" t="str">
        <f t="shared" ref="EC74:EC109" si="355">IF(M74="","",IF(EC73+ID74&gt;=10,10,IF(EC73+ID74&lt;=-10,-10,EC73+ID74)))</f>
        <v/>
      </c>
      <c r="ED74" s="252">
        <f t="shared" si="140"/>
        <v>0</v>
      </c>
      <c r="EE74" s="253">
        <f t="shared" si="141"/>
        <v>0</v>
      </c>
      <c r="EF74" s="254" t="str">
        <f t="shared" si="142"/>
        <v/>
      </c>
      <c r="EG74" s="255" t="e">
        <f t="shared" si="269"/>
        <v>#DIV/0!</v>
      </c>
      <c r="EH74" s="255" t="e">
        <f t="shared" si="269"/>
        <v>#DIV/0!</v>
      </c>
      <c r="EI74" s="255" t="e">
        <f t="shared" si="269"/>
        <v>#DIV/0!</v>
      </c>
      <c r="EJ74" s="255" t="e">
        <f t="shared" si="269"/>
        <v>#DIV/0!</v>
      </c>
      <c r="EK74" s="255" t="e">
        <f t="shared" si="269"/>
        <v>#DIV/0!</v>
      </c>
      <c r="EL74" s="255" t="e">
        <f t="shared" si="269"/>
        <v>#DIV/0!</v>
      </c>
      <c r="EM74" s="255" t="e">
        <f t="shared" si="269"/>
        <v>#DIV/0!</v>
      </c>
      <c r="EN74" s="255" t="e">
        <f t="shared" si="269"/>
        <v>#DIV/0!</v>
      </c>
      <c r="EO74" s="255" t="e">
        <f t="shared" si="269"/>
        <v>#DIV/0!</v>
      </c>
      <c r="EP74" s="255" t="e">
        <f t="shared" si="269"/>
        <v>#DIV/0!</v>
      </c>
      <c r="EQ74" s="255" t="e">
        <f t="shared" si="269"/>
        <v>#DIV/0!</v>
      </c>
      <c r="ER74" s="255" t="e">
        <f t="shared" si="269"/>
        <v>#DIV/0!</v>
      </c>
      <c r="ES74" s="255" t="e">
        <f t="shared" si="269"/>
        <v>#DIV/0!</v>
      </c>
      <c r="ET74" s="255" t="e">
        <f t="shared" si="269"/>
        <v>#DIV/0!</v>
      </c>
      <c r="EU74" s="255" t="e">
        <f t="shared" si="269"/>
        <v>#DIV/0!</v>
      </c>
      <c r="EV74" s="255" t="e">
        <f t="shared" si="260"/>
        <v>#DIV/0!</v>
      </c>
      <c r="EW74" s="255" t="e">
        <f t="shared" si="203"/>
        <v>#DIV/0!</v>
      </c>
      <c r="EX74" s="255" t="e">
        <f t="shared" si="201"/>
        <v>#DIV/0!</v>
      </c>
      <c r="EY74" s="256" t="str">
        <f t="shared" si="144"/>
        <v/>
      </c>
      <c r="EZ74" s="257" t="str">
        <f t="shared" si="145"/>
        <v/>
      </c>
      <c r="FA74" s="257" t="str">
        <f t="shared" si="146"/>
        <v/>
      </c>
      <c r="FB74" s="257" t="str">
        <f t="shared" si="147"/>
        <v/>
      </c>
      <c r="FC74" s="257" t="str">
        <f t="shared" si="148"/>
        <v/>
      </c>
      <c r="FD74" s="257" t="str">
        <f t="shared" si="149"/>
        <v/>
      </c>
      <c r="FE74" s="257" t="str">
        <f t="shared" si="150"/>
        <v/>
      </c>
      <c r="FF74" s="257" t="str">
        <f t="shared" si="151"/>
        <v/>
      </c>
      <c r="FG74" s="257" t="str">
        <f t="shared" si="152"/>
        <v/>
      </c>
      <c r="FH74" s="257" t="str">
        <f t="shared" si="153"/>
        <v/>
      </c>
      <c r="FI74" s="257" t="str">
        <f t="shared" si="154"/>
        <v/>
      </c>
      <c r="FJ74" s="257" t="str">
        <f t="shared" si="155"/>
        <v/>
      </c>
      <c r="FK74" s="257" t="str">
        <f t="shared" si="156"/>
        <v/>
      </c>
      <c r="FL74" s="257" t="str">
        <f t="shared" si="157"/>
        <v/>
      </c>
      <c r="FM74" s="257" t="str">
        <f t="shared" si="158"/>
        <v/>
      </c>
      <c r="FN74" s="257" t="str">
        <f t="shared" si="159"/>
        <v/>
      </c>
      <c r="FO74" s="257" t="str">
        <f t="shared" si="160"/>
        <v/>
      </c>
      <c r="FP74" s="258" t="str">
        <f t="shared" si="161"/>
        <v/>
      </c>
      <c r="FQ74" s="228">
        <v>74</v>
      </c>
      <c r="FR74" s="232">
        <f t="shared" si="198"/>
        <v>69</v>
      </c>
      <c r="FS74" s="230" t="str" cm="1">
        <f t="array" ref="FS74">IFERROR(INDEX($EG$4:$EX$4,_xlfn.AGGREGATE(15,6,COLUMN($EG$4:$EX$4)-COLUMN($EF$1)/($EG74:$EX74=LARGE($EG74:$EX74,1)),COLUMNS($EX$4:$EX$4))),"")</f>
        <v/>
      </c>
      <c r="FT74" s="230" t="str" cm="1">
        <f t="array" ref="FT74">IFERROR(INDEX($EG$4:$EX$4,_xlfn.AGGREGATE(15,6,COLUMN($EG$4:$EX$4)-COLUMN($EF$1)/($EG74:$EX74=LARGE($EG74:$EX74,2)),COLUMNS($EX$4:$EY$4))),"")</f>
        <v/>
      </c>
      <c r="FU74" s="230" t="str" cm="1">
        <f t="array" ref="FU74">IFERROR(INDEX($EG$4:$EX$4,_xlfn.AGGREGATE(15,6,COLUMN($EG$4:$EX$4)-COLUMN($EF$1)/($EG74:$EX74=LARGE($EG74:$EX74,3)),COLUMNS($EX$4:$EZ$4))),"")</f>
        <v/>
      </c>
      <c r="FV74" s="230" t="str" cm="1">
        <f t="array" ref="FV74">IFERROR(INDEX($EG$4:$EX$4,_xlfn.AGGREGATE(15,6,COLUMN($EG$4:$EX$4)-COLUMN($EF$1)/($EG74:$EX74=LARGE($EG74:$EX74,4)),COLUMNS($EX$4:$FA$4))),"")</f>
        <v/>
      </c>
      <c r="FW74" s="230" t="str" cm="1">
        <f t="array" ref="FW74">IFERROR(INDEX($EG$4:$EX$4,_xlfn.AGGREGATE(15,6,COLUMN($EG$4:$EX$4)-COLUMN($EF$1)/($EG74:$EX74=LARGE($EG74:$EX74,5)),COLUMNS($EX$4:$FB$4))),"")</f>
        <v/>
      </c>
      <c r="FX74" s="230" t="str" cm="1">
        <f t="array" ref="FX74">IFERROR(INDEX($EG$4:$EX$4,_xlfn.AGGREGATE(15,6,COLUMN($EG$4:$EX$4)-COLUMN($EF$1)/($EG74:$EX74=LARGE($EG74:$EX74,6)),COLUMNS($EX$4:$FC$4))),"")</f>
        <v/>
      </c>
      <c r="FY74" s="228" t="str">
        <f t="shared" si="191"/>
        <v/>
      </c>
      <c r="FZ74" s="231" t="str">
        <f t="shared" ca="1" si="192"/>
        <v>R</v>
      </c>
      <c r="GA74" s="231" t="e" cm="1">
        <f t="array" aca="1" ref="GA74" ca="1">IF(INDIRECT(VLOOKUP(GA73,General!AC:AE,3,FALSE)&amp;FQ73)&gt;0,GA73,FY73)</f>
        <v>#N/A</v>
      </c>
      <c r="GB74" s="232">
        <f t="shared" ca="1" si="193"/>
        <v>5</v>
      </c>
      <c r="GC74" s="230"/>
      <c r="GD74" s="231"/>
      <c r="GE74" s="231"/>
      <c r="GF74" s="231"/>
      <c r="GG74" s="231"/>
      <c r="GH74" s="229"/>
      <c r="GI74" s="259">
        <f ca="1">IF(FS74="",-1,COUNTIF(INDIRECT(GC74&amp;$DN$10):INDIRECT(GC74&amp;FQ74),"Y"))</f>
        <v>-1</v>
      </c>
      <c r="GJ74" s="262">
        <f ca="1">IF(FT74="",-1,COUNTIF(INDIRECT(GD74&amp;$DN$10):INDIRECT(GD74&amp;FQ74),"Y"))</f>
        <v>-1</v>
      </c>
      <c r="GK74" s="262">
        <f ca="1">IF(FU74="",-1,COUNTIF(INDIRECT(GE74&amp;$DN$10):INDIRECT(GE74&amp;FQ74),"Y"))</f>
        <v>-1</v>
      </c>
      <c r="GL74" s="260">
        <f ca="1">IF(FV74="",-1,COUNTIF(INDIRECT(GF74&amp;$DN$10):INDIRECT(GF74&amp;FQ74),"Y"))</f>
        <v>-1</v>
      </c>
      <c r="GM74" s="264">
        <f ca="1">IF(FW74="",-1,COUNTIF(INDIRECT(GG74&amp;$DN$10):INDIRECT(GG74&amp;FQ74),"Y"))</f>
        <v>-1</v>
      </c>
      <c r="GN74" s="264">
        <f ca="1">IF(FX74="",-1,COUNTIF(INDIRECT(GH74&amp;$DN$10):INDIRECT(GH74&amp;FQ74),"Y"))</f>
        <v>-1</v>
      </c>
      <c r="GO74" s="230" t="str" cm="1">
        <f t="array" ref="GO74">IFERROR(INDEX($DP$74:$DU$74,_xlfn.AGGREGATE(15,6,COLUMN($DP$74:$DU$74)-COLUMN($DO$74)/($EF$74:$EK$74=MAX($EF$74:$EK$74)),COLUMNS($DP$74:FS74))),"")</f>
        <v/>
      </c>
      <c r="GP74" s="231" t="str" cm="1">
        <f t="array" ref="GP74">IFERROR(INDEX($DP$74:$DU$74,_xlfn.AGGREGATE(15,6,COLUMN($DP$74:$DU$74)-COLUMN($DO$74)/($EF$74:$EK$74=MAX($EF$74:$EK$74)),COLUMNS($DP$74:FT74))),"")</f>
        <v/>
      </c>
      <c r="GQ74" s="231" t="str" cm="1">
        <f t="array" ref="GQ74">IFERROR(INDEX($DP$74:$DU$74,_xlfn.AGGREGATE(15,6,COLUMN($DP$74:$DU$74)-COLUMN($DO$74)/($EF$74:$EK$74=MAX($EF$74:$EK$74)),COLUMNS($DP$74:FU74))),"")</f>
        <v/>
      </c>
      <c r="GR74" s="231" t="str" cm="1">
        <f t="array" ref="GR74">IFERROR(INDEX($DP$74:$DU$74,_xlfn.AGGREGATE(15,6,COLUMN($DP$74:$DU$74)-COLUMN($DO$74)/($EF$74:$EK$74=MAX($EF$74:$EK$74)),COLUMNS($DP$74:FV74))),"")</f>
        <v/>
      </c>
      <c r="GS74" s="231" t="str" cm="1">
        <f t="array" ref="GS74">IFERROR(INDEX($DP$74:$DU$74,_xlfn.AGGREGATE(15,6,COLUMN($DP$74:$DU$74)-COLUMN($DO$74)/($EF$74:$EK$74=MAX($EF$74:$EK$74)),COLUMNS($DP$74:FW74))),"")</f>
        <v/>
      </c>
      <c r="GT74" s="229" t="str" cm="1">
        <f t="array" ref="GT74">IFERROR(INDEX($DP$74:$DU$74,_xlfn.AGGREGATE(15,6,COLUMN($DP$74:$DU$74)-COLUMN($DO$74)/($EF$74:$EK$74=MAX($EF$74:$EK$74)),COLUMNS($DP$74:FX74))),"")</f>
        <v/>
      </c>
      <c r="GU74" s="234">
        <f t="shared" ca="1" si="164"/>
        <v>6</v>
      </c>
      <c r="GV74" s="232">
        <f t="shared" ca="1" si="194"/>
        <v>5</v>
      </c>
      <c r="GW74" s="263" t="str" cm="1">
        <f t="array" aca="1" ref="GW74" ca="1">INDEX(GO74:GT74,1,GV74)</f>
        <v/>
      </c>
      <c r="GX74" s="230" t="str">
        <f t="shared" ca="1" si="283"/>
        <v>B</v>
      </c>
      <c r="GY74" s="231" t="str">
        <f t="shared" ca="1" si="284"/>
        <v>T</v>
      </c>
      <c r="GZ74" s="231" t="str">
        <f t="shared" si="285"/>
        <v>C</v>
      </c>
      <c r="HA74" s="231" t="str">
        <f t="shared" si="274"/>
        <v/>
      </c>
      <c r="HB74" s="231" t="str">
        <f t="shared" ca="1" si="275"/>
        <v>00</v>
      </c>
      <c r="HC74" s="231" t="str">
        <f t="shared" si="276"/>
        <v>00</v>
      </c>
      <c r="HD74" s="234" t="str">
        <f t="shared" ref="HD74:HD109" si="356">IF(BP73="","",IF(GX74="B",IF(BP73="P",IZ74,""),IF(BP72="B",IZ74,"")))</f>
        <v/>
      </c>
      <c r="HE74" s="234" t="str">
        <f t="shared" ref="HE74:HE109" si="357">IF(BP73="","",IF(GX74="B",IF(BP73="B",IZ74,""),IF(BP72="P",IZ74,"")))</f>
        <v/>
      </c>
      <c r="HF74" s="234" t="str">
        <f t="shared" ref="HF74:HF109" si="358">IF(BP73="","",IF(GY74="C",IF(BP73="B",JB74,""),IF(BP72="B",JB74,"")))</f>
        <v/>
      </c>
      <c r="HG74" s="234" t="str">
        <f t="shared" ref="HG74:HG109" si="359">IF(BP73="","",IF(GY74="C",IF(BP73="P",JB74,""),IF(BP72="P",JB74,"")))</f>
        <v/>
      </c>
      <c r="HH74" s="234" t="str">
        <f t="shared" ref="HH74:HH109" si="360">IF(BP73="","",IF(AND(HD74="L5",HG74="L5",IP74=""),"L0",IO74))</f>
        <v/>
      </c>
      <c r="HI74" s="234" t="str">
        <f t="shared" ref="HI74:HI109" si="361">IF(BP73="","",IF(AND(HE74="L5",HG74="L5",IO74=""),"L0",IP74))</f>
        <v/>
      </c>
      <c r="HJ74" s="234">
        <f t="shared" ref="HJ74:HK109" ca="1" si="362">IF(BG74="",0,IF(OR(BG74="B",BG74="XB"),1,INT(RIGHT(BG74))))+IF(BL74="",0,IF(OR(BL74="B",BL74="XB"),1,INT(RIGHT(BL74))))+IF(BS74="",0,IF(OR(BS74="B",BS74="XB"),1,INT(RIGHT(BS74))))</f>
        <v>0</v>
      </c>
      <c r="HK74" s="234">
        <f t="shared" ca="1" si="362"/>
        <v>0</v>
      </c>
      <c r="HL74" s="230" t="str">
        <f t="shared" si="277"/>
        <v/>
      </c>
      <c r="HM74" s="231">
        <f>IF(CC74="",0,IFERROR(VLOOKUP(CC69&amp;CC70&amp;CC71&amp;CC72&amp;CC73&amp;CC74,General!I:J,2,FALSE),0))</f>
        <v>0</v>
      </c>
      <c r="HN74" s="231">
        <f>IF(CF74="",0,IFERROR(VLOOKUP(CF69&amp;CF70&amp;CF71&amp;CF72&amp;CF73&amp;CF74,General!I:J,2,FALSE),0))</f>
        <v>0</v>
      </c>
      <c r="HO74" s="231">
        <f>IF(CI74="",0,IFERROR(VLOOKUP(CI69&amp;CI70&amp;CI71&amp;CI72&amp;CI73&amp;CI74,General!I:J,2,FALSE),0))</f>
        <v>0</v>
      </c>
      <c r="HP74" s="231">
        <f>IF(CL74="",0,IFERROR(VLOOKUP(CL69&amp;CL70&amp;CL71&amp;CL72&amp;CL73&amp;CL74,General!I:J,2,FALSE),0))</f>
        <v>0</v>
      </c>
      <c r="HQ74" s="231">
        <f>IF(CO74="",0,IFERROR(VLOOKUP(CO69&amp;CO70&amp;CO71&amp;CO72&amp;CO73&amp;CO74,General!I:J,2,FALSE),0))</f>
        <v>0</v>
      </c>
      <c r="HR74" s="231">
        <f>IF(CR74="",0,IFERROR(VLOOKUP(CR69&amp;CR70&amp;CR71&amp;CR72&amp;CR73&amp;CR74,General!I:J,2,FALSE),0))</f>
        <v>0</v>
      </c>
      <c r="HS74" s="231">
        <f>IF(CU74="",0,IFERROR(VLOOKUP(CU69&amp;CU70&amp;CU71&amp;CU72&amp;CU73&amp;CU74,General!I:J,2,FALSE),0))</f>
        <v>0</v>
      </c>
      <c r="HT74" s="231">
        <f>IF(CX74="",0,IFERROR(VLOOKUP(CX69&amp;CX70&amp;CX71&amp;CX72&amp;CX73&amp;CX74,General!I:J,2,FALSE),0))</f>
        <v>0</v>
      </c>
      <c r="HU74" s="231">
        <f>IF(DA74="",0,IFERROR(VLOOKUP(DA69&amp;DA70&amp;DA71&amp;DA72&amp;DA73&amp;DA74,General!I:J,2,FALSE),0))</f>
        <v>0</v>
      </c>
      <c r="HV74" s="231">
        <f>IF(DD74="",0,IFERROR(VLOOKUP(DD69&amp;DD70&amp;DD71&amp;DD72&amp;DD73&amp;DD74,General!I:J,2,FALSE),0))</f>
        <v>0</v>
      </c>
      <c r="HW74" s="231">
        <f>IF(DG74="",0,IFERROR(VLOOKUP(DG69&amp;DG70&amp;DG71&amp;DG72&amp;DG73&amp;DG74,General!I:J,2,FALSE),0))</f>
        <v>0</v>
      </c>
      <c r="HX74" s="231">
        <f>IF(DJ74="",0,IFERROR(VLOOKUP(DJ69&amp;DJ70&amp;DJ71&amp;DJ72&amp;DJ73&amp;DJ74,General!I:J,2,FALSE),0))</f>
        <v>0</v>
      </c>
      <c r="HY74" s="231">
        <f>IF(DM74="",0,IFERROR(VLOOKUP(DM69&amp;DM70&amp;DM71&amp;DM72&amp;DM73&amp;DM74,General!I:J,2,FALSE),0))</f>
        <v>0</v>
      </c>
      <c r="HZ74" s="231">
        <f>IF(DP74="",0,IFERROR(VLOOKUP(DP69&amp;DP70&amp;DP71&amp;DP72&amp;DP73&amp;DP74,General!I:J,2,FALSE),0))</f>
        <v>0</v>
      </c>
      <c r="IA74" s="231">
        <f>IF(DS74="",0,IFERROR(VLOOKUP(DS69&amp;DS70&amp;DS71&amp;DS72&amp;DS73&amp;DS74,General!I:J,2,FALSE),0))</f>
        <v>0</v>
      </c>
      <c r="IB74" s="231">
        <f>IF(DV74="",0,IFERROR(VLOOKUP(DV69&amp;DV70&amp;DV71&amp;DV72&amp;DV73&amp;DV74,General!I:J,2,FALSE),0))</f>
        <v>0</v>
      </c>
      <c r="IC74" s="229">
        <f>IF(DY74="",0,IFERROR(VLOOKUP(DY69&amp;DY70&amp;DY71&amp;DY72&amp;DY73&amp;DY74,General!I:J,2,FALSE),0))</f>
        <v>0</v>
      </c>
      <c r="ID74" s="229">
        <f>IF(EB74="",0,IFERROR(VLOOKUP(EB69&amp;EB70&amp;EB71&amp;EB72&amp;EB73&amp;EB74,General!I:J,2,FALSE),0))</f>
        <v>0</v>
      </c>
      <c r="IE74" s="229">
        <v>0</v>
      </c>
      <c r="IF74" s="234" t="str">
        <f t="shared" si="165"/>
        <v/>
      </c>
      <c r="IG74" s="234" t="str">
        <f t="shared" ref="IG74:IG109" si="363">IF(OR(BI70&amp;BI71&amp;BI72="WLW",BI71&amp;BI72="WW"),"Y","N")</f>
        <v>N</v>
      </c>
      <c r="IH74" s="234" t="str">
        <f t="shared" ref="IH74:IH109" ca="1" si="364">IF(OR(BN70&amp;BN71&amp;BN72="WLW",BN71&amp;BN72="WW"),"Y","N")</f>
        <v>N</v>
      </c>
      <c r="II74" s="234" t="str">
        <f t="shared" ref="II74:II109" si="365">IF(OR(BU70&amp;BU71&amp;BU72="WLW",BU71&amp;BU72="WW"),"Y","N")</f>
        <v>N</v>
      </c>
      <c r="IJ74" s="234" t="str">
        <f t="shared" ref="IJ74:IJ109" si="366">IF(BP73="","",IF(IF74="S",1,IJ73+1))</f>
        <v/>
      </c>
      <c r="IK74" s="276" t="str">
        <f t="shared" ref="IK74:IK109" ca="1" si="367">IF(IK73="Y","N",IF(BP73="","",(IF(AND(BI73&amp;BI74="WW",OR(IF73&amp;IF74="SC",IF73&amp;IF74="CC")),"Y",IF(AND(BI72&amp;BI73&amp;BI74="WLW",IZ74&lt;&gt;"B",OR(IF72&amp;IF73&amp;IF74="SCC",IF72&amp;IF73&amp;IF74="CCC")),"Y","N")))))</f>
        <v/>
      </c>
      <c r="IL74" s="234" t="str">
        <f t="shared" ref="IL74:IL109" ca="1" si="368">IF(IL73="Y","N",IF(BP73="","",IF(AND(BN73&amp;BN74="WW",OR(IF73&amp;IF74="SC",IF73&amp;IF74="CC")),"Y",IF(AND(BN72&amp;BN73&amp;BN74="WLW",JB74&lt;&gt;"B",OR(IF72&amp;IF73&amp;IF74="SCC",IF72&amp;IF73&amp;IF74="CCC")),"Y","N"))))</f>
        <v/>
      </c>
      <c r="IM74" s="234" t="str">
        <f t="shared" ref="IM74:IM109" si="369">IF(IM73="Y","N",IF(BP73="","",IF(AND(BU73&amp;BU74="WW",OR(IF73&amp;IF74="SC",IF73&amp;IF74="CC")),"Y",IF(AND(BU72&amp;BU73&amp;BU74="WLW",JD74&lt;&gt;"B",OR(IF72&amp;IF73&amp;IF74="SCC",IF72&amp;IF73&amp;IF74="CCC")),"Y","N"))))</f>
        <v/>
      </c>
      <c r="IN74" s="234" t="str">
        <f t="shared" ref="IN74:IN109" si="370">IF(BP73="","",IF(AND(BV74&lt;0,IJ74&gt;2,BV74&gt;=(2-IJ74)),"R","N"))</f>
        <v/>
      </c>
      <c r="IO74" s="234" t="str">
        <f t="shared" ref="IO74:IO109" si="371">IF(BP73="","",IF(GZ74="B",IF(BP73="P",JD74,""),IF(BP73="B",JD74,"")))</f>
        <v/>
      </c>
      <c r="IP74" s="234" t="str">
        <f t="shared" ref="IP74:IP109" si="372">IF(BP73="","",IF(GZ74="B",IF(BP73="B",JD74,""),IF(BP73="P",JD74,"")))</f>
        <v/>
      </c>
      <c r="IQ74" s="234" t="str">
        <f t="shared" si="278"/>
        <v/>
      </c>
      <c r="IR74" s="234" t="str">
        <f t="shared" si="279"/>
        <v/>
      </c>
      <c r="IS74" s="234" t="str">
        <f t="shared" si="266"/>
        <v>00000</v>
      </c>
      <c r="IT74" s="234" t="str">
        <f t="shared" si="266"/>
        <v>00000</v>
      </c>
      <c r="IU74" s="234" t="str">
        <f t="shared" si="267"/>
        <v>000000</v>
      </c>
      <c r="IV74" s="234" t="str">
        <f t="shared" si="267"/>
        <v>000000</v>
      </c>
      <c r="IW74" s="234" t="str">
        <f t="shared" si="268"/>
        <v>B</v>
      </c>
      <c r="IX74" s="234" t="str">
        <f t="shared" si="168"/>
        <v>B</v>
      </c>
      <c r="IY74" s="234" t="str">
        <f t="shared" ref="IY74:IY109" si="373">IF(HD73="",HE73,HD73)&amp;BI73</f>
        <v/>
      </c>
      <c r="IZ74" s="234" t="str">
        <f t="shared" ref="IZ74:IZ109" ca="1" si="374">IF(OR(IF74="S",AND(IK73="Y",IG74="N",IZ73&lt;&gt;"B")),"B",IFERROR(VLOOKUP(IY74,JL:JM,2,FALSE),""))</f>
        <v/>
      </c>
      <c r="JA74" s="234" t="str">
        <f t="shared" ref="JA74:JA109" ca="1" si="375">IF(HF73="",HG73,HF73)&amp;BN73</f>
        <v>0</v>
      </c>
      <c r="JB74" s="234" t="str">
        <f t="shared" ref="JB74:JB109" ca="1" si="376">IF(OR(IF74="S",AND(IL73="Y",IH74="N",JB73&lt;&gt;"B")),"B",IFERROR(VLOOKUP(JA74,JL:JM,2,FALSE),""))</f>
        <v/>
      </c>
      <c r="JC74" s="234" t="str">
        <f t="shared" ref="JC74:JC109" si="377">IF(HH73="",HI73,HH73)&amp;BU73</f>
        <v>0</v>
      </c>
      <c r="JD74" s="234" t="str">
        <f t="shared" ref="JD74:JD109" ca="1" si="378">IF(OR(IF74="S",AND(IM73="Y",II74="N",JD73&lt;&gt;"B")),"B",IFERROR(VLOOKUP(JC74,JL:JM,2,FALSE),""))</f>
        <v/>
      </c>
      <c r="JE74" s="234" t="str">
        <f t="shared" ca="1" si="169"/>
        <v/>
      </c>
      <c r="JF74" s="234" t="str">
        <f t="shared" ca="1" si="170"/>
        <v/>
      </c>
      <c r="JG74" s="234" t="str">
        <f t="shared" ca="1" si="171"/>
        <v/>
      </c>
      <c r="JH74" s="234" t="str">
        <f t="shared" ref="JH74:JH109" si="379">IF(BP73="","",IF(LEN(JD74)=1,"B",IF(LEN(JD74)=2,LEFT(JD74),MID(JD74,2,1))))</f>
        <v/>
      </c>
      <c r="JI74" s="234"/>
      <c r="JJ74" s="234"/>
      <c r="JK74" s="234"/>
      <c r="JL74" s="234"/>
      <c r="JM74" s="234"/>
      <c r="JN74" s="234">
        <v>1</v>
      </c>
      <c r="JO74" s="218"/>
      <c r="JP74" s="234"/>
      <c r="JQ74" s="234"/>
      <c r="JS74" s="281" t="e">
        <f t="shared" si="199"/>
        <v>#DIV/0!</v>
      </c>
      <c r="JT74" s="1" t="e">
        <f t="shared" si="200"/>
        <v>#DIV/0!</v>
      </c>
      <c r="JU74" s="1" t="e">
        <f t="shared" si="174"/>
        <v>#DIV/0!</v>
      </c>
      <c r="JV74" s="1" t="e">
        <f t="shared" si="175"/>
        <v>#DIV/0!</v>
      </c>
      <c r="JW74" s="1" t="e">
        <f t="shared" si="176"/>
        <v>#DIV/0!</v>
      </c>
      <c r="JX74" s="1" t="str">
        <f t="shared" si="177"/>
        <v/>
      </c>
      <c r="JY74" s="1" t="str">
        <f t="shared" si="178"/>
        <v/>
      </c>
      <c r="JZ74" s="1" t="str">
        <f t="shared" si="179"/>
        <v/>
      </c>
      <c r="KA74" s="1" t="str">
        <f t="shared" si="180"/>
        <v/>
      </c>
      <c r="KB74" s="1" t="str">
        <f t="shared" si="181"/>
        <v/>
      </c>
      <c r="KC74" s="1" t="str" cm="1">
        <f t="array" aca="1" ref="KC74" ca="1">IF(INDIRECT(VLOOKUP(KC73,General!AC:AE,3,FALSE)&amp;FQ73)&gt;1,KC73,JX74)</f>
        <v>DL</v>
      </c>
      <c r="KD74" s="1" t="str" cm="1">
        <f t="array" aca="1" ref="KD74" ca="1">IF(AND(INDIRECT(VLOOKUP(KD73,General!AC:AE,3,FALSE)&amp;FQ73)&gt;6,KD73&lt;&gt;KC74),KD73,IF(JX74&lt;&gt;KC74,JX74,IF(AND(JX74=JY74,JX74=JZ74),KA74,IF(JX74=JY74,JZ74,JY74))))</f>
        <v>DR</v>
      </c>
      <c r="KE74" s="1" t="str" cm="1">
        <f t="array" aca="1" ref="KE74" ca="1">IF(AND(INDIRECT(VLOOKUP(KE73,General!AC:AE,3,FALSE)&amp;FQ73)&gt;6,KE73&lt;&gt;KC74,KE73&lt;&gt;KD74),KE73,IF(AND(JX74&lt;&gt;KC74,JX74&lt;&gt;KD74),JX74,IF(AND(JY74&lt;&gt;KC74,JY74&lt;&gt;KD74),JY74,IF(AND(JZ74&lt;&gt;KC74,JZ74&lt;&gt;KD74),JZ74,IF(AND(KA74&lt;&gt;KC74,KA74&lt;&gt;KD74),KA74,KB74)))))</f>
        <v>CW</v>
      </c>
      <c r="KF74" s="1" t="str" cm="1">
        <f t="array" aca="1" ref="KF74" ca="1">INDIRECT(KC74&amp;FQ74)</f>
        <v/>
      </c>
      <c r="KG74" s="1" t="str" cm="1">
        <f t="array" aca="1" ref="KG74" ca="1">INDIRECT(KD74&amp;FQ74)</f>
        <v/>
      </c>
      <c r="KH74" s="1" t="str" cm="1">
        <f t="array" aca="1" ref="KH74" ca="1">INDIRECT(KE74&amp;FQ74)</f>
        <v/>
      </c>
      <c r="KI74" s="1" t="str">
        <f ca="1">VLOOKUP(KC74,General!AF:AG,2,FALSE)</f>
        <v xml:space="preserve">L3O </v>
      </c>
      <c r="KJ74" s="1" t="str">
        <f ca="1">VLOOKUP(KD74,General!AF:AG,2,FALSE)</f>
        <v xml:space="preserve">L4O </v>
      </c>
      <c r="KK74" s="1" t="str">
        <f ca="1">VLOOKUP(KE74,General!AF:AG,2,FALSE)</f>
        <v>AWB</v>
      </c>
      <c r="KL74" s="1" t="str">
        <f t="shared" ca="1" si="195"/>
        <v>Y</v>
      </c>
      <c r="KM74" s="1" t="str">
        <f t="shared" ca="1" si="196"/>
        <v>Y</v>
      </c>
      <c r="KN74" s="1" t="str">
        <f t="shared" ca="1" si="197"/>
        <v>Y</v>
      </c>
    </row>
    <row r="75" spans="1:300" ht="15.75" thickBot="1">
      <c r="A75" s="1">
        <v>71</v>
      </c>
      <c r="B75" s="12" t="str">
        <f t="shared" si="286"/>
        <v/>
      </c>
      <c r="C75" s="90" t="str">
        <f t="shared" si="183"/>
        <v/>
      </c>
      <c r="D75" s="13" t="str">
        <f t="shared" ref="D75:E109" si="380">AE75</f>
        <v/>
      </c>
      <c r="E75" s="43" t="str">
        <f t="shared" si="380"/>
        <v/>
      </c>
      <c r="F75" s="14" t="str">
        <f t="shared" si="287"/>
        <v/>
      </c>
      <c r="H75" s="93" t="str">
        <f t="shared" si="184"/>
        <v/>
      </c>
      <c r="I75" s="13" t="str">
        <f t="shared" ref="I75:J109" si="381">AG75</f>
        <v/>
      </c>
      <c r="J75" s="43" t="str">
        <f t="shared" si="381"/>
        <v/>
      </c>
      <c r="K75" s="14" t="str">
        <f t="shared" ref="K75:K109" si="382">IF(M75="","",IF(M75="P",IF(I75="","L","W"),IF(J75="","L","W")))</f>
        <v/>
      </c>
      <c r="L75" s="52"/>
      <c r="M75" s="16" t="str">
        <f>IF(Dashboard!AH75="","",Dashboard!AH75)</f>
        <v/>
      </c>
      <c r="O75" s="12" t="str">
        <f t="shared" si="185"/>
        <v/>
      </c>
      <c r="P75" s="13" t="str">
        <f t="shared" ref="P75:Q109" si="383">AI75</f>
        <v/>
      </c>
      <c r="Q75" s="43" t="str">
        <f t="shared" si="383"/>
        <v/>
      </c>
      <c r="R75" s="85" t="str">
        <f t="shared" ref="R75:R109" si="384">IF(M75="","",IF(M75="P",IF(P75="","L","W"),IF(Q75="","L","W")))</f>
        <v/>
      </c>
      <c r="S75" s="85" t="str">
        <f t="shared" ref="S75:S108" si="385">IF(M75="","",IF(X75="",IF(AO75="S",0,S74),IF(X75="W",IF(AO75="S",0,S74)+BZ75*INT(REPLACE(B75,1,1,"")),IF(AO75="S",0,S74)-BZ75*INT(REPLACE(B75,1,1,"")))))</f>
        <v/>
      </c>
      <c r="T75" s="96" t="str">
        <f t="shared" ref="T75:T109" si="386">IF(M74="","",IF(AO75="S","",IF(S75&gt;=0,S75,IF(AW75="R",S75,""))))</f>
        <v/>
      </c>
      <c r="U75" s="85" t="str">
        <f>IF(M75="","",IF(B75="NB",U74,IF(T75="",SUM($T$5:$T75)+S75,SUM($T$5:$T75))))</f>
        <v/>
      </c>
      <c r="V75" s="97" t="str">
        <f t="shared" si="272"/>
        <v/>
      </c>
      <c r="W75" s="72" t="e">
        <f t="shared" ca="1" si="288"/>
        <v>#VALUE!</v>
      </c>
      <c r="X75" s="74" t="str">
        <f t="shared" si="289"/>
        <v/>
      </c>
      <c r="Y75" s="9" t="str">
        <f t="shared" ca="1" si="280"/>
        <v>D</v>
      </c>
      <c r="Z75" s="4" t="str">
        <f t="shared" ca="1" si="281"/>
        <v>D</v>
      </c>
      <c r="AA75" s="4" t="str">
        <f t="shared" ca="1" si="282"/>
        <v>B</v>
      </c>
      <c r="AB75" s="4" t="str">
        <f t="shared" si="186"/>
        <v/>
      </c>
      <c r="AC75" s="4" t="str">
        <f t="shared" si="187"/>
        <v/>
      </c>
      <c r="AD75" s="4" t="str">
        <f t="shared" si="188"/>
        <v/>
      </c>
      <c r="AE75" s="1" t="str">
        <f t="shared" ref="AE75:AE138" si="387">IF(M74="","",IF(KF75="P",BH75,""))</f>
        <v/>
      </c>
      <c r="AF75" s="1" t="str">
        <f t="shared" ref="AF75:AF138" si="388">IF(M74="","",IF(KF75="B",BH75,""))</f>
        <v/>
      </c>
      <c r="AG75" s="1" t="str">
        <f t="shared" ref="AG75:AG138" si="389">IF(M74="","",IF(KG75="p",BJ75,""))</f>
        <v/>
      </c>
      <c r="AH75" s="1" t="str">
        <f t="shared" ref="AH75:AH138" si="390">IF(M74="","",IF(KG75="B",BJ75,""))</f>
        <v/>
      </c>
      <c r="AI75" s="1" t="str">
        <f t="shared" ref="AI75:AI138" si="391">IF(M74="","",IF(KH75="P",BL75,""))</f>
        <v/>
      </c>
      <c r="AJ75" s="1" t="str">
        <f t="shared" ref="AJ75:AJ138" si="392">IF(M74="","",IF(KH75="B",BL75,""))</f>
        <v/>
      </c>
      <c r="AK75" s="1">
        <f t="shared" ref="AK75:AL138" si="393">IF(D75="",0,IF(OR(D75="B",D75="XB"),1,INT(RIGHT(D75))))+IF(I75="",0,IF(OR(I75="B",I75="XB"),1,INT(RIGHT(I75))))+IF(P75="",0,IF(OR(P75="B",P75="XB"),1,INT(RIGHT(P75))))</f>
        <v>0</v>
      </c>
      <c r="AL75" s="1">
        <f t="shared" si="393"/>
        <v>0</v>
      </c>
      <c r="AM75" s="1" t="str">
        <f t="shared" si="273"/>
        <v/>
      </c>
      <c r="AN75" s="1">
        <f t="shared" si="290"/>
        <v>0</v>
      </c>
      <c r="AO75" s="1" t="str">
        <f t="shared" si="190"/>
        <v/>
      </c>
      <c r="AP75" s="1" t="str">
        <f t="shared" si="291"/>
        <v>N</v>
      </c>
      <c r="AQ75" s="1" t="str">
        <f t="shared" si="292"/>
        <v>N</v>
      </c>
      <c r="AR75" s="1" t="str">
        <f t="shared" si="293"/>
        <v>N</v>
      </c>
      <c r="AS75" s="1" t="str">
        <f t="shared" si="294"/>
        <v/>
      </c>
      <c r="AT75" s="15" t="str">
        <f t="shared" ref="AT75:AT138" ca="1" si="394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ca="1" si="295"/>
        <v/>
      </c>
      <c r="AV75" s="1" t="str">
        <f t="shared" ca="1" si="296"/>
        <v/>
      </c>
      <c r="AW75" s="1" t="str">
        <f t="shared" si="297"/>
        <v/>
      </c>
      <c r="AX75" s="1" t="str">
        <f t="shared" si="298"/>
        <v/>
      </c>
      <c r="AY75" s="1" t="str">
        <f t="shared" si="299"/>
        <v/>
      </c>
      <c r="AZ75" s="1" t="str">
        <f>IF(Dashboard!AH75="P",IF(AZ74="",1,AZ74+1),"")</f>
        <v/>
      </c>
      <c r="BA75" s="1" t="str">
        <f>IF(Dashboard!AH75="B",IF(BA74="",1,BA74+1),"")</f>
        <v/>
      </c>
      <c r="BB75" s="1" t="str">
        <f t="shared" si="270"/>
        <v>00000</v>
      </c>
      <c r="BC75" s="1" t="str">
        <f t="shared" si="270"/>
        <v>00000</v>
      </c>
      <c r="BD75" s="1" t="str">
        <f t="shared" si="271"/>
        <v>000000</v>
      </c>
      <c r="BE75" s="1" t="str">
        <f t="shared" si="271"/>
        <v>000000</v>
      </c>
      <c r="BF75" s="1" t="str">
        <f t="shared" ref="BF75:BF109" si="395">IF(COUNTBLANK(AZ70:AZ74)&gt;2,"B","P")</f>
        <v>B</v>
      </c>
      <c r="BG75" s="1" t="str">
        <f t="shared" si="300"/>
        <v/>
      </c>
      <c r="BH75" s="1">
        <f t="shared" ref="BH75:BH109" ca="1" si="396">IF(OR(AO75="S",AND(AT74="Y",AP75="N",BH74&lt;&gt;"B")),"B",IFERROR(VLOOKUP(BG75,BT:BU,2,FALSE),""))</f>
        <v>0</v>
      </c>
      <c r="BI75" s="1" t="str">
        <f t="shared" si="301"/>
        <v/>
      </c>
      <c r="BJ75" s="1">
        <f t="shared" ref="BJ75:BJ109" ca="1" si="397">IF(OR(AO75="S",AND(AU74="Y",AQ75="N",BJ74&lt;&gt;"B")),"B",IFERROR(VLOOKUP(BI75,BT:BU,2,FALSE),""))</f>
        <v>0</v>
      </c>
      <c r="BK75" s="1" t="str">
        <f t="shared" si="302"/>
        <v/>
      </c>
      <c r="BL75" s="1">
        <f t="shared" ref="BL75:BL109" ca="1" si="398">IF(OR(AO75="S",AND(AV74="Y",AR75="N",BL74&lt;&gt;"B")),"B",IFERROR(VLOOKUP(BK75,BT:BU,2,FALSE),""))</f>
        <v>0</v>
      </c>
      <c r="BM75" s="1" t="str">
        <f t="shared" ref="BM75:BM109" ca="1" si="399">IF(BH75="","",IF(OR(BH75="B",BH75="XB"),1,RIGHT(BH75)))</f>
        <v>0</v>
      </c>
      <c r="BN75" s="1" t="str">
        <f t="shared" ref="BN75:BN109" ca="1" si="400">IF(BJ75="","",IF(OR(BJ75="B",BJ75="XB"),1,RIGHT(BJ75)))</f>
        <v>0</v>
      </c>
      <c r="BO75" s="1" t="str">
        <f t="shared" ref="BO75:BO109" ca="1" si="401">IF(BL75="","",IF(OR(BL75="B",BL75="XB"),1,RIGHT(BL75)))</f>
        <v>0</v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>IF(Dashboard!U75="",1,0.5)</f>
        <v>1</v>
      </c>
      <c r="CB75" s="218" t="str">
        <f t="shared" si="303"/>
        <v/>
      </c>
      <c r="CC75" s="219" t="str">
        <f t="shared" si="304"/>
        <v/>
      </c>
      <c r="CD75" s="217" t="str">
        <f t="shared" si="305"/>
        <v/>
      </c>
      <c r="CE75" s="218" t="str">
        <f t="shared" si="306"/>
        <v/>
      </c>
      <c r="CF75" s="219" t="str">
        <f t="shared" si="307"/>
        <v/>
      </c>
      <c r="CG75" s="217" t="str">
        <f t="shared" si="308"/>
        <v/>
      </c>
      <c r="CH75" s="218" t="str">
        <f t="shared" si="309"/>
        <v/>
      </c>
      <c r="CI75" s="219" t="str">
        <f t="shared" si="310"/>
        <v/>
      </c>
      <c r="CJ75" s="217" t="str">
        <f t="shared" si="311"/>
        <v/>
      </c>
      <c r="CK75" s="218" t="str">
        <f t="shared" si="312"/>
        <v/>
      </c>
      <c r="CL75" s="219" t="str">
        <f t="shared" si="313"/>
        <v/>
      </c>
      <c r="CM75" s="217" t="str">
        <f t="shared" si="314"/>
        <v/>
      </c>
      <c r="CN75" s="218" t="str">
        <f t="shared" ref="CN75:CN109" si="402">IF(M74="","",IF(CN74="P","B","P"))</f>
        <v/>
      </c>
      <c r="CO75" s="219" t="str">
        <f t="shared" si="315"/>
        <v/>
      </c>
      <c r="CP75" s="217" t="str">
        <f t="shared" si="316"/>
        <v/>
      </c>
      <c r="CQ75" s="218" t="str">
        <f t="shared" si="317"/>
        <v/>
      </c>
      <c r="CR75" s="219" t="str">
        <f t="shared" si="318"/>
        <v/>
      </c>
      <c r="CS75" s="217" t="str">
        <f t="shared" si="319"/>
        <v/>
      </c>
      <c r="CT75" s="218" t="str">
        <f t="shared" si="320"/>
        <v/>
      </c>
      <c r="CU75" s="219" t="str">
        <f t="shared" si="321"/>
        <v/>
      </c>
      <c r="CV75" s="217" t="str">
        <f t="shared" si="322"/>
        <v/>
      </c>
      <c r="CW75" s="218" t="str">
        <f t="shared" si="323"/>
        <v/>
      </c>
      <c r="CX75" s="219" t="str">
        <f t="shared" si="324"/>
        <v/>
      </c>
      <c r="CY75" s="220" t="str">
        <f t="shared" si="325"/>
        <v/>
      </c>
      <c r="CZ75" s="218" t="str">
        <f t="shared" si="326"/>
        <v/>
      </c>
      <c r="DA75" s="219" t="str">
        <f t="shared" si="327"/>
        <v/>
      </c>
      <c r="DB75" s="217" t="str">
        <f t="shared" si="328"/>
        <v/>
      </c>
      <c r="DC75" s="218" t="str">
        <f t="shared" si="329"/>
        <v/>
      </c>
      <c r="DD75" s="219" t="str">
        <f t="shared" si="330"/>
        <v/>
      </c>
      <c r="DE75" s="217" t="str">
        <f t="shared" si="331"/>
        <v/>
      </c>
      <c r="DF75" s="218" t="str">
        <f t="shared" si="332"/>
        <v/>
      </c>
      <c r="DG75" s="219" t="str">
        <f t="shared" si="333"/>
        <v/>
      </c>
      <c r="DH75" s="217" t="str">
        <f t="shared" si="334"/>
        <v/>
      </c>
      <c r="DI75" s="218" t="str">
        <f t="shared" si="335"/>
        <v/>
      </c>
      <c r="DJ75" s="219" t="str">
        <f t="shared" si="336"/>
        <v/>
      </c>
      <c r="DK75" s="217" t="str">
        <f t="shared" si="337"/>
        <v/>
      </c>
      <c r="DL75" s="218" t="str">
        <f t="shared" si="338"/>
        <v/>
      </c>
      <c r="DM75" s="219" t="str">
        <f t="shared" si="339"/>
        <v/>
      </c>
      <c r="DN75" s="217" t="str">
        <f t="shared" si="340"/>
        <v/>
      </c>
      <c r="DO75" s="218" t="str">
        <f t="shared" si="341"/>
        <v/>
      </c>
      <c r="DP75" s="219" t="str">
        <f t="shared" si="342"/>
        <v/>
      </c>
      <c r="DQ75" s="217" t="str">
        <f t="shared" si="343"/>
        <v/>
      </c>
      <c r="DR75" s="218" t="str">
        <f t="shared" si="344"/>
        <v/>
      </c>
      <c r="DS75" s="219" t="str">
        <f t="shared" si="345"/>
        <v/>
      </c>
      <c r="DT75" s="217" t="str">
        <f t="shared" si="346"/>
        <v/>
      </c>
      <c r="DU75" s="218" t="str">
        <f t="shared" si="347"/>
        <v/>
      </c>
      <c r="DV75" s="219" t="str">
        <f t="shared" si="348"/>
        <v/>
      </c>
      <c r="DW75" s="217" t="str">
        <f t="shared" si="349"/>
        <v/>
      </c>
      <c r="DX75" s="218" t="str">
        <f t="shared" si="350"/>
        <v/>
      </c>
      <c r="DY75" s="219" t="str">
        <f t="shared" si="351"/>
        <v/>
      </c>
      <c r="DZ75" s="217" t="str">
        <f t="shared" si="352"/>
        <v/>
      </c>
      <c r="EA75" s="218" t="str">
        <f t="shared" si="353"/>
        <v/>
      </c>
      <c r="EB75" s="219" t="str">
        <f t="shared" si="354"/>
        <v/>
      </c>
      <c r="EC75" s="217" t="str">
        <f t="shared" si="355"/>
        <v/>
      </c>
      <c r="ED75" s="252">
        <f t="shared" ref="ED75:ED109" si="403">MAX(CD75,CG75,CJ75,CM75,CP75,CS75,CV75,CY75,DB75,DE75,DH75,DK75,DN75,DQ75,DT75,DW75,DZ75,EC75)</f>
        <v>0</v>
      </c>
      <c r="EE75" s="253">
        <f t="shared" ref="EE75:EE109" si="404">COUNTIF(EG75:EX75,ED75)</f>
        <v>0</v>
      </c>
      <c r="EF75" s="254" t="str">
        <f t="shared" ref="EF75:EF109" si="405">IF(BP75="","",IF(BX75="",EF74,IF(BX75&gt;=30,IF(OR(EF74="G",EF74="GG"),"GG",IF(OR(EF74="R",EF74="RR"),"GRR",IF(EF74="","G","GGRR"))),IF(BX75&lt;=-30,IF(OR(EF74="R",EF74="RR"),"RR",IF(OR(EF74="G",EF74="GG"),"GGR",IF(EF74="","R","GGRR"))),IF(OR(EF74="R",EF74="RR"),"RR",IF(OR(EF74="G",EF74="GG"),"GG",IF(EF74="","","GGRR")))))))</f>
        <v/>
      </c>
      <c r="EG75" s="255" t="e">
        <f t="shared" ref="EG75:EU90" si="406">AVERAGE(EY72:EY75)</f>
        <v>#DIV/0!</v>
      </c>
      <c r="EH75" s="255" t="e">
        <f t="shared" si="406"/>
        <v>#DIV/0!</v>
      </c>
      <c r="EI75" s="255" t="e">
        <f t="shared" si="406"/>
        <v>#DIV/0!</v>
      </c>
      <c r="EJ75" s="255" t="e">
        <f t="shared" si="406"/>
        <v>#DIV/0!</v>
      </c>
      <c r="EK75" s="255" t="e">
        <f t="shared" si="406"/>
        <v>#DIV/0!</v>
      </c>
      <c r="EL75" s="255" t="e">
        <f t="shared" si="406"/>
        <v>#DIV/0!</v>
      </c>
      <c r="EM75" s="255" t="e">
        <f t="shared" si="406"/>
        <v>#DIV/0!</v>
      </c>
      <c r="EN75" s="255" t="e">
        <f t="shared" si="406"/>
        <v>#DIV/0!</v>
      </c>
      <c r="EO75" s="255" t="e">
        <f t="shared" si="406"/>
        <v>#DIV/0!</v>
      </c>
      <c r="EP75" s="255" t="e">
        <f t="shared" si="406"/>
        <v>#DIV/0!</v>
      </c>
      <c r="EQ75" s="255" t="e">
        <f t="shared" si="406"/>
        <v>#DIV/0!</v>
      </c>
      <c r="ER75" s="255" t="e">
        <f t="shared" si="406"/>
        <v>#DIV/0!</v>
      </c>
      <c r="ES75" s="255" t="e">
        <f t="shared" si="406"/>
        <v>#DIV/0!</v>
      </c>
      <c r="ET75" s="255" t="e">
        <f t="shared" si="406"/>
        <v>#DIV/0!</v>
      </c>
      <c r="EU75" s="255" t="e">
        <f t="shared" si="406"/>
        <v>#DIV/0!</v>
      </c>
      <c r="EV75" s="255" t="e">
        <f t="shared" si="260"/>
        <v>#DIV/0!</v>
      </c>
      <c r="EW75" s="255" t="e">
        <f t="shared" si="203"/>
        <v>#DIV/0!</v>
      </c>
      <c r="EX75" s="255" t="e">
        <f t="shared" si="201"/>
        <v>#DIV/0!</v>
      </c>
      <c r="EY75" s="256" t="str">
        <f t="shared" ref="EY75:EY109" si="407">CD75</f>
        <v/>
      </c>
      <c r="EZ75" s="257" t="str">
        <f t="shared" ref="EZ75:EZ109" si="408">CG75</f>
        <v/>
      </c>
      <c r="FA75" s="257" t="str">
        <f t="shared" ref="FA75:FA109" si="409">CJ75</f>
        <v/>
      </c>
      <c r="FB75" s="257" t="str">
        <f t="shared" ref="FB75:FB109" si="410">CM75</f>
        <v/>
      </c>
      <c r="FC75" s="257" t="str">
        <f t="shared" ref="FC75:FC109" si="411">CP75</f>
        <v/>
      </c>
      <c r="FD75" s="257" t="str">
        <f t="shared" ref="FD75:FD109" si="412">CS75</f>
        <v/>
      </c>
      <c r="FE75" s="257" t="str">
        <f t="shared" ref="FE75:FE109" si="413">CV75</f>
        <v/>
      </c>
      <c r="FF75" s="257" t="str">
        <f t="shared" ref="FF75:FF109" si="414">CY75</f>
        <v/>
      </c>
      <c r="FG75" s="257" t="str">
        <f t="shared" ref="FG75:FG109" si="415">DB75</f>
        <v/>
      </c>
      <c r="FH75" s="257" t="str">
        <f t="shared" ref="FH75:FH109" si="416">DE75</f>
        <v/>
      </c>
      <c r="FI75" s="257" t="str">
        <f t="shared" ref="FI75:FI109" si="417">DH75</f>
        <v/>
      </c>
      <c r="FJ75" s="257" t="str">
        <f t="shared" ref="FJ75:FJ109" si="418">DK75</f>
        <v/>
      </c>
      <c r="FK75" s="257" t="str">
        <f t="shared" ref="FK75:FK109" si="419">DN75</f>
        <v/>
      </c>
      <c r="FL75" s="257" t="str">
        <f t="shared" ref="FL75:FL109" si="420">DQ75</f>
        <v/>
      </c>
      <c r="FM75" s="257" t="str">
        <f t="shared" ref="FM75:FM109" si="421">DT75</f>
        <v/>
      </c>
      <c r="FN75" s="257" t="str">
        <f t="shared" ref="FN75:FN109" si="422">DW75</f>
        <v/>
      </c>
      <c r="FO75" s="257" t="str">
        <f t="shared" ref="FO75:FO109" si="423">DZ75</f>
        <v/>
      </c>
      <c r="FP75" s="258" t="str">
        <f t="shared" ref="FP75:FP109" si="424">EC75</f>
        <v/>
      </c>
      <c r="FQ75" s="228">
        <v>75</v>
      </c>
      <c r="FR75" s="232">
        <f t="shared" si="198"/>
        <v>70</v>
      </c>
      <c r="FS75" s="230" t="str" cm="1">
        <f t="array" ref="FS75">IFERROR(INDEX($EG$4:$EX$4,_xlfn.AGGREGATE(15,6,COLUMN($EG$4:$EX$4)-COLUMN($EF$1)/($EG75:$EX75=LARGE($EG75:$EX75,1)),COLUMNS($EX$4:$EX$4))),"")</f>
        <v/>
      </c>
      <c r="FT75" s="230" t="str" cm="1">
        <f t="array" ref="FT75">IFERROR(INDEX($EG$4:$EX$4,_xlfn.AGGREGATE(15,6,COLUMN($EG$4:$EX$4)-COLUMN($EF$1)/($EG75:$EX75=LARGE($EG75:$EX75,2)),COLUMNS($EX$4:$EY$4))),"")</f>
        <v/>
      </c>
      <c r="FU75" s="230" t="str" cm="1">
        <f t="array" ref="FU75">IFERROR(INDEX($EG$4:$EX$4,_xlfn.AGGREGATE(15,6,COLUMN($EG$4:$EX$4)-COLUMN($EF$1)/($EG75:$EX75=LARGE($EG75:$EX75,3)),COLUMNS($EX$4:$EZ$4))),"")</f>
        <v/>
      </c>
      <c r="FV75" s="230" t="str" cm="1">
        <f t="array" ref="FV75">IFERROR(INDEX($EG$4:$EX$4,_xlfn.AGGREGATE(15,6,COLUMN($EG$4:$EX$4)-COLUMN($EF$1)/($EG75:$EX75=LARGE($EG75:$EX75,4)),COLUMNS($EX$4:$FA$4))),"")</f>
        <v/>
      </c>
      <c r="FW75" s="230" t="str" cm="1">
        <f t="array" ref="FW75">IFERROR(INDEX($EG$4:$EX$4,_xlfn.AGGREGATE(15,6,COLUMN($EG$4:$EX$4)-COLUMN($EF$1)/($EG75:$EX75=LARGE($EG75:$EX75,5)),COLUMNS($EX$4:$FB$4))),"")</f>
        <v/>
      </c>
      <c r="FX75" s="230" t="str" cm="1">
        <f t="array" ref="FX75">IFERROR(INDEX($EG$4:$EX$4,_xlfn.AGGREGATE(15,6,COLUMN($EG$4:$EX$4)-COLUMN($EF$1)/($EG75:$EX75=LARGE($EG75:$EX75,6)),COLUMNS($EX$4:$FC$4))),"")</f>
        <v/>
      </c>
      <c r="FY75" s="228" t="str">
        <f t="shared" si="191"/>
        <v/>
      </c>
      <c r="FZ75" s="231" t="str">
        <f t="shared" ca="1" si="192"/>
        <v>R</v>
      </c>
      <c r="GA75" s="231" t="e" cm="1">
        <f t="array" aca="1" ref="GA75" ca="1">IF(INDIRECT(VLOOKUP(GA74,General!AC:AE,3,FALSE)&amp;FQ74)&gt;0,GA74,FY74)</f>
        <v>#N/A</v>
      </c>
      <c r="GB75" s="232">
        <f t="shared" ca="1" si="193"/>
        <v>6</v>
      </c>
      <c r="GC75" s="230"/>
      <c r="GD75" s="231"/>
      <c r="GE75" s="231"/>
      <c r="GF75" s="231"/>
      <c r="GG75" s="231"/>
      <c r="GH75" s="229"/>
      <c r="GI75" s="259">
        <f ca="1">IF(FS75="",-1,COUNTIF(INDIRECT(GC75&amp;$DN$10):INDIRECT(GC75&amp;FQ75),"Y"))</f>
        <v>-1</v>
      </c>
      <c r="GJ75" s="262">
        <f ca="1">IF(FT75="",-1,COUNTIF(INDIRECT(GD75&amp;$DN$10):INDIRECT(GD75&amp;FQ75),"Y"))</f>
        <v>-1</v>
      </c>
      <c r="GK75" s="262">
        <f ca="1">IF(FU75="",-1,COUNTIF(INDIRECT(GE75&amp;$DN$10):INDIRECT(GE75&amp;FQ75),"Y"))</f>
        <v>-1</v>
      </c>
      <c r="GL75" s="260">
        <f ca="1">IF(FV75="",-1,COUNTIF(INDIRECT(GF75&amp;$DN$10):INDIRECT(GF75&amp;FQ75),"Y"))</f>
        <v>-1</v>
      </c>
      <c r="GM75" s="264">
        <f ca="1">IF(FW75="",-1,COUNTIF(INDIRECT(GG75&amp;$DN$10):INDIRECT(GG75&amp;FQ75),"Y"))</f>
        <v>-1</v>
      </c>
      <c r="GN75" s="264">
        <f ca="1">IF(FX75="",-1,COUNTIF(INDIRECT(GH75&amp;$DN$10):INDIRECT(GH75&amp;FQ75),"Y"))</f>
        <v>-1</v>
      </c>
      <c r="GO75" s="230" t="str" cm="1">
        <f t="array" ref="GO75">IFERROR(INDEX($DP$75:$DU$75,_xlfn.AGGREGATE(15,6,COLUMN($DP$75:$DU$75)-COLUMN($DO$75)/($EF$75:$EK$75=MAX($EF$75:$EK$75)),COLUMNS($DP$75:FS75))),"")</f>
        <v/>
      </c>
      <c r="GP75" s="231" t="str" cm="1">
        <f t="array" ref="GP75">IFERROR(INDEX($DP$75:$DU$75,_xlfn.AGGREGATE(15,6,COLUMN($DP$75:$DU$75)-COLUMN($DO$75)/($EF$75:$EK$75=MAX($EF$75:$EK$75)),COLUMNS($DP$75:FT75))),"")</f>
        <v/>
      </c>
      <c r="GQ75" s="231" t="str" cm="1">
        <f t="array" ref="GQ75">IFERROR(INDEX($DP$75:$DU$75,_xlfn.AGGREGATE(15,6,COLUMN($DP$75:$DU$75)-COLUMN($DO$75)/($EF$75:$EK$75=MAX($EF$75:$EK$75)),COLUMNS($DP$75:FU75))),"")</f>
        <v/>
      </c>
      <c r="GR75" s="231" t="str" cm="1">
        <f t="array" ref="GR75">IFERROR(INDEX($DP$75:$DU$75,_xlfn.AGGREGATE(15,6,COLUMN($DP$75:$DU$75)-COLUMN($DO$75)/($EF$75:$EK$75=MAX($EF$75:$EK$75)),COLUMNS($DP$75:FV75))),"")</f>
        <v/>
      </c>
      <c r="GS75" s="231" t="str" cm="1">
        <f t="array" ref="GS75">IFERROR(INDEX($DP$75:$DU$75,_xlfn.AGGREGATE(15,6,COLUMN($DP$75:$DU$75)-COLUMN($DO$75)/($EF$75:$EK$75=MAX($EF$75:$EK$75)),COLUMNS($DP$75:FW75))),"")</f>
        <v/>
      </c>
      <c r="GT75" s="229" t="str" cm="1">
        <f t="array" ref="GT75">IFERROR(INDEX($DP$75:$DU$75,_xlfn.AGGREGATE(15,6,COLUMN($DP$75:$DU$75)-COLUMN($DO$75)/($EF$75:$EK$75=MAX($EF$75:$EK$75)),COLUMNS($DP$75:FX75))),"")</f>
        <v/>
      </c>
      <c r="GU75" s="234">
        <f t="shared" ref="GU75:GU109" ca="1" si="425">COUNTIF(GI75:GN75,MAX(GI75:GN75))</f>
        <v>6</v>
      </c>
      <c r="GV75" s="232">
        <f t="shared" ca="1" si="194"/>
        <v>6</v>
      </c>
      <c r="GW75" s="263" t="str" cm="1">
        <f t="array" aca="1" ref="GW75" ca="1">INDEX(GO75:GT75,1,GV75)</f>
        <v/>
      </c>
      <c r="GX75" s="230" t="str">
        <f t="shared" ca="1" si="283"/>
        <v>B</v>
      </c>
      <c r="GY75" s="231" t="str">
        <f t="shared" ca="1" si="284"/>
        <v>T</v>
      </c>
      <c r="GZ75" s="231" t="str">
        <f t="shared" si="285"/>
        <v>C</v>
      </c>
      <c r="HA75" s="231" t="str">
        <f t="shared" si="274"/>
        <v/>
      </c>
      <c r="HB75" s="231" t="str">
        <f t="shared" ca="1" si="275"/>
        <v>00</v>
      </c>
      <c r="HC75" s="231" t="str">
        <f t="shared" si="276"/>
        <v>00</v>
      </c>
      <c r="HD75" s="234" t="str">
        <f t="shared" si="356"/>
        <v/>
      </c>
      <c r="HE75" s="234" t="str">
        <f t="shared" si="357"/>
        <v/>
      </c>
      <c r="HF75" s="234" t="str">
        <f t="shared" si="358"/>
        <v/>
      </c>
      <c r="HG75" s="234" t="str">
        <f t="shared" si="359"/>
        <v/>
      </c>
      <c r="HH75" s="234" t="str">
        <f t="shared" si="360"/>
        <v/>
      </c>
      <c r="HI75" s="234" t="str">
        <f t="shared" si="361"/>
        <v/>
      </c>
      <c r="HJ75" s="234">
        <f t="shared" ca="1" si="362"/>
        <v>0</v>
      </c>
      <c r="HK75" s="234">
        <f t="shared" ca="1" si="362"/>
        <v>0</v>
      </c>
      <c r="HL75" s="230" t="str">
        <f t="shared" si="277"/>
        <v/>
      </c>
      <c r="HM75" s="231">
        <f>IF(CC75="",0,IFERROR(VLOOKUP(CC70&amp;CC71&amp;CC72&amp;CC73&amp;CC74&amp;CC75,General!I:J,2,FALSE),0))</f>
        <v>0</v>
      </c>
      <c r="HN75" s="231">
        <f>IF(CF75="",0,IFERROR(VLOOKUP(CF70&amp;CF71&amp;CF72&amp;CF73&amp;CF74&amp;CF75,General!I:J,2,FALSE),0))</f>
        <v>0</v>
      </c>
      <c r="HO75" s="231">
        <f>IF(CI75="",0,IFERROR(VLOOKUP(CI70&amp;CI71&amp;CI72&amp;CI73&amp;CI74&amp;CI75,General!I:J,2,FALSE),0))</f>
        <v>0</v>
      </c>
      <c r="HP75" s="231">
        <f>IF(CL75="",0,IFERROR(VLOOKUP(CL70&amp;CL71&amp;CL72&amp;CL73&amp;CL74&amp;CL75,General!I:J,2,FALSE),0))</f>
        <v>0</v>
      </c>
      <c r="HQ75" s="231">
        <f>IF(CO75="",0,IFERROR(VLOOKUP(CO70&amp;CO71&amp;CO72&amp;CO73&amp;CO74&amp;CO75,General!I:J,2,FALSE),0))</f>
        <v>0</v>
      </c>
      <c r="HR75" s="231">
        <f>IF(CR75="",0,IFERROR(VLOOKUP(CR70&amp;CR71&amp;CR72&amp;CR73&amp;CR74&amp;CR75,General!I:J,2,FALSE),0))</f>
        <v>0</v>
      </c>
      <c r="HS75" s="231">
        <f>IF(CU75="",0,IFERROR(VLOOKUP(CU70&amp;CU71&amp;CU72&amp;CU73&amp;CU74&amp;CU75,General!I:J,2,FALSE),0))</f>
        <v>0</v>
      </c>
      <c r="HT75" s="231">
        <f>IF(CX75="",0,IFERROR(VLOOKUP(CX70&amp;CX71&amp;CX72&amp;CX73&amp;CX74&amp;CX75,General!I:J,2,FALSE),0))</f>
        <v>0</v>
      </c>
      <c r="HU75" s="231">
        <f>IF(DA75="",0,IFERROR(VLOOKUP(DA70&amp;DA71&amp;DA72&amp;DA73&amp;DA74&amp;DA75,General!I:J,2,FALSE),0))</f>
        <v>0</v>
      </c>
      <c r="HV75" s="231">
        <f>IF(DD75="",0,IFERROR(VLOOKUP(DD70&amp;DD71&amp;DD72&amp;DD73&amp;DD74&amp;DD75,General!I:J,2,FALSE),0))</f>
        <v>0</v>
      </c>
      <c r="HW75" s="231">
        <f>IF(DG75="",0,IFERROR(VLOOKUP(DG70&amp;DG71&amp;DG72&amp;DG73&amp;DG74&amp;DG75,General!I:J,2,FALSE),0))</f>
        <v>0</v>
      </c>
      <c r="HX75" s="231">
        <f>IF(DJ75="",0,IFERROR(VLOOKUP(DJ70&amp;DJ71&amp;DJ72&amp;DJ73&amp;DJ74&amp;DJ75,General!I:J,2,FALSE),0))</f>
        <v>0</v>
      </c>
      <c r="HY75" s="231">
        <f>IF(DM75="",0,IFERROR(VLOOKUP(DM70&amp;DM71&amp;DM72&amp;DM73&amp;DM74&amp;DM75,General!I:J,2,FALSE),0))</f>
        <v>0</v>
      </c>
      <c r="HZ75" s="231">
        <f>IF(DP75="",0,IFERROR(VLOOKUP(DP70&amp;DP71&amp;DP72&amp;DP73&amp;DP74&amp;DP75,General!I:J,2,FALSE),0))</f>
        <v>0</v>
      </c>
      <c r="IA75" s="231">
        <f>IF(DS75="",0,IFERROR(VLOOKUP(DS70&amp;DS71&amp;DS72&amp;DS73&amp;DS74&amp;DS75,General!I:J,2,FALSE),0))</f>
        <v>0</v>
      </c>
      <c r="IB75" s="231">
        <f>IF(DV75="",0,IFERROR(VLOOKUP(DV70&amp;DV71&amp;DV72&amp;DV73&amp;DV74&amp;DV75,General!I:J,2,FALSE),0))</f>
        <v>0</v>
      </c>
      <c r="IC75" s="229">
        <f>IF(DY75="",0,IFERROR(VLOOKUP(DY70&amp;DY71&amp;DY72&amp;DY73&amp;DY74&amp;DY75,General!I:J,2,FALSE),0))</f>
        <v>0</v>
      </c>
      <c r="ID75" s="229">
        <f>IF(EB75="",0,IFERROR(VLOOKUP(EB70&amp;EB71&amp;EB72&amp;EB73&amp;EB74&amp;EB75,General!I:J,2,FALSE),0))</f>
        <v>0</v>
      </c>
      <c r="IE75" s="229">
        <v>0</v>
      </c>
      <c r="IF75" s="234" t="str">
        <f t="shared" ref="IF75:IF109" si="426">IF(BP74="","",IF(IN74="R","S",IF(IF74="S","C",IF(OR(AND(BV74&gt;=0,JH74="F"),AND(JH74="L",JH73="L",BU74="L")),"S","C"))))</f>
        <v/>
      </c>
      <c r="IG75" s="234" t="str">
        <f t="shared" si="363"/>
        <v>N</v>
      </c>
      <c r="IH75" s="234" t="str">
        <f t="shared" ca="1" si="364"/>
        <v>N</v>
      </c>
      <c r="II75" s="234" t="str">
        <f t="shared" si="365"/>
        <v>N</v>
      </c>
      <c r="IJ75" s="234" t="str">
        <f t="shared" si="366"/>
        <v/>
      </c>
      <c r="IK75" s="276" t="str">
        <f t="shared" ca="1" si="367"/>
        <v/>
      </c>
      <c r="IL75" s="234" t="str">
        <f t="shared" ca="1" si="368"/>
        <v/>
      </c>
      <c r="IM75" s="234" t="str">
        <f t="shared" si="369"/>
        <v/>
      </c>
      <c r="IN75" s="234" t="str">
        <f t="shared" si="370"/>
        <v/>
      </c>
      <c r="IO75" s="234" t="str">
        <f t="shared" si="371"/>
        <v/>
      </c>
      <c r="IP75" s="234" t="str">
        <f t="shared" si="372"/>
        <v/>
      </c>
      <c r="IQ75" s="234" t="str">
        <f t="shared" si="278"/>
        <v/>
      </c>
      <c r="IR75" s="234" t="str">
        <f t="shared" si="279"/>
        <v/>
      </c>
      <c r="IS75" s="234" t="str">
        <f t="shared" si="266"/>
        <v>00000</v>
      </c>
      <c r="IT75" s="234" t="str">
        <f t="shared" si="266"/>
        <v>00000</v>
      </c>
      <c r="IU75" s="234" t="str">
        <f t="shared" si="267"/>
        <v>000000</v>
      </c>
      <c r="IV75" s="234" t="str">
        <f t="shared" si="267"/>
        <v>000000</v>
      </c>
      <c r="IW75" s="234" t="str">
        <f t="shared" si="268"/>
        <v>B</v>
      </c>
      <c r="IX75" s="234" t="str">
        <f t="shared" ref="IX75:IX109" si="427">IF(COUNTBLANK(IQ72:IQ74)&gt;1,"B","P")</f>
        <v>B</v>
      </c>
      <c r="IY75" s="234" t="str">
        <f t="shared" si="373"/>
        <v/>
      </c>
      <c r="IZ75" s="234" t="str">
        <f t="shared" ca="1" si="374"/>
        <v/>
      </c>
      <c r="JA75" s="234" t="str">
        <f t="shared" ca="1" si="375"/>
        <v>0</v>
      </c>
      <c r="JB75" s="234" t="str">
        <f t="shared" ca="1" si="376"/>
        <v/>
      </c>
      <c r="JC75" s="234" t="str">
        <f t="shared" si="377"/>
        <v>0</v>
      </c>
      <c r="JD75" s="234" t="str">
        <f t="shared" ca="1" si="378"/>
        <v/>
      </c>
      <c r="JE75" s="234" t="str">
        <f t="shared" ref="JE75:JE109" ca="1" si="428">IF(IZ75="","",IF(OR(IZ75="B",IZ75="XB"),1,RIGHT(IZ75)))</f>
        <v/>
      </c>
      <c r="JF75" s="234" t="str">
        <f t="shared" ref="JF75:JF109" ca="1" si="429">IF(JB75="","",IF(OR(JB75="B",JB75="XB"),1,RIGHT(JB75)))</f>
        <v/>
      </c>
      <c r="JG75" s="234" t="str">
        <f t="shared" ref="JG75:JG109" ca="1" si="430">IF(JD75="","",IF(OR(JD75="B",JD75="XB"),1,RIGHT(JD75)))</f>
        <v/>
      </c>
      <c r="JH75" s="234" t="str">
        <f t="shared" si="379"/>
        <v/>
      </c>
      <c r="JI75" s="234"/>
      <c r="JJ75" s="234"/>
      <c r="JK75" s="234"/>
      <c r="JL75" s="234"/>
      <c r="JM75" s="234"/>
      <c r="JN75" s="234">
        <v>2</v>
      </c>
      <c r="JO75" s="218"/>
      <c r="JP75" s="234"/>
      <c r="JQ75" s="234"/>
      <c r="JS75" s="281" t="e">
        <f t="shared" si="199"/>
        <v>#DIV/0!</v>
      </c>
      <c r="JT75" s="1" t="e">
        <f t="shared" si="200"/>
        <v>#DIV/0!</v>
      </c>
      <c r="JU75" s="1" t="e">
        <f t="shared" ref="JU75:JU108" si="431">LARGE(EG75:EX75,3)</f>
        <v>#DIV/0!</v>
      </c>
      <c r="JV75" s="1" t="e">
        <f t="shared" ref="JV75:JV108" si="432">LARGE(EG75:EX75,4)</f>
        <v>#DIV/0!</v>
      </c>
      <c r="JW75" s="1" t="e">
        <f t="shared" ref="JW75:JW108" si="433">LARGE(EG75:EX75,5)</f>
        <v>#DIV/0!</v>
      </c>
      <c r="JX75" s="1" t="str">
        <f t="shared" ref="JX75:JX108" si="434">IF(M74="","",INDEX($EG$4:$EX$4,MATCH(JS74,$EG74:$EX74,0)))</f>
        <v/>
      </c>
      <c r="JY75" s="1" t="str">
        <f t="shared" ref="JY75:JY108" si="435">IF(M74="","",INDEX($EG$4:$EX$4,MATCH(JT74,$EG74:$EX74,0)))</f>
        <v/>
      </c>
      <c r="JZ75" s="1" t="str">
        <f t="shared" ref="JZ75:JZ108" si="436">IF(M74="","",INDEX($EG$4:$EX$4,MATCH(JU74,$EG74:$EX74,0)))</f>
        <v/>
      </c>
      <c r="KA75" s="1" t="str">
        <f t="shared" ref="KA75:KA108" si="437">IF(M74="","",INDEX($EG$4:$EX$4,MATCH(JV74,$EG74:$EX74,0)))</f>
        <v/>
      </c>
      <c r="KB75" s="1" t="str">
        <f t="shared" ref="KB75:KB108" si="438">IF(M74="","",INDEX($EG$4:$EX$4,MATCH(JW74,$EG74:$EX74,0)))</f>
        <v/>
      </c>
      <c r="KC75" s="1" t="str" cm="1">
        <f t="array" aca="1" ref="KC75" ca="1">IF(INDIRECT(VLOOKUP(KC74,General!AC:AE,3,FALSE)&amp;FQ74)&gt;1,KC74,JX75)</f>
        <v>DL</v>
      </c>
      <c r="KD75" s="1" t="str" cm="1">
        <f t="array" aca="1" ref="KD75" ca="1">IF(AND(INDIRECT(VLOOKUP(KD74,General!AC:AE,3,FALSE)&amp;FQ74)&gt;6,KD74&lt;&gt;KC75),KD74,IF(JX75&lt;&gt;KC75,JX75,IF(AND(JX75=JY75,JX75=JZ75),KA75,IF(JX75=JY75,JZ75,JY75))))</f>
        <v>DR</v>
      </c>
      <c r="KE75" s="1" t="str" cm="1">
        <f t="array" aca="1" ref="KE75" ca="1">IF(AND(INDIRECT(VLOOKUP(KE74,General!AC:AE,3,FALSE)&amp;FQ74)&gt;6,KE74&lt;&gt;KC75,KE74&lt;&gt;KD75),KE74,IF(AND(JX75&lt;&gt;KC75,JX75&lt;&gt;KD75),JX75,IF(AND(JY75&lt;&gt;KC75,JY75&lt;&gt;KD75),JY75,IF(AND(JZ75&lt;&gt;KC75,JZ75&lt;&gt;KD75),JZ75,IF(AND(KA75&lt;&gt;KC75,KA75&lt;&gt;KD75),KA75,KB75)))))</f>
        <v>CW</v>
      </c>
      <c r="KF75" s="1" t="str" cm="1">
        <f t="array" aca="1" ref="KF75" ca="1">INDIRECT(KC75&amp;FQ75)</f>
        <v/>
      </c>
      <c r="KG75" s="1" t="str" cm="1">
        <f t="array" aca="1" ref="KG75" ca="1">INDIRECT(KD75&amp;FQ75)</f>
        <v/>
      </c>
      <c r="KH75" s="1" t="str" cm="1">
        <f t="array" aca="1" ref="KH75" ca="1">INDIRECT(KE75&amp;FQ75)</f>
        <v/>
      </c>
      <c r="KI75" s="1" t="str">
        <f ca="1">VLOOKUP(KC75,General!AF:AG,2,FALSE)</f>
        <v xml:space="preserve">L3O </v>
      </c>
      <c r="KJ75" s="1" t="str">
        <f ca="1">VLOOKUP(KD75,General!AF:AG,2,FALSE)</f>
        <v xml:space="preserve">L4O </v>
      </c>
      <c r="KK75" s="1" t="str">
        <f ca="1">VLOOKUP(KE75,General!AF:AG,2,FALSE)</f>
        <v>AWB</v>
      </c>
      <c r="KL75" s="1" t="str">
        <f t="shared" ca="1" si="195"/>
        <v>Y</v>
      </c>
      <c r="KM75" s="1" t="str">
        <f t="shared" ca="1" si="196"/>
        <v>Y</v>
      </c>
      <c r="KN75" s="1" t="str">
        <f t="shared" ca="1" si="197"/>
        <v>Y</v>
      </c>
    </row>
    <row r="76" spans="1:300" ht="15.75" thickBot="1">
      <c r="A76" s="1">
        <v>72</v>
      </c>
      <c r="B76" s="9" t="str">
        <f t="shared" si="286"/>
        <v/>
      </c>
      <c r="C76" s="91" t="str">
        <f t="shared" ref="C76:C109" si="439">IF(M75="","",IF(KL76="N",KI76,""))</f>
        <v/>
      </c>
      <c r="D76" s="86" t="str">
        <f t="shared" si="380"/>
        <v/>
      </c>
      <c r="E76" s="87" t="str">
        <f t="shared" si="380"/>
        <v/>
      </c>
      <c r="F76" s="8" t="str">
        <f t="shared" si="287"/>
        <v/>
      </c>
      <c r="H76" s="94" t="str">
        <f t="shared" ref="H76:H109" si="440">IF(M75="","",IF(KM76="N",KJ76,""))</f>
        <v/>
      </c>
      <c r="I76" s="86" t="str">
        <f t="shared" si="381"/>
        <v/>
      </c>
      <c r="J76" s="87" t="str">
        <f t="shared" si="381"/>
        <v/>
      </c>
      <c r="K76" s="8" t="str">
        <f t="shared" si="382"/>
        <v/>
      </c>
      <c r="L76" s="52"/>
      <c r="M76" s="16" t="str">
        <f>IF(Dashboard!AH76="","",Dashboard!AH76)</f>
        <v/>
      </c>
      <c r="O76" s="9" t="str">
        <f t="shared" ref="O76:O109" si="441">IF(M75="","",IF(KN76="N",KK76,""))</f>
        <v/>
      </c>
      <c r="P76" s="86" t="str">
        <f t="shared" si="383"/>
        <v/>
      </c>
      <c r="Q76" s="87" t="str">
        <f t="shared" si="383"/>
        <v/>
      </c>
      <c r="R76" s="4" t="str">
        <f t="shared" si="384"/>
        <v/>
      </c>
      <c r="S76" s="4" t="str">
        <f t="shared" si="385"/>
        <v/>
      </c>
      <c r="T76" s="110" t="str">
        <f t="shared" si="386"/>
        <v/>
      </c>
      <c r="U76" s="4" t="str">
        <f>IF(M76="","",IF(B76="NB",U75,IF(T76="",SUM($T$5:$T76)+S76,SUM($T$5:$T76))))</f>
        <v/>
      </c>
      <c r="V76" s="98" t="str">
        <f t="shared" si="272"/>
        <v/>
      </c>
      <c r="W76" s="72" t="e">
        <f t="shared" ca="1" si="288"/>
        <v>#VALUE!</v>
      </c>
      <c r="X76" s="74" t="str">
        <f t="shared" si="289"/>
        <v/>
      </c>
      <c r="Y76" s="9" t="str">
        <f t="shared" ca="1" si="280"/>
        <v>D</v>
      </c>
      <c r="Z76" s="4" t="str">
        <f t="shared" ca="1" si="281"/>
        <v>D</v>
      </c>
      <c r="AA76" s="4" t="str">
        <f t="shared" ca="1" si="282"/>
        <v>B</v>
      </c>
      <c r="AB76" s="4" t="str">
        <f t="shared" ref="AB76:AB116" si="442">F75</f>
        <v/>
      </c>
      <c r="AC76" s="4" t="str">
        <f t="shared" ref="AC76:AC116" si="443">K75</f>
        <v/>
      </c>
      <c r="AD76" s="4" t="str">
        <f t="shared" ref="AD76:AD116" si="444">R75</f>
        <v/>
      </c>
      <c r="AE76" s="1" t="str">
        <f t="shared" si="387"/>
        <v/>
      </c>
      <c r="AF76" s="1" t="str">
        <f t="shared" si="388"/>
        <v/>
      </c>
      <c r="AG76" s="1" t="str">
        <f t="shared" si="389"/>
        <v/>
      </c>
      <c r="AH76" s="1" t="str">
        <f t="shared" si="390"/>
        <v/>
      </c>
      <c r="AI76" s="1" t="str">
        <f t="shared" si="391"/>
        <v/>
      </c>
      <c r="AJ76" s="1" t="str">
        <f t="shared" si="392"/>
        <v/>
      </c>
      <c r="AK76" s="1">
        <f t="shared" si="393"/>
        <v>0</v>
      </c>
      <c r="AL76" s="1">
        <f t="shared" si="393"/>
        <v>0</v>
      </c>
      <c r="AM76" s="1" t="str">
        <f t="shared" si="273"/>
        <v/>
      </c>
      <c r="AN76" s="1">
        <f t="shared" si="290"/>
        <v>0</v>
      </c>
      <c r="AO76" s="1" t="str">
        <f t="shared" ref="AO76:AO109" si="445">IF(M75="","",IF(AW75="R","S",IF(AO75="S","C",IF(S75&gt;=0,"S","C"))))</f>
        <v/>
      </c>
      <c r="AP76" s="1" t="str">
        <f t="shared" si="291"/>
        <v>N</v>
      </c>
      <c r="AQ76" s="1" t="str">
        <f t="shared" si="292"/>
        <v>N</v>
      </c>
      <c r="AR76" s="1" t="str">
        <f t="shared" si="293"/>
        <v>N</v>
      </c>
      <c r="AS76" s="1" t="str">
        <f t="shared" si="294"/>
        <v/>
      </c>
      <c r="AT76" s="15" t="str">
        <f t="shared" ca="1" si="394"/>
        <v/>
      </c>
      <c r="AU76" s="1" t="str">
        <f t="shared" ca="1" si="295"/>
        <v/>
      </c>
      <c r="AV76" s="1" t="str">
        <f t="shared" ca="1" si="296"/>
        <v/>
      </c>
      <c r="AW76" s="1" t="str">
        <f t="shared" si="297"/>
        <v/>
      </c>
      <c r="AX76" s="1" t="str">
        <f t="shared" si="298"/>
        <v/>
      </c>
      <c r="AY76" s="1" t="str">
        <f t="shared" si="299"/>
        <v/>
      </c>
      <c r="AZ76" s="1" t="str">
        <f>IF(Dashboard!AH76="P",IF(AZ75="",1,AZ75+1),"")</f>
        <v/>
      </c>
      <c r="BA76" s="1" t="str">
        <f>IF(Dashboard!AH76="B",IF(BA75="",1,BA75+1),"")</f>
        <v/>
      </c>
      <c r="BB76" s="1" t="str">
        <f t="shared" si="270"/>
        <v>00000</v>
      </c>
      <c r="BC76" s="1" t="str">
        <f t="shared" si="270"/>
        <v>00000</v>
      </c>
      <c r="BD76" s="1" t="str">
        <f t="shared" si="271"/>
        <v>000000</v>
      </c>
      <c r="BE76" s="1" t="str">
        <f t="shared" si="271"/>
        <v>000000</v>
      </c>
      <c r="BF76" s="1" t="str">
        <f t="shared" si="395"/>
        <v>B</v>
      </c>
      <c r="BG76" s="1" t="str">
        <f t="shared" si="300"/>
        <v/>
      </c>
      <c r="BH76" s="1">
        <f t="shared" ca="1" si="396"/>
        <v>0</v>
      </c>
      <c r="BI76" s="1" t="str">
        <f t="shared" si="301"/>
        <v/>
      </c>
      <c r="BJ76" s="1">
        <f t="shared" ca="1" si="397"/>
        <v>0</v>
      </c>
      <c r="BK76" s="1" t="str">
        <f t="shared" si="302"/>
        <v/>
      </c>
      <c r="BL76" s="1">
        <f t="shared" ca="1" si="398"/>
        <v>0</v>
      </c>
      <c r="BM76" s="1" t="str">
        <f t="shared" ca="1" si="399"/>
        <v>0</v>
      </c>
      <c r="BN76" s="1" t="str">
        <f t="shared" ca="1" si="400"/>
        <v>0</v>
      </c>
      <c r="BO76" s="1" t="str">
        <f t="shared" ca="1" si="401"/>
        <v>0</v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3</v>
      </c>
      <c r="BZ76" s="1">
        <f>IF(Dashboard!U76="",1,0.5)</f>
        <v>1</v>
      </c>
      <c r="CB76" s="230" t="str">
        <f t="shared" si="303"/>
        <v/>
      </c>
      <c r="CC76" s="231" t="str">
        <f t="shared" si="304"/>
        <v/>
      </c>
      <c r="CD76" s="229" t="str">
        <f t="shared" si="305"/>
        <v/>
      </c>
      <c r="CE76" s="230" t="str">
        <f t="shared" si="306"/>
        <v/>
      </c>
      <c r="CF76" s="231" t="str">
        <f t="shared" si="307"/>
        <v/>
      </c>
      <c r="CG76" s="229" t="str">
        <f t="shared" si="308"/>
        <v/>
      </c>
      <c r="CH76" s="230" t="str">
        <f t="shared" si="309"/>
        <v/>
      </c>
      <c r="CI76" s="231" t="str">
        <f t="shared" si="310"/>
        <v/>
      </c>
      <c r="CJ76" s="229" t="str">
        <f t="shared" si="311"/>
        <v/>
      </c>
      <c r="CK76" s="230" t="str">
        <f t="shared" si="312"/>
        <v/>
      </c>
      <c r="CL76" s="231" t="str">
        <f t="shared" si="313"/>
        <v/>
      </c>
      <c r="CM76" s="229" t="str">
        <f t="shared" si="314"/>
        <v/>
      </c>
      <c r="CN76" s="230" t="str">
        <f t="shared" si="402"/>
        <v/>
      </c>
      <c r="CO76" s="231" t="str">
        <f t="shared" si="315"/>
        <v/>
      </c>
      <c r="CP76" s="229" t="str">
        <f t="shared" si="316"/>
        <v/>
      </c>
      <c r="CQ76" s="230" t="str">
        <f t="shared" si="317"/>
        <v/>
      </c>
      <c r="CR76" s="231" t="str">
        <f t="shared" si="318"/>
        <v/>
      </c>
      <c r="CS76" s="229" t="str">
        <f t="shared" si="319"/>
        <v/>
      </c>
      <c r="CT76" s="230" t="str">
        <f t="shared" si="320"/>
        <v/>
      </c>
      <c r="CU76" s="231" t="str">
        <f t="shared" si="321"/>
        <v/>
      </c>
      <c r="CV76" s="229" t="str">
        <f t="shared" si="322"/>
        <v/>
      </c>
      <c r="CW76" s="230" t="str">
        <f t="shared" si="323"/>
        <v/>
      </c>
      <c r="CX76" s="231" t="str">
        <f t="shared" si="324"/>
        <v/>
      </c>
      <c r="CY76" s="232" t="str">
        <f t="shared" si="325"/>
        <v/>
      </c>
      <c r="CZ76" s="230" t="str">
        <f t="shared" si="326"/>
        <v/>
      </c>
      <c r="DA76" s="231" t="str">
        <f t="shared" si="327"/>
        <v/>
      </c>
      <c r="DB76" s="229" t="str">
        <f t="shared" si="328"/>
        <v/>
      </c>
      <c r="DC76" s="230" t="str">
        <f t="shared" si="329"/>
        <v/>
      </c>
      <c r="DD76" s="231" t="str">
        <f t="shared" si="330"/>
        <v/>
      </c>
      <c r="DE76" s="229" t="str">
        <f t="shared" si="331"/>
        <v/>
      </c>
      <c r="DF76" s="230" t="str">
        <f t="shared" si="332"/>
        <v/>
      </c>
      <c r="DG76" s="231" t="str">
        <f t="shared" si="333"/>
        <v/>
      </c>
      <c r="DH76" s="229" t="str">
        <f t="shared" si="334"/>
        <v/>
      </c>
      <c r="DI76" s="230" t="str">
        <f t="shared" si="335"/>
        <v/>
      </c>
      <c r="DJ76" s="231" t="str">
        <f t="shared" si="336"/>
        <v/>
      </c>
      <c r="DK76" s="229" t="str">
        <f t="shared" si="337"/>
        <v/>
      </c>
      <c r="DL76" s="230" t="str">
        <f t="shared" si="338"/>
        <v/>
      </c>
      <c r="DM76" s="231" t="str">
        <f t="shared" si="339"/>
        <v/>
      </c>
      <c r="DN76" s="229" t="str">
        <f t="shared" si="340"/>
        <v/>
      </c>
      <c r="DO76" s="230" t="str">
        <f t="shared" si="341"/>
        <v/>
      </c>
      <c r="DP76" s="231" t="str">
        <f t="shared" si="342"/>
        <v/>
      </c>
      <c r="DQ76" s="229" t="str">
        <f t="shared" si="343"/>
        <v/>
      </c>
      <c r="DR76" s="230" t="str">
        <f t="shared" si="344"/>
        <v/>
      </c>
      <c r="DS76" s="231" t="str">
        <f t="shared" si="345"/>
        <v/>
      </c>
      <c r="DT76" s="229" t="str">
        <f t="shared" si="346"/>
        <v/>
      </c>
      <c r="DU76" s="230" t="str">
        <f t="shared" si="347"/>
        <v/>
      </c>
      <c r="DV76" s="231" t="str">
        <f t="shared" si="348"/>
        <v/>
      </c>
      <c r="DW76" s="229" t="str">
        <f t="shared" si="349"/>
        <v/>
      </c>
      <c r="DX76" s="230" t="str">
        <f t="shared" si="350"/>
        <v/>
      </c>
      <c r="DY76" s="231" t="str">
        <f t="shared" si="351"/>
        <v/>
      </c>
      <c r="DZ76" s="229" t="str">
        <f t="shared" si="352"/>
        <v/>
      </c>
      <c r="EA76" s="230" t="str">
        <f t="shared" si="353"/>
        <v/>
      </c>
      <c r="EB76" s="231" t="str">
        <f t="shared" si="354"/>
        <v/>
      </c>
      <c r="EC76" s="229" t="str">
        <f t="shared" si="355"/>
        <v/>
      </c>
      <c r="ED76" s="252">
        <f t="shared" si="403"/>
        <v>0</v>
      </c>
      <c r="EE76" s="253">
        <f t="shared" si="404"/>
        <v>0</v>
      </c>
      <c r="EF76" s="254" t="str">
        <f t="shared" si="405"/>
        <v/>
      </c>
      <c r="EG76" s="255" t="e">
        <f t="shared" si="406"/>
        <v>#DIV/0!</v>
      </c>
      <c r="EH76" s="255" t="e">
        <f t="shared" si="406"/>
        <v>#DIV/0!</v>
      </c>
      <c r="EI76" s="255" t="e">
        <f t="shared" si="406"/>
        <v>#DIV/0!</v>
      </c>
      <c r="EJ76" s="255" t="e">
        <f t="shared" si="406"/>
        <v>#DIV/0!</v>
      </c>
      <c r="EK76" s="255" t="e">
        <f t="shared" si="406"/>
        <v>#DIV/0!</v>
      </c>
      <c r="EL76" s="255" t="e">
        <f t="shared" si="406"/>
        <v>#DIV/0!</v>
      </c>
      <c r="EM76" s="255" t="e">
        <f t="shared" si="406"/>
        <v>#DIV/0!</v>
      </c>
      <c r="EN76" s="255" t="e">
        <f t="shared" si="406"/>
        <v>#DIV/0!</v>
      </c>
      <c r="EO76" s="255" t="e">
        <f t="shared" si="406"/>
        <v>#DIV/0!</v>
      </c>
      <c r="EP76" s="255" t="e">
        <f t="shared" si="406"/>
        <v>#DIV/0!</v>
      </c>
      <c r="EQ76" s="255" t="e">
        <f t="shared" si="406"/>
        <v>#DIV/0!</v>
      </c>
      <c r="ER76" s="255" t="e">
        <f t="shared" si="406"/>
        <v>#DIV/0!</v>
      </c>
      <c r="ES76" s="255" t="e">
        <f t="shared" si="406"/>
        <v>#DIV/0!</v>
      </c>
      <c r="ET76" s="255" t="e">
        <f t="shared" si="406"/>
        <v>#DIV/0!</v>
      </c>
      <c r="EU76" s="255" t="e">
        <f t="shared" si="406"/>
        <v>#DIV/0!</v>
      </c>
      <c r="EV76" s="255" t="e">
        <f t="shared" si="260"/>
        <v>#DIV/0!</v>
      </c>
      <c r="EW76" s="255" t="e">
        <f t="shared" si="203"/>
        <v>#DIV/0!</v>
      </c>
      <c r="EX76" s="255" t="e">
        <f t="shared" si="201"/>
        <v>#DIV/0!</v>
      </c>
      <c r="EY76" s="256" t="str">
        <f t="shared" si="407"/>
        <v/>
      </c>
      <c r="EZ76" s="257" t="str">
        <f t="shared" si="408"/>
        <v/>
      </c>
      <c r="FA76" s="257" t="str">
        <f t="shared" si="409"/>
        <v/>
      </c>
      <c r="FB76" s="257" t="str">
        <f t="shared" si="410"/>
        <v/>
      </c>
      <c r="FC76" s="257" t="str">
        <f t="shared" si="411"/>
        <v/>
      </c>
      <c r="FD76" s="257" t="str">
        <f t="shared" si="412"/>
        <v/>
      </c>
      <c r="FE76" s="257" t="str">
        <f t="shared" si="413"/>
        <v/>
      </c>
      <c r="FF76" s="257" t="str">
        <f t="shared" si="414"/>
        <v/>
      </c>
      <c r="FG76" s="257" t="str">
        <f t="shared" si="415"/>
        <v/>
      </c>
      <c r="FH76" s="257" t="str">
        <f t="shared" si="416"/>
        <v/>
      </c>
      <c r="FI76" s="257" t="str">
        <f t="shared" si="417"/>
        <v/>
      </c>
      <c r="FJ76" s="257" t="str">
        <f t="shared" si="418"/>
        <v/>
      </c>
      <c r="FK76" s="257" t="str">
        <f t="shared" si="419"/>
        <v/>
      </c>
      <c r="FL76" s="257" t="str">
        <f t="shared" si="420"/>
        <v/>
      </c>
      <c r="FM76" s="257" t="str">
        <f t="shared" si="421"/>
        <v/>
      </c>
      <c r="FN76" s="257" t="str">
        <f t="shared" si="422"/>
        <v/>
      </c>
      <c r="FO76" s="257" t="str">
        <f t="shared" si="423"/>
        <v/>
      </c>
      <c r="FP76" s="258" t="str">
        <f t="shared" si="424"/>
        <v/>
      </c>
      <c r="FQ76" s="228">
        <v>76</v>
      </c>
      <c r="FR76" s="232">
        <f t="shared" si="198"/>
        <v>71</v>
      </c>
      <c r="FS76" s="230" t="str" cm="1">
        <f t="array" ref="FS76">IFERROR(INDEX($EG$4:$EX$4,_xlfn.AGGREGATE(15,6,COLUMN($EG$4:$EX$4)-COLUMN($EF$1)/($EG76:$EX76=LARGE($EG76:$EX76,1)),COLUMNS($EX$4:$EX$4))),"")</f>
        <v/>
      </c>
      <c r="FT76" s="230" t="str" cm="1">
        <f t="array" ref="FT76">IFERROR(INDEX($EG$4:$EX$4,_xlfn.AGGREGATE(15,6,COLUMN($EG$4:$EX$4)-COLUMN($EF$1)/($EG76:$EX76=LARGE($EG76:$EX76,2)),COLUMNS($EX$4:$EY$4))),"")</f>
        <v/>
      </c>
      <c r="FU76" s="230" t="str" cm="1">
        <f t="array" ref="FU76">IFERROR(INDEX($EG$4:$EX$4,_xlfn.AGGREGATE(15,6,COLUMN($EG$4:$EX$4)-COLUMN($EF$1)/($EG76:$EX76=LARGE($EG76:$EX76,3)),COLUMNS($EX$4:$EZ$4))),"")</f>
        <v/>
      </c>
      <c r="FV76" s="230" t="str" cm="1">
        <f t="array" ref="FV76">IFERROR(INDEX($EG$4:$EX$4,_xlfn.AGGREGATE(15,6,COLUMN($EG$4:$EX$4)-COLUMN($EF$1)/($EG76:$EX76=LARGE($EG76:$EX76,4)),COLUMNS($EX$4:$FA$4))),"")</f>
        <v/>
      </c>
      <c r="FW76" s="230" t="str" cm="1">
        <f t="array" ref="FW76">IFERROR(INDEX($EG$4:$EX$4,_xlfn.AGGREGATE(15,6,COLUMN($EG$4:$EX$4)-COLUMN($EF$1)/($EG76:$EX76=LARGE($EG76:$EX76,5)),COLUMNS($EX$4:$FB$4))),"")</f>
        <v/>
      </c>
      <c r="FX76" s="230" t="str" cm="1">
        <f t="array" ref="FX76">IFERROR(INDEX($EG$4:$EX$4,_xlfn.AGGREGATE(15,6,COLUMN($EG$4:$EX$4)-COLUMN($EF$1)/($EG76:$EX76=LARGE($EG76:$EX76,6)),COLUMNS($EX$4:$FC$4))),"")</f>
        <v/>
      </c>
      <c r="FY76" s="228" t="str">
        <f t="shared" ref="FY76:FY109" si="446">IF(GP76="",GO76,GW76)</f>
        <v/>
      </c>
      <c r="FZ76" s="231" t="str">
        <f t="shared" ref="FZ76:FZ109" ca="1" si="447">IF(GU75&gt;1,"R","N")</f>
        <v>R</v>
      </c>
      <c r="GA76" s="231" t="e" cm="1">
        <f t="array" aca="1" ref="GA76" ca="1">IF(INDIRECT(VLOOKUP(GA75,General!AC:AE,3,FALSE)&amp;FQ75)&gt;0,GA75,FY75)</f>
        <v>#N/A</v>
      </c>
      <c r="GB76" s="232">
        <f t="shared" ref="GB76:GB109" ca="1" si="448">IF(GB75=6,1,IF(GB75+1&gt;GU76,GU76,GB75+1))</f>
        <v>1</v>
      </c>
      <c r="GC76" s="230"/>
      <c r="GD76" s="231"/>
      <c r="GE76" s="231"/>
      <c r="GF76" s="231"/>
      <c r="GG76" s="231"/>
      <c r="GH76" s="229"/>
      <c r="GI76" s="259">
        <f ca="1">IF(FS76="",-1,COUNTIF(INDIRECT(GC76&amp;$DN$10):INDIRECT(GC76&amp;FQ76),"Y"))</f>
        <v>-1</v>
      </c>
      <c r="GJ76" s="262">
        <f ca="1">IF(FT76="",-1,COUNTIF(INDIRECT(GD76&amp;$DN$10):INDIRECT(GD76&amp;FQ76),"Y"))</f>
        <v>-1</v>
      </c>
      <c r="GK76" s="262">
        <f ca="1">IF(FU76="",-1,COUNTIF(INDIRECT(GE76&amp;$DN$10):INDIRECT(GE76&amp;FQ76),"Y"))</f>
        <v>-1</v>
      </c>
      <c r="GL76" s="260">
        <f ca="1">IF(FV76="",-1,COUNTIF(INDIRECT(GF76&amp;$DN$10):INDIRECT(GF76&amp;FQ76),"Y"))</f>
        <v>-1</v>
      </c>
      <c r="GM76" s="264">
        <f ca="1">IF(FW76="",-1,COUNTIF(INDIRECT(GG76&amp;$DN$10):INDIRECT(GG76&amp;FQ76),"Y"))</f>
        <v>-1</v>
      </c>
      <c r="GN76" s="264">
        <f ca="1">IF(FX76="",-1,COUNTIF(INDIRECT(GH76&amp;$DN$10):INDIRECT(GH76&amp;FQ76),"Y"))</f>
        <v>-1</v>
      </c>
      <c r="GO76" s="230" t="str" cm="1">
        <f t="array" ref="GO76">IFERROR(INDEX($DP$76:$DU$76,_xlfn.AGGREGATE(15,6,COLUMN($DP$76:$DU$76)-COLUMN($DO$76)/($EF$76:$EK$76=MAX($EF$76:$EK$76)),COLUMNS($DP$76:FS76))),"")</f>
        <v/>
      </c>
      <c r="GP76" s="231" t="str" cm="1">
        <f t="array" ref="GP76">IFERROR(INDEX($DP$76:$DU$76,_xlfn.AGGREGATE(15,6,COLUMN($DP$76:$DU$76)-COLUMN($DO$76)/($EF$76:$EK$76=MAX($EF$76:$EK$76)),COLUMNS($DP$76:FT76))),"")</f>
        <v/>
      </c>
      <c r="GQ76" s="231" t="str" cm="1">
        <f t="array" ref="GQ76">IFERROR(INDEX($DP$76:$DU$76,_xlfn.AGGREGATE(15,6,COLUMN($DP$76:$DU$76)-COLUMN($DO$76)/($EF$76:$EK$76=MAX($EF$76:$EK$76)),COLUMNS($DP$76:FU76))),"")</f>
        <v/>
      </c>
      <c r="GR76" s="231" t="str" cm="1">
        <f t="array" ref="GR76">IFERROR(INDEX($DP$76:$DU$76,_xlfn.AGGREGATE(15,6,COLUMN($DP$76:$DU$76)-COLUMN($DO$76)/($EF$76:$EK$76=MAX($EF$76:$EK$76)),COLUMNS($DP$76:FV76))),"")</f>
        <v/>
      </c>
      <c r="GS76" s="231" t="str" cm="1">
        <f t="array" ref="GS76">IFERROR(INDEX($DP$76:$DU$76,_xlfn.AGGREGATE(15,6,COLUMN($DP$76:$DU$76)-COLUMN($DO$76)/($EF$76:$EK$76=MAX($EF$76:$EK$76)),COLUMNS($DP$76:FW76))),"")</f>
        <v/>
      </c>
      <c r="GT76" s="229" t="str" cm="1">
        <f t="array" ref="GT76">IFERROR(INDEX($DP$76:$DU$76,_xlfn.AGGREGATE(15,6,COLUMN($DP$76:$DU$76)-COLUMN($DO$76)/($EF$76:$EK$76=MAX($EF$76:$EK$76)),COLUMNS($DP$76:FX76))),"")</f>
        <v/>
      </c>
      <c r="GU76" s="234">
        <f t="shared" ca="1" si="425"/>
        <v>6</v>
      </c>
      <c r="GV76" s="232">
        <f t="shared" ref="GV76:GV109" ca="1" si="449">IF(GU76=1,1,GB76)</f>
        <v>1</v>
      </c>
      <c r="GW76" s="263" t="str" cm="1">
        <f t="array" aca="1" ref="GW76" ca="1">INDEX(GO76:GT76,1,GV76)</f>
        <v/>
      </c>
      <c r="GX76" s="230" t="str">
        <f t="shared" ca="1" si="283"/>
        <v>B</v>
      </c>
      <c r="GY76" s="231" t="str">
        <f t="shared" ca="1" si="284"/>
        <v>T</v>
      </c>
      <c r="GZ76" s="231" t="str">
        <f t="shared" si="285"/>
        <v>C</v>
      </c>
      <c r="HA76" s="231" t="str">
        <f t="shared" si="274"/>
        <v/>
      </c>
      <c r="HB76" s="231" t="str">
        <f t="shared" ca="1" si="275"/>
        <v>00</v>
      </c>
      <c r="HC76" s="231" t="str">
        <f t="shared" si="276"/>
        <v>00</v>
      </c>
      <c r="HD76" s="234" t="str">
        <f t="shared" si="356"/>
        <v/>
      </c>
      <c r="HE76" s="234" t="str">
        <f t="shared" si="357"/>
        <v/>
      </c>
      <c r="HF76" s="234" t="str">
        <f t="shared" si="358"/>
        <v/>
      </c>
      <c r="HG76" s="234" t="str">
        <f t="shared" si="359"/>
        <v/>
      </c>
      <c r="HH76" s="234" t="str">
        <f t="shared" si="360"/>
        <v/>
      </c>
      <c r="HI76" s="234" t="str">
        <f t="shared" si="361"/>
        <v/>
      </c>
      <c r="HJ76" s="234">
        <f t="shared" ca="1" si="362"/>
        <v>0</v>
      </c>
      <c r="HK76" s="234">
        <f t="shared" ca="1" si="362"/>
        <v>0</v>
      </c>
      <c r="HL76" s="230" t="str">
        <f t="shared" si="277"/>
        <v/>
      </c>
      <c r="HM76" s="231">
        <f>IF(CC76="",0,IFERROR(VLOOKUP(CC71&amp;CC72&amp;CC73&amp;CC74&amp;CC75&amp;CC76,General!I:J,2,FALSE),0))</f>
        <v>0</v>
      </c>
      <c r="HN76" s="231">
        <f>IF(CF76="",0,IFERROR(VLOOKUP(CF71&amp;CF72&amp;CF73&amp;CF74&amp;CF75&amp;CF76,General!I:J,2,FALSE),0))</f>
        <v>0</v>
      </c>
      <c r="HO76" s="231">
        <f>IF(CI76="",0,IFERROR(VLOOKUP(CI71&amp;CI72&amp;CI73&amp;CI74&amp;CI75&amp;CI76,General!I:J,2,FALSE),0))</f>
        <v>0</v>
      </c>
      <c r="HP76" s="231">
        <f>IF(CL76="",0,IFERROR(VLOOKUP(CL71&amp;CL72&amp;CL73&amp;CL74&amp;CL75&amp;CL76,General!I:J,2,FALSE),0))</f>
        <v>0</v>
      </c>
      <c r="HQ76" s="231">
        <f>IF(CO76="",0,IFERROR(VLOOKUP(CO71&amp;CO72&amp;CO73&amp;CO74&amp;CO75&amp;CO76,General!I:J,2,FALSE),0))</f>
        <v>0</v>
      </c>
      <c r="HR76" s="231">
        <f>IF(CR76="",0,IFERROR(VLOOKUP(CR71&amp;CR72&amp;CR73&amp;CR74&amp;CR75&amp;CR76,General!I:J,2,FALSE),0))</f>
        <v>0</v>
      </c>
      <c r="HS76" s="231">
        <f>IF(CU76="",0,IFERROR(VLOOKUP(CU71&amp;CU72&amp;CU73&amp;CU74&amp;CU75&amp;CU76,General!I:J,2,FALSE),0))</f>
        <v>0</v>
      </c>
      <c r="HT76" s="231">
        <f>IF(CX76="",0,IFERROR(VLOOKUP(CX71&amp;CX72&amp;CX73&amp;CX74&amp;CX75&amp;CX76,General!I:J,2,FALSE),0))</f>
        <v>0</v>
      </c>
      <c r="HU76" s="231">
        <f>IF(DA76="",0,IFERROR(VLOOKUP(DA71&amp;DA72&amp;DA73&amp;DA74&amp;DA75&amp;DA76,General!I:J,2,FALSE),0))</f>
        <v>0</v>
      </c>
      <c r="HV76" s="231">
        <f>IF(DD76="",0,IFERROR(VLOOKUP(DD71&amp;DD72&amp;DD73&amp;DD74&amp;DD75&amp;DD76,General!I:J,2,FALSE),0))</f>
        <v>0</v>
      </c>
      <c r="HW76" s="231">
        <f>IF(DG76="",0,IFERROR(VLOOKUP(DG71&amp;DG72&amp;DG73&amp;DG74&amp;DG75&amp;DG76,General!I:J,2,FALSE),0))</f>
        <v>0</v>
      </c>
      <c r="HX76" s="231">
        <f>IF(DJ76="",0,IFERROR(VLOOKUP(DJ71&amp;DJ72&amp;DJ73&amp;DJ74&amp;DJ75&amp;DJ76,General!I:J,2,FALSE),0))</f>
        <v>0</v>
      </c>
      <c r="HY76" s="231">
        <f>IF(DM76="",0,IFERROR(VLOOKUP(DM71&amp;DM72&amp;DM73&amp;DM74&amp;DM75&amp;DM76,General!I:J,2,FALSE),0))</f>
        <v>0</v>
      </c>
      <c r="HZ76" s="231">
        <f>IF(DP76="",0,IFERROR(VLOOKUP(DP71&amp;DP72&amp;DP73&amp;DP74&amp;DP75&amp;DP76,General!I:J,2,FALSE),0))</f>
        <v>0</v>
      </c>
      <c r="IA76" s="231">
        <f>IF(DS76="",0,IFERROR(VLOOKUP(DS71&amp;DS72&amp;DS73&amp;DS74&amp;DS75&amp;DS76,General!I:J,2,FALSE),0))</f>
        <v>0</v>
      </c>
      <c r="IB76" s="231">
        <f>IF(DV76="",0,IFERROR(VLOOKUP(DV71&amp;DV72&amp;DV73&amp;DV74&amp;DV75&amp;DV76,General!I:J,2,FALSE),0))</f>
        <v>0</v>
      </c>
      <c r="IC76" s="229">
        <f>IF(DY76="",0,IFERROR(VLOOKUP(DY71&amp;DY72&amp;DY73&amp;DY74&amp;DY75&amp;DY76,General!I:J,2,FALSE),0))</f>
        <v>0</v>
      </c>
      <c r="ID76" s="229">
        <f>IF(EB76="",0,IFERROR(VLOOKUP(EB71&amp;EB72&amp;EB73&amp;EB74&amp;EB75&amp;EB76,General!I:J,2,FALSE),0))</f>
        <v>0</v>
      </c>
      <c r="IE76" s="229">
        <v>0</v>
      </c>
      <c r="IF76" s="234" t="str">
        <f t="shared" si="426"/>
        <v/>
      </c>
      <c r="IG76" s="234" t="str">
        <f t="shared" si="363"/>
        <v>N</v>
      </c>
      <c r="IH76" s="234" t="str">
        <f t="shared" ca="1" si="364"/>
        <v>N</v>
      </c>
      <c r="II76" s="234" t="str">
        <f t="shared" si="365"/>
        <v>N</v>
      </c>
      <c r="IJ76" s="234" t="str">
        <f t="shared" si="366"/>
        <v/>
      </c>
      <c r="IK76" s="276" t="str">
        <f t="shared" ca="1" si="367"/>
        <v/>
      </c>
      <c r="IL76" s="234" t="str">
        <f t="shared" ca="1" si="368"/>
        <v/>
      </c>
      <c r="IM76" s="234" t="str">
        <f t="shared" si="369"/>
        <v/>
      </c>
      <c r="IN76" s="234" t="str">
        <f t="shared" si="370"/>
        <v/>
      </c>
      <c r="IO76" s="234" t="str">
        <f t="shared" si="371"/>
        <v/>
      </c>
      <c r="IP76" s="234" t="str">
        <f t="shared" si="372"/>
        <v/>
      </c>
      <c r="IQ76" s="234" t="str">
        <f t="shared" si="278"/>
        <v/>
      </c>
      <c r="IR76" s="234" t="str">
        <f t="shared" si="279"/>
        <v/>
      </c>
      <c r="IS76" s="234" t="str">
        <f t="shared" si="266"/>
        <v>00000</v>
      </c>
      <c r="IT76" s="234" t="str">
        <f t="shared" si="266"/>
        <v>00000</v>
      </c>
      <c r="IU76" s="234" t="str">
        <f t="shared" si="267"/>
        <v>000000</v>
      </c>
      <c r="IV76" s="234" t="str">
        <f t="shared" si="267"/>
        <v>000000</v>
      </c>
      <c r="IW76" s="234" t="str">
        <f t="shared" si="268"/>
        <v>B</v>
      </c>
      <c r="IX76" s="234" t="str">
        <f t="shared" si="427"/>
        <v>B</v>
      </c>
      <c r="IY76" s="234" t="str">
        <f t="shared" si="373"/>
        <v/>
      </c>
      <c r="IZ76" s="234" t="str">
        <f t="shared" ca="1" si="374"/>
        <v/>
      </c>
      <c r="JA76" s="234" t="str">
        <f t="shared" ca="1" si="375"/>
        <v>0</v>
      </c>
      <c r="JB76" s="234" t="str">
        <f t="shared" ca="1" si="376"/>
        <v/>
      </c>
      <c r="JC76" s="234" t="str">
        <f t="shared" si="377"/>
        <v>0</v>
      </c>
      <c r="JD76" s="234" t="str">
        <f t="shared" ca="1" si="378"/>
        <v/>
      </c>
      <c r="JE76" s="234" t="str">
        <f t="shared" ca="1" si="428"/>
        <v/>
      </c>
      <c r="JF76" s="234" t="str">
        <f t="shared" ca="1" si="429"/>
        <v/>
      </c>
      <c r="JG76" s="234" t="str">
        <f t="shared" ca="1" si="430"/>
        <v/>
      </c>
      <c r="JH76" s="234" t="str">
        <f t="shared" si="379"/>
        <v/>
      </c>
      <c r="JI76" s="234"/>
      <c r="JJ76" s="234"/>
      <c r="JK76" s="234"/>
      <c r="JL76" s="234"/>
      <c r="JM76" s="234"/>
      <c r="JN76" s="234">
        <v>2</v>
      </c>
      <c r="JO76" s="218"/>
      <c r="JP76" s="234"/>
      <c r="JQ76" s="234"/>
      <c r="JS76" s="281" t="e">
        <f t="shared" si="199"/>
        <v>#DIV/0!</v>
      </c>
      <c r="JT76" s="1" t="e">
        <f t="shared" si="200"/>
        <v>#DIV/0!</v>
      </c>
      <c r="JU76" s="1" t="e">
        <f t="shared" si="431"/>
        <v>#DIV/0!</v>
      </c>
      <c r="JV76" s="1" t="e">
        <f t="shared" si="432"/>
        <v>#DIV/0!</v>
      </c>
      <c r="JW76" s="1" t="e">
        <f t="shared" si="433"/>
        <v>#DIV/0!</v>
      </c>
      <c r="JX76" s="1" t="str">
        <f t="shared" si="434"/>
        <v/>
      </c>
      <c r="JY76" s="1" t="str">
        <f t="shared" si="435"/>
        <v/>
      </c>
      <c r="JZ76" s="1" t="str">
        <f t="shared" si="436"/>
        <v/>
      </c>
      <c r="KA76" s="1" t="str">
        <f t="shared" si="437"/>
        <v/>
      </c>
      <c r="KB76" s="1" t="str">
        <f t="shared" si="438"/>
        <v/>
      </c>
      <c r="KC76" s="1" t="str" cm="1">
        <f t="array" aca="1" ref="KC76" ca="1">IF(INDIRECT(VLOOKUP(KC75,General!AC:AE,3,FALSE)&amp;FQ75)&gt;1,KC75,JX76)</f>
        <v>DL</v>
      </c>
      <c r="KD76" s="1" t="str" cm="1">
        <f t="array" aca="1" ref="KD76" ca="1">IF(AND(INDIRECT(VLOOKUP(KD75,General!AC:AE,3,FALSE)&amp;FQ75)&gt;6,KD75&lt;&gt;KC76),KD75,IF(JX76&lt;&gt;KC76,JX76,IF(AND(JX76=JY76,JX76=JZ76),KA76,IF(JX76=JY76,JZ76,JY76))))</f>
        <v>DR</v>
      </c>
      <c r="KE76" s="1" t="str" cm="1">
        <f t="array" aca="1" ref="KE76" ca="1">IF(AND(INDIRECT(VLOOKUP(KE75,General!AC:AE,3,FALSE)&amp;FQ75)&gt;6,KE75&lt;&gt;KC76,KE75&lt;&gt;KD76),KE75,IF(AND(JX76&lt;&gt;KC76,JX76&lt;&gt;KD76),JX76,IF(AND(JY76&lt;&gt;KC76,JY76&lt;&gt;KD76),JY76,IF(AND(JZ76&lt;&gt;KC76,JZ76&lt;&gt;KD76),JZ76,IF(AND(KA76&lt;&gt;KC76,KA76&lt;&gt;KD76),KA76,KB76)))))</f>
        <v>CW</v>
      </c>
      <c r="KF76" s="1" t="str" cm="1">
        <f t="array" aca="1" ref="KF76" ca="1">INDIRECT(KC76&amp;FQ76)</f>
        <v/>
      </c>
      <c r="KG76" s="1" t="str" cm="1">
        <f t="array" aca="1" ref="KG76" ca="1">INDIRECT(KD76&amp;FQ76)</f>
        <v/>
      </c>
      <c r="KH76" s="1" t="str" cm="1">
        <f t="array" aca="1" ref="KH76" ca="1">INDIRECT(KE76&amp;FQ76)</f>
        <v/>
      </c>
      <c r="KI76" s="1" t="str">
        <f ca="1">VLOOKUP(KC76,General!AF:AG,2,FALSE)</f>
        <v xml:space="preserve">L3O </v>
      </c>
      <c r="KJ76" s="1" t="str">
        <f ca="1">VLOOKUP(KD76,General!AF:AG,2,FALSE)</f>
        <v xml:space="preserve">L4O </v>
      </c>
      <c r="KK76" s="1" t="str">
        <f ca="1">VLOOKUP(KE76,General!AF:AG,2,FALSE)</f>
        <v>AWB</v>
      </c>
      <c r="KL76" s="1" t="str">
        <f t="shared" ref="KL76:KL109" ca="1" si="450">IF(KI76=KI75,"Y","N")</f>
        <v>Y</v>
      </c>
      <c r="KM76" s="1" t="str">
        <f t="shared" ref="KM76:KM109" ca="1" si="451">IF(KJ76=KJ75,"Y","N")</f>
        <v>Y</v>
      </c>
      <c r="KN76" s="1" t="str">
        <f t="shared" ref="KN76:KN109" ca="1" si="452">IF(KK76=KK75,"Y","N")</f>
        <v>Y</v>
      </c>
    </row>
    <row r="77" spans="1:300" ht="15.75" thickBot="1">
      <c r="A77" s="1">
        <v>73</v>
      </c>
      <c r="B77" s="9" t="str">
        <f t="shared" si="286"/>
        <v/>
      </c>
      <c r="C77" s="91" t="str">
        <f t="shared" si="439"/>
        <v/>
      </c>
      <c r="D77" s="86" t="str">
        <f t="shared" si="380"/>
        <v/>
      </c>
      <c r="E77" s="87" t="str">
        <f t="shared" si="380"/>
        <v/>
      </c>
      <c r="F77" s="8" t="str">
        <f t="shared" si="287"/>
        <v/>
      </c>
      <c r="H77" s="94" t="str">
        <f t="shared" si="440"/>
        <v/>
      </c>
      <c r="I77" s="86" t="str">
        <f t="shared" si="381"/>
        <v/>
      </c>
      <c r="J77" s="87" t="str">
        <f t="shared" si="381"/>
        <v/>
      </c>
      <c r="K77" s="8" t="str">
        <f t="shared" si="382"/>
        <v/>
      </c>
      <c r="L77" s="52"/>
      <c r="M77" s="16" t="str">
        <f>IF(Dashboard!AH77="","",Dashboard!AH77)</f>
        <v/>
      </c>
      <c r="O77" s="9" t="str">
        <f t="shared" si="441"/>
        <v/>
      </c>
      <c r="P77" s="86" t="str">
        <f t="shared" si="383"/>
        <v/>
      </c>
      <c r="Q77" s="87" t="str">
        <f t="shared" si="383"/>
        <v/>
      </c>
      <c r="R77" s="4" t="str">
        <f t="shared" si="384"/>
        <v/>
      </c>
      <c r="S77" s="4" t="str">
        <f t="shared" si="385"/>
        <v/>
      </c>
      <c r="T77" s="110" t="str">
        <f t="shared" si="386"/>
        <v/>
      </c>
      <c r="U77" s="4" t="str">
        <f>IF(M77="","",IF(B77="NB",U76,IF(T77="",SUM($T$5:$T77)+S77,SUM($T$5:$T77))))</f>
        <v/>
      </c>
      <c r="V77" s="98" t="str">
        <f t="shared" si="272"/>
        <v/>
      </c>
      <c r="W77" s="72" t="e">
        <f t="shared" ca="1" si="288"/>
        <v>#VALUE!</v>
      </c>
      <c r="X77" s="74" t="str">
        <f t="shared" si="289"/>
        <v/>
      </c>
      <c r="Y77" s="9" t="str">
        <f t="shared" ca="1" si="280"/>
        <v>D</v>
      </c>
      <c r="Z77" s="4" t="str">
        <f t="shared" ca="1" si="281"/>
        <v>D</v>
      </c>
      <c r="AA77" s="4" t="str">
        <f t="shared" ca="1" si="282"/>
        <v>B</v>
      </c>
      <c r="AB77" s="4" t="str">
        <f t="shared" si="442"/>
        <v/>
      </c>
      <c r="AC77" s="4" t="str">
        <f t="shared" si="443"/>
        <v/>
      </c>
      <c r="AD77" s="4" t="str">
        <f t="shared" si="444"/>
        <v/>
      </c>
      <c r="AE77" s="1" t="str">
        <f t="shared" si="387"/>
        <v/>
      </c>
      <c r="AF77" s="1" t="str">
        <f t="shared" si="388"/>
        <v/>
      </c>
      <c r="AG77" s="1" t="str">
        <f t="shared" si="389"/>
        <v/>
      </c>
      <c r="AH77" s="1" t="str">
        <f t="shared" si="390"/>
        <v/>
      </c>
      <c r="AI77" s="1" t="str">
        <f t="shared" si="391"/>
        <v/>
      </c>
      <c r="AJ77" s="1" t="str">
        <f t="shared" si="392"/>
        <v/>
      </c>
      <c r="AK77" s="1">
        <f t="shared" si="393"/>
        <v>0</v>
      </c>
      <c r="AL77" s="1">
        <f t="shared" si="393"/>
        <v>0</v>
      </c>
      <c r="AM77" s="1" t="str">
        <f t="shared" si="273"/>
        <v/>
      </c>
      <c r="AN77" s="1">
        <f t="shared" si="290"/>
        <v>0</v>
      </c>
      <c r="AO77" s="1" t="str">
        <f t="shared" si="445"/>
        <v/>
      </c>
      <c r="AP77" s="1" t="str">
        <f t="shared" si="291"/>
        <v>N</v>
      </c>
      <c r="AQ77" s="1" t="str">
        <f t="shared" si="292"/>
        <v>N</v>
      </c>
      <c r="AR77" s="1" t="str">
        <f t="shared" si="293"/>
        <v>N</v>
      </c>
      <c r="AS77" s="1" t="str">
        <f t="shared" si="294"/>
        <v/>
      </c>
      <c r="AT77" s="15" t="str">
        <f t="shared" ca="1" si="394"/>
        <v/>
      </c>
      <c r="AU77" s="1" t="str">
        <f t="shared" ca="1" si="295"/>
        <v/>
      </c>
      <c r="AV77" s="1" t="str">
        <f t="shared" ca="1" si="296"/>
        <v/>
      </c>
      <c r="AW77" s="1" t="str">
        <f t="shared" si="297"/>
        <v/>
      </c>
      <c r="AX77" s="1" t="str">
        <f t="shared" si="298"/>
        <v/>
      </c>
      <c r="AY77" s="1" t="str">
        <f t="shared" si="299"/>
        <v/>
      </c>
      <c r="AZ77" s="1" t="str">
        <f>IF(Dashboard!AH77="P",IF(AZ76="",1,AZ76+1),"")</f>
        <v/>
      </c>
      <c r="BA77" s="1" t="str">
        <f>IF(Dashboard!AH77="B",IF(BA76="",1,BA76+1),"")</f>
        <v/>
      </c>
      <c r="BB77" s="1" t="str">
        <f t="shared" si="270"/>
        <v>00000</v>
      </c>
      <c r="BC77" s="1" t="str">
        <f t="shared" si="270"/>
        <v>00000</v>
      </c>
      <c r="BD77" s="1" t="str">
        <f t="shared" si="271"/>
        <v>000000</v>
      </c>
      <c r="BE77" s="1" t="str">
        <f t="shared" si="271"/>
        <v>000000</v>
      </c>
      <c r="BF77" s="1" t="str">
        <f t="shared" si="395"/>
        <v>B</v>
      </c>
      <c r="BG77" s="1" t="str">
        <f t="shared" si="300"/>
        <v/>
      </c>
      <c r="BH77" s="1">
        <f t="shared" ca="1" si="396"/>
        <v>0</v>
      </c>
      <c r="BI77" s="1" t="str">
        <f t="shared" si="301"/>
        <v/>
      </c>
      <c r="BJ77" s="1">
        <f t="shared" ca="1" si="397"/>
        <v>0</v>
      </c>
      <c r="BK77" s="1" t="str">
        <f t="shared" si="302"/>
        <v/>
      </c>
      <c r="BL77" s="1">
        <f t="shared" ca="1" si="398"/>
        <v>0</v>
      </c>
      <c r="BM77" s="1" t="str">
        <f t="shared" ca="1" si="399"/>
        <v>0</v>
      </c>
      <c r="BN77" s="1" t="str">
        <f t="shared" ca="1" si="400"/>
        <v>0</v>
      </c>
      <c r="BO77" s="1" t="str">
        <f t="shared" ca="1" si="401"/>
        <v>0</v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-3</v>
      </c>
      <c r="BZ77" s="1">
        <f>IF(Dashboard!U77="",1,0.5)</f>
        <v>1</v>
      </c>
      <c r="CB77" s="230" t="str">
        <f t="shared" si="303"/>
        <v/>
      </c>
      <c r="CC77" s="231" t="str">
        <f t="shared" si="304"/>
        <v/>
      </c>
      <c r="CD77" s="229" t="str">
        <f t="shared" si="305"/>
        <v/>
      </c>
      <c r="CE77" s="230" t="str">
        <f t="shared" si="306"/>
        <v/>
      </c>
      <c r="CF77" s="231" t="str">
        <f t="shared" si="307"/>
        <v/>
      </c>
      <c r="CG77" s="229" t="str">
        <f t="shared" si="308"/>
        <v/>
      </c>
      <c r="CH77" s="230" t="str">
        <f t="shared" si="309"/>
        <v/>
      </c>
      <c r="CI77" s="231" t="str">
        <f t="shared" si="310"/>
        <v/>
      </c>
      <c r="CJ77" s="229" t="str">
        <f t="shared" si="311"/>
        <v/>
      </c>
      <c r="CK77" s="230" t="str">
        <f t="shared" si="312"/>
        <v/>
      </c>
      <c r="CL77" s="231" t="str">
        <f t="shared" si="313"/>
        <v/>
      </c>
      <c r="CM77" s="229" t="str">
        <f t="shared" si="314"/>
        <v/>
      </c>
      <c r="CN77" s="230" t="str">
        <f t="shared" si="402"/>
        <v/>
      </c>
      <c r="CO77" s="231" t="str">
        <f t="shared" si="315"/>
        <v/>
      </c>
      <c r="CP77" s="229" t="str">
        <f t="shared" si="316"/>
        <v/>
      </c>
      <c r="CQ77" s="230" t="str">
        <f t="shared" si="317"/>
        <v/>
      </c>
      <c r="CR77" s="231" t="str">
        <f t="shared" si="318"/>
        <v/>
      </c>
      <c r="CS77" s="229" t="str">
        <f t="shared" si="319"/>
        <v/>
      </c>
      <c r="CT77" s="230" t="str">
        <f t="shared" si="320"/>
        <v/>
      </c>
      <c r="CU77" s="231" t="str">
        <f t="shared" si="321"/>
        <v/>
      </c>
      <c r="CV77" s="229" t="str">
        <f t="shared" si="322"/>
        <v/>
      </c>
      <c r="CW77" s="230" t="str">
        <f t="shared" si="323"/>
        <v/>
      </c>
      <c r="CX77" s="231" t="str">
        <f t="shared" si="324"/>
        <v/>
      </c>
      <c r="CY77" s="232" t="str">
        <f t="shared" si="325"/>
        <v/>
      </c>
      <c r="CZ77" s="230" t="str">
        <f t="shared" si="326"/>
        <v/>
      </c>
      <c r="DA77" s="231" t="str">
        <f t="shared" si="327"/>
        <v/>
      </c>
      <c r="DB77" s="229" t="str">
        <f t="shared" si="328"/>
        <v/>
      </c>
      <c r="DC77" s="230" t="str">
        <f t="shared" si="329"/>
        <v/>
      </c>
      <c r="DD77" s="231" t="str">
        <f t="shared" si="330"/>
        <v/>
      </c>
      <c r="DE77" s="229" t="str">
        <f t="shared" si="331"/>
        <v/>
      </c>
      <c r="DF77" s="230" t="str">
        <f t="shared" si="332"/>
        <v/>
      </c>
      <c r="DG77" s="231" t="str">
        <f t="shared" si="333"/>
        <v/>
      </c>
      <c r="DH77" s="229" t="str">
        <f t="shared" si="334"/>
        <v/>
      </c>
      <c r="DI77" s="230" t="str">
        <f t="shared" si="335"/>
        <v/>
      </c>
      <c r="DJ77" s="231" t="str">
        <f t="shared" si="336"/>
        <v/>
      </c>
      <c r="DK77" s="229" t="str">
        <f t="shared" si="337"/>
        <v/>
      </c>
      <c r="DL77" s="230" t="str">
        <f t="shared" si="338"/>
        <v/>
      </c>
      <c r="DM77" s="231" t="str">
        <f t="shared" si="339"/>
        <v/>
      </c>
      <c r="DN77" s="229" t="str">
        <f t="shared" si="340"/>
        <v/>
      </c>
      <c r="DO77" s="230" t="str">
        <f t="shared" si="341"/>
        <v/>
      </c>
      <c r="DP77" s="231" t="str">
        <f t="shared" si="342"/>
        <v/>
      </c>
      <c r="DQ77" s="229" t="str">
        <f t="shared" si="343"/>
        <v/>
      </c>
      <c r="DR77" s="230" t="str">
        <f t="shared" si="344"/>
        <v/>
      </c>
      <c r="DS77" s="231" t="str">
        <f t="shared" si="345"/>
        <v/>
      </c>
      <c r="DT77" s="229" t="str">
        <f t="shared" si="346"/>
        <v/>
      </c>
      <c r="DU77" s="230" t="str">
        <f t="shared" si="347"/>
        <v/>
      </c>
      <c r="DV77" s="231" t="str">
        <f t="shared" si="348"/>
        <v/>
      </c>
      <c r="DW77" s="229" t="str">
        <f t="shared" si="349"/>
        <v/>
      </c>
      <c r="DX77" s="230" t="str">
        <f t="shared" si="350"/>
        <v/>
      </c>
      <c r="DY77" s="231" t="str">
        <f t="shared" si="351"/>
        <v/>
      </c>
      <c r="DZ77" s="229" t="str">
        <f t="shared" si="352"/>
        <v/>
      </c>
      <c r="EA77" s="230" t="str">
        <f t="shared" si="353"/>
        <v/>
      </c>
      <c r="EB77" s="231" t="str">
        <f t="shared" si="354"/>
        <v/>
      </c>
      <c r="EC77" s="229" t="str">
        <f t="shared" si="355"/>
        <v/>
      </c>
      <c r="ED77" s="252">
        <f t="shared" si="403"/>
        <v>0</v>
      </c>
      <c r="EE77" s="253">
        <f t="shared" si="404"/>
        <v>0</v>
      </c>
      <c r="EF77" s="254" t="str">
        <f t="shared" si="405"/>
        <v/>
      </c>
      <c r="EG77" s="255" t="e">
        <f t="shared" si="406"/>
        <v>#DIV/0!</v>
      </c>
      <c r="EH77" s="255" t="e">
        <f t="shared" si="406"/>
        <v>#DIV/0!</v>
      </c>
      <c r="EI77" s="255" t="e">
        <f t="shared" si="406"/>
        <v>#DIV/0!</v>
      </c>
      <c r="EJ77" s="255" t="e">
        <f t="shared" si="406"/>
        <v>#DIV/0!</v>
      </c>
      <c r="EK77" s="255" t="e">
        <f t="shared" si="406"/>
        <v>#DIV/0!</v>
      </c>
      <c r="EL77" s="255" t="e">
        <f t="shared" si="406"/>
        <v>#DIV/0!</v>
      </c>
      <c r="EM77" s="255" t="e">
        <f t="shared" si="406"/>
        <v>#DIV/0!</v>
      </c>
      <c r="EN77" s="255" t="e">
        <f t="shared" si="406"/>
        <v>#DIV/0!</v>
      </c>
      <c r="EO77" s="255" t="e">
        <f t="shared" si="406"/>
        <v>#DIV/0!</v>
      </c>
      <c r="EP77" s="255" t="e">
        <f t="shared" si="406"/>
        <v>#DIV/0!</v>
      </c>
      <c r="EQ77" s="255" t="e">
        <f t="shared" si="406"/>
        <v>#DIV/0!</v>
      </c>
      <c r="ER77" s="255" t="e">
        <f t="shared" si="406"/>
        <v>#DIV/0!</v>
      </c>
      <c r="ES77" s="255" t="e">
        <f t="shared" si="406"/>
        <v>#DIV/0!</v>
      </c>
      <c r="ET77" s="255" t="e">
        <f t="shared" si="406"/>
        <v>#DIV/0!</v>
      </c>
      <c r="EU77" s="255" t="e">
        <f t="shared" si="406"/>
        <v>#DIV/0!</v>
      </c>
      <c r="EV77" s="255" t="e">
        <f t="shared" si="260"/>
        <v>#DIV/0!</v>
      </c>
      <c r="EW77" s="255" t="e">
        <f t="shared" si="203"/>
        <v>#DIV/0!</v>
      </c>
      <c r="EX77" s="255" t="e">
        <f t="shared" si="201"/>
        <v>#DIV/0!</v>
      </c>
      <c r="EY77" s="256" t="str">
        <f t="shared" si="407"/>
        <v/>
      </c>
      <c r="EZ77" s="257" t="str">
        <f t="shared" si="408"/>
        <v/>
      </c>
      <c r="FA77" s="257" t="str">
        <f t="shared" si="409"/>
        <v/>
      </c>
      <c r="FB77" s="257" t="str">
        <f t="shared" si="410"/>
        <v/>
      </c>
      <c r="FC77" s="257" t="str">
        <f t="shared" si="411"/>
        <v/>
      </c>
      <c r="FD77" s="257" t="str">
        <f t="shared" si="412"/>
        <v/>
      </c>
      <c r="FE77" s="257" t="str">
        <f t="shared" si="413"/>
        <v/>
      </c>
      <c r="FF77" s="257" t="str">
        <f t="shared" si="414"/>
        <v/>
      </c>
      <c r="FG77" s="257" t="str">
        <f t="shared" si="415"/>
        <v/>
      </c>
      <c r="FH77" s="257" t="str">
        <f t="shared" si="416"/>
        <v/>
      </c>
      <c r="FI77" s="257" t="str">
        <f t="shared" si="417"/>
        <v/>
      </c>
      <c r="FJ77" s="257" t="str">
        <f t="shared" si="418"/>
        <v/>
      </c>
      <c r="FK77" s="257" t="str">
        <f t="shared" si="419"/>
        <v/>
      </c>
      <c r="FL77" s="257" t="str">
        <f t="shared" si="420"/>
        <v/>
      </c>
      <c r="FM77" s="257" t="str">
        <f t="shared" si="421"/>
        <v/>
      </c>
      <c r="FN77" s="257" t="str">
        <f t="shared" si="422"/>
        <v/>
      </c>
      <c r="FO77" s="257" t="str">
        <f t="shared" si="423"/>
        <v/>
      </c>
      <c r="FP77" s="258" t="str">
        <f t="shared" si="424"/>
        <v/>
      </c>
      <c r="FQ77" s="228">
        <v>77</v>
      </c>
      <c r="FR77" s="232">
        <f t="shared" si="198"/>
        <v>72</v>
      </c>
      <c r="FS77" s="230" t="str" cm="1">
        <f t="array" ref="FS77">IFERROR(INDEX($EG$4:$EX$4,_xlfn.AGGREGATE(15,6,COLUMN($EG$4:$EX$4)-COLUMN($EF$1)/($EG77:$EX77=LARGE($EG77:$EX77,1)),COLUMNS($EX$4:$EX$4))),"")</f>
        <v/>
      </c>
      <c r="FT77" s="230" t="str" cm="1">
        <f t="array" ref="FT77">IFERROR(INDEX($EG$4:$EX$4,_xlfn.AGGREGATE(15,6,COLUMN($EG$4:$EX$4)-COLUMN($EF$1)/($EG77:$EX77=LARGE($EG77:$EX77,2)),COLUMNS($EX$4:$EY$4))),"")</f>
        <v/>
      </c>
      <c r="FU77" s="230" t="str" cm="1">
        <f t="array" ref="FU77">IFERROR(INDEX($EG$4:$EX$4,_xlfn.AGGREGATE(15,6,COLUMN($EG$4:$EX$4)-COLUMN($EF$1)/($EG77:$EX77=LARGE($EG77:$EX77,3)),COLUMNS($EX$4:$EZ$4))),"")</f>
        <v/>
      </c>
      <c r="FV77" s="230" t="str" cm="1">
        <f t="array" ref="FV77">IFERROR(INDEX($EG$4:$EX$4,_xlfn.AGGREGATE(15,6,COLUMN($EG$4:$EX$4)-COLUMN($EF$1)/($EG77:$EX77=LARGE($EG77:$EX77,4)),COLUMNS($EX$4:$FA$4))),"")</f>
        <v/>
      </c>
      <c r="FW77" s="230" t="str" cm="1">
        <f t="array" ref="FW77">IFERROR(INDEX($EG$4:$EX$4,_xlfn.AGGREGATE(15,6,COLUMN($EG$4:$EX$4)-COLUMN($EF$1)/($EG77:$EX77=LARGE($EG77:$EX77,5)),COLUMNS($EX$4:$FB$4))),"")</f>
        <v/>
      </c>
      <c r="FX77" s="230" t="str" cm="1">
        <f t="array" ref="FX77">IFERROR(INDEX($EG$4:$EX$4,_xlfn.AGGREGATE(15,6,COLUMN($EG$4:$EX$4)-COLUMN($EF$1)/($EG77:$EX77=LARGE($EG77:$EX77,6)),COLUMNS($EX$4:$FC$4))),"")</f>
        <v/>
      </c>
      <c r="FY77" s="228" t="str">
        <f t="shared" si="446"/>
        <v/>
      </c>
      <c r="FZ77" s="231" t="str">
        <f t="shared" ca="1" si="447"/>
        <v>R</v>
      </c>
      <c r="GA77" s="231" t="e" cm="1">
        <f t="array" aca="1" ref="GA77" ca="1">IF(INDIRECT(VLOOKUP(GA76,General!AC:AE,3,FALSE)&amp;FQ76)&gt;0,GA76,FY76)</f>
        <v>#N/A</v>
      </c>
      <c r="GB77" s="232">
        <f t="shared" ca="1" si="448"/>
        <v>2</v>
      </c>
      <c r="GC77" s="230"/>
      <c r="GD77" s="231"/>
      <c r="GE77" s="231"/>
      <c r="GF77" s="231"/>
      <c r="GG77" s="231"/>
      <c r="GH77" s="229"/>
      <c r="GI77" s="259">
        <f ca="1">IF(FS77="",-1,COUNTIF(INDIRECT(GC77&amp;$DN$10):INDIRECT(GC77&amp;FQ77),"Y"))</f>
        <v>-1</v>
      </c>
      <c r="GJ77" s="262">
        <f ca="1">IF(FT77="",-1,COUNTIF(INDIRECT(GD77&amp;$DN$10):INDIRECT(GD77&amp;FQ77),"Y"))</f>
        <v>-1</v>
      </c>
      <c r="GK77" s="262">
        <f ca="1">IF(FU77="",-1,COUNTIF(INDIRECT(GE77&amp;$DN$10):INDIRECT(GE77&amp;FQ77),"Y"))</f>
        <v>-1</v>
      </c>
      <c r="GL77" s="260">
        <f ca="1">IF(FV77="",-1,COUNTIF(INDIRECT(GF77&amp;$DN$10):INDIRECT(GF77&amp;FQ77),"Y"))</f>
        <v>-1</v>
      </c>
      <c r="GM77" s="264">
        <f ca="1">IF(FW77="",-1,COUNTIF(INDIRECT(GG77&amp;$DN$10):INDIRECT(GG77&amp;FQ77),"Y"))</f>
        <v>-1</v>
      </c>
      <c r="GN77" s="264">
        <f ca="1">IF(FX77="",-1,COUNTIF(INDIRECT(GH77&amp;$DN$10):INDIRECT(GH77&amp;FQ77),"Y"))</f>
        <v>-1</v>
      </c>
      <c r="GO77" s="230" t="str" cm="1">
        <f t="array" ref="GO77">IFERROR(INDEX($DP$77:$DU$77,_xlfn.AGGREGATE(15,6,COLUMN($DP$77:$DU$77)-COLUMN($DO$77)/($EF$77:$EK$77=MAX($EF$77:$EK$77)),COLUMNS($DP$77:FS77))),"")</f>
        <v/>
      </c>
      <c r="GP77" s="231" t="str" cm="1">
        <f t="array" ref="GP77">IFERROR(INDEX($DP$77:$DU$77,_xlfn.AGGREGATE(15,6,COLUMN($DP$77:$DU$77)-COLUMN($DO$77)/($EF$77:$EK$77=MAX($EF$77:$EK$77)),COLUMNS($DP$77:FT77))),"")</f>
        <v/>
      </c>
      <c r="GQ77" s="231" t="str" cm="1">
        <f t="array" ref="GQ77">IFERROR(INDEX($DP$77:$DU$77,_xlfn.AGGREGATE(15,6,COLUMN($DP$77:$DU$77)-COLUMN($DO$77)/($EF$77:$EK$77=MAX($EF$77:$EK$77)),COLUMNS($DP$77:FU77))),"")</f>
        <v/>
      </c>
      <c r="GR77" s="231" t="str" cm="1">
        <f t="array" ref="GR77">IFERROR(INDEX($DP$77:$DU$77,_xlfn.AGGREGATE(15,6,COLUMN($DP$77:$DU$77)-COLUMN($DO$77)/($EF$77:$EK$77=MAX($EF$77:$EK$77)),COLUMNS($DP$77:FV77))),"")</f>
        <v/>
      </c>
      <c r="GS77" s="231" t="str" cm="1">
        <f t="array" ref="GS77">IFERROR(INDEX($DP$77:$DU$77,_xlfn.AGGREGATE(15,6,COLUMN($DP$77:$DU$77)-COLUMN($DO$77)/($EF$77:$EK$77=MAX($EF$77:$EK$77)),COLUMNS($DP$77:FW77))),"")</f>
        <v/>
      </c>
      <c r="GT77" s="229" t="str" cm="1">
        <f t="array" ref="GT77">IFERROR(INDEX($DP$77:$DU$77,_xlfn.AGGREGATE(15,6,COLUMN($DP$77:$DU$77)-COLUMN($DO$77)/($EF$77:$EK$77=MAX($EF$77:$EK$77)),COLUMNS($DP$77:FX77))),"")</f>
        <v/>
      </c>
      <c r="GU77" s="234">
        <f t="shared" ca="1" si="425"/>
        <v>6</v>
      </c>
      <c r="GV77" s="232">
        <f t="shared" ca="1" si="449"/>
        <v>2</v>
      </c>
      <c r="GW77" s="263" t="str" cm="1">
        <f t="array" aca="1" ref="GW77" ca="1">INDEX(GO77:GT77,1,GV77)</f>
        <v/>
      </c>
      <c r="GX77" s="230" t="str">
        <f t="shared" ca="1" si="283"/>
        <v>B</v>
      </c>
      <c r="GY77" s="231" t="str">
        <f t="shared" ca="1" si="284"/>
        <v>T</v>
      </c>
      <c r="GZ77" s="231" t="str">
        <f t="shared" si="285"/>
        <v>C</v>
      </c>
      <c r="HA77" s="231" t="str">
        <f t="shared" si="274"/>
        <v/>
      </c>
      <c r="HB77" s="231" t="str">
        <f t="shared" ca="1" si="275"/>
        <v>00</v>
      </c>
      <c r="HC77" s="231" t="str">
        <f t="shared" si="276"/>
        <v>00</v>
      </c>
      <c r="HD77" s="234" t="str">
        <f t="shared" si="356"/>
        <v/>
      </c>
      <c r="HE77" s="234" t="str">
        <f t="shared" si="357"/>
        <v/>
      </c>
      <c r="HF77" s="234" t="str">
        <f t="shared" si="358"/>
        <v/>
      </c>
      <c r="HG77" s="234" t="str">
        <f t="shared" si="359"/>
        <v/>
      </c>
      <c r="HH77" s="234" t="str">
        <f t="shared" si="360"/>
        <v/>
      </c>
      <c r="HI77" s="234" t="str">
        <f t="shared" si="361"/>
        <v/>
      </c>
      <c r="HJ77" s="234">
        <f t="shared" ca="1" si="362"/>
        <v>0</v>
      </c>
      <c r="HK77" s="234">
        <f t="shared" ca="1" si="362"/>
        <v>0</v>
      </c>
      <c r="HL77" s="230" t="str">
        <f t="shared" si="277"/>
        <v/>
      </c>
      <c r="HM77" s="231">
        <f>IF(CC77="",0,IFERROR(VLOOKUP(CC72&amp;CC73&amp;CC74&amp;CC75&amp;CC76&amp;CC77,General!I:J,2,FALSE),0))</f>
        <v>0</v>
      </c>
      <c r="HN77" s="231">
        <f>IF(CF77="",0,IFERROR(VLOOKUP(CF72&amp;CF73&amp;CF74&amp;CF75&amp;CF76&amp;CF77,General!I:J,2,FALSE),0))</f>
        <v>0</v>
      </c>
      <c r="HO77" s="231">
        <f>IF(CI77="",0,IFERROR(VLOOKUP(CI72&amp;CI73&amp;CI74&amp;CI75&amp;CI76&amp;CI77,General!I:J,2,FALSE),0))</f>
        <v>0</v>
      </c>
      <c r="HP77" s="231">
        <f>IF(CL77="",0,IFERROR(VLOOKUP(CL72&amp;CL73&amp;CL74&amp;CL75&amp;CL76&amp;CL77,General!I:J,2,FALSE),0))</f>
        <v>0</v>
      </c>
      <c r="HQ77" s="231">
        <f>IF(CO77="",0,IFERROR(VLOOKUP(CO72&amp;CO73&amp;CO74&amp;CO75&amp;CO76&amp;CO77,General!I:J,2,FALSE),0))</f>
        <v>0</v>
      </c>
      <c r="HR77" s="231">
        <f>IF(CR77="",0,IFERROR(VLOOKUP(CR72&amp;CR73&amp;CR74&amp;CR75&amp;CR76&amp;CR77,General!I:J,2,FALSE),0))</f>
        <v>0</v>
      </c>
      <c r="HS77" s="231">
        <f>IF(CU77="",0,IFERROR(VLOOKUP(CU72&amp;CU73&amp;CU74&amp;CU75&amp;CU76&amp;CU77,General!I:J,2,FALSE),0))</f>
        <v>0</v>
      </c>
      <c r="HT77" s="231">
        <f>IF(CX77="",0,IFERROR(VLOOKUP(CX72&amp;CX73&amp;CX74&amp;CX75&amp;CX76&amp;CX77,General!I:J,2,FALSE),0))</f>
        <v>0</v>
      </c>
      <c r="HU77" s="231">
        <f>IF(DA77="",0,IFERROR(VLOOKUP(DA72&amp;DA73&amp;DA74&amp;DA75&amp;DA76&amp;DA77,General!I:J,2,FALSE),0))</f>
        <v>0</v>
      </c>
      <c r="HV77" s="231">
        <f>IF(DD77="",0,IFERROR(VLOOKUP(DD72&amp;DD73&amp;DD74&amp;DD75&amp;DD76&amp;DD77,General!I:J,2,FALSE),0))</f>
        <v>0</v>
      </c>
      <c r="HW77" s="231">
        <f>IF(DG77="",0,IFERROR(VLOOKUP(DG72&amp;DG73&amp;DG74&amp;DG75&amp;DG76&amp;DG77,General!I:J,2,FALSE),0))</f>
        <v>0</v>
      </c>
      <c r="HX77" s="231">
        <f>IF(DJ77="",0,IFERROR(VLOOKUP(DJ72&amp;DJ73&amp;DJ74&amp;DJ75&amp;DJ76&amp;DJ77,General!I:J,2,FALSE),0))</f>
        <v>0</v>
      </c>
      <c r="HY77" s="231">
        <f>IF(DM77="",0,IFERROR(VLOOKUP(DM72&amp;DM73&amp;DM74&amp;DM75&amp;DM76&amp;DM77,General!I:J,2,FALSE),0))</f>
        <v>0</v>
      </c>
      <c r="HZ77" s="231">
        <f>IF(DP77="",0,IFERROR(VLOOKUP(DP72&amp;DP73&amp;DP74&amp;DP75&amp;DP76&amp;DP77,General!I:J,2,FALSE),0))</f>
        <v>0</v>
      </c>
      <c r="IA77" s="231">
        <f>IF(DS77="",0,IFERROR(VLOOKUP(DS72&amp;DS73&amp;DS74&amp;DS75&amp;DS76&amp;DS77,General!I:J,2,FALSE),0))</f>
        <v>0</v>
      </c>
      <c r="IB77" s="231">
        <f>IF(DV77="",0,IFERROR(VLOOKUP(DV72&amp;DV73&amp;DV74&amp;DV75&amp;DV76&amp;DV77,General!I:J,2,FALSE),0))</f>
        <v>0</v>
      </c>
      <c r="IC77" s="229">
        <f>IF(DY77="",0,IFERROR(VLOOKUP(DY72&amp;DY73&amp;DY74&amp;DY75&amp;DY76&amp;DY77,General!I:J,2,FALSE),0))</f>
        <v>0</v>
      </c>
      <c r="ID77" s="229">
        <f>IF(EB77="",0,IFERROR(VLOOKUP(EB72&amp;EB73&amp;EB74&amp;EB75&amp;EB76&amp;EB77,General!I:J,2,FALSE),0))</f>
        <v>0</v>
      </c>
      <c r="IE77" s="229">
        <v>0</v>
      </c>
      <c r="IF77" s="234" t="str">
        <f t="shared" si="426"/>
        <v/>
      </c>
      <c r="IG77" s="234" t="str">
        <f t="shared" si="363"/>
        <v>N</v>
      </c>
      <c r="IH77" s="234" t="str">
        <f t="shared" ca="1" si="364"/>
        <v>N</v>
      </c>
      <c r="II77" s="234" t="str">
        <f t="shared" si="365"/>
        <v>N</v>
      </c>
      <c r="IJ77" s="234" t="str">
        <f t="shared" si="366"/>
        <v/>
      </c>
      <c r="IK77" s="276" t="str">
        <f t="shared" ca="1" si="367"/>
        <v/>
      </c>
      <c r="IL77" s="234" t="str">
        <f t="shared" ca="1" si="368"/>
        <v/>
      </c>
      <c r="IM77" s="234" t="str">
        <f t="shared" si="369"/>
        <v/>
      </c>
      <c r="IN77" s="234" t="str">
        <f t="shared" si="370"/>
        <v/>
      </c>
      <c r="IO77" s="234" t="str">
        <f t="shared" si="371"/>
        <v/>
      </c>
      <c r="IP77" s="234" t="str">
        <f t="shared" si="372"/>
        <v/>
      </c>
      <c r="IQ77" s="234" t="str">
        <f t="shared" si="278"/>
        <v/>
      </c>
      <c r="IR77" s="234" t="str">
        <f t="shared" si="279"/>
        <v/>
      </c>
      <c r="IS77" s="234" t="str">
        <f t="shared" si="266"/>
        <v>00000</v>
      </c>
      <c r="IT77" s="234" t="str">
        <f t="shared" si="266"/>
        <v>00000</v>
      </c>
      <c r="IU77" s="234" t="str">
        <f t="shared" si="267"/>
        <v>000000</v>
      </c>
      <c r="IV77" s="234" t="str">
        <f t="shared" si="267"/>
        <v>000000</v>
      </c>
      <c r="IW77" s="234" t="str">
        <f t="shared" si="268"/>
        <v>B</v>
      </c>
      <c r="IX77" s="234" t="str">
        <f t="shared" si="427"/>
        <v>B</v>
      </c>
      <c r="IY77" s="234" t="str">
        <f t="shared" si="373"/>
        <v/>
      </c>
      <c r="IZ77" s="234" t="str">
        <f t="shared" ca="1" si="374"/>
        <v/>
      </c>
      <c r="JA77" s="234" t="str">
        <f t="shared" ca="1" si="375"/>
        <v>0</v>
      </c>
      <c r="JB77" s="234" t="str">
        <f t="shared" ca="1" si="376"/>
        <v/>
      </c>
      <c r="JC77" s="234" t="str">
        <f t="shared" si="377"/>
        <v>0</v>
      </c>
      <c r="JD77" s="234" t="str">
        <f t="shared" ca="1" si="378"/>
        <v/>
      </c>
      <c r="JE77" s="234" t="str">
        <f t="shared" ca="1" si="428"/>
        <v/>
      </c>
      <c r="JF77" s="234" t="str">
        <f t="shared" ca="1" si="429"/>
        <v/>
      </c>
      <c r="JG77" s="234" t="str">
        <f t="shared" ca="1" si="430"/>
        <v/>
      </c>
      <c r="JH77" s="234" t="str">
        <f t="shared" si="379"/>
        <v/>
      </c>
      <c r="JI77" s="234"/>
      <c r="JJ77" s="234"/>
      <c r="JK77" s="234"/>
      <c r="JL77" s="234"/>
      <c r="JM77" s="234"/>
      <c r="JN77" s="234">
        <v>2</v>
      </c>
      <c r="JO77" s="218"/>
      <c r="JP77" s="234"/>
      <c r="JQ77" s="234"/>
      <c r="JS77" s="281" t="e">
        <f t="shared" si="199"/>
        <v>#DIV/0!</v>
      </c>
      <c r="JT77" s="1" t="e">
        <f t="shared" si="200"/>
        <v>#DIV/0!</v>
      </c>
      <c r="JU77" s="1" t="e">
        <f t="shared" si="431"/>
        <v>#DIV/0!</v>
      </c>
      <c r="JV77" s="1" t="e">
        <f t="shared" si="432"/>
        <v>#DIV/0!</v>
      </c>
      <c r="JW77" s="1" t="e">
        <f t="shared" si="433"/>
        <v>#DIV/0!</v>
      </c>
      <c r="JX77" s="1" t="str">
        <f t="shared" si="434"/>
        <v/>
      </c>
      <c r="JY77" s="1" t="str">
        <f t="shared" si="435"/>
        <v/>
      </c>
      <c r="JZ77" s="1" t="str">
        <f t="shared" si="436"/>
        <v/>
      </c>
      <c r="KA77" s="1" t="str">
        <f t="shared" si="437"/>
        <v/>
      </c>
      <c r="KB77" s="1" t="str">
        <f t="shared" si="438"/>
        <v/>
      </c>
      <c r="KC77" s="1" t="str" cm="1">
        <f t="array" aca="1" ref="KC77" ca="1">IF(INDIRECT(VLOOKUP(KC76,General!AC:AE,3,FALSE)&amp;FQ76)&gt;1,KC76,JX77)</f>
        <v>DL</v>
      </c>
      <c r="KD77" s="1" t="str" cm="1">
        <f t="array" aca="1" ref="KD77" ca="1">IF(AND(INDIRECT(VLOOKUP(KD76,General!AC:AE,3,FALSE)&amp;FQ76)&gt;6,KD76&lt;&gt;KC77),KD76,IF(JX77&lt;&gt;KC77,JX77,IF(AND(JX77=JY77,JX77=JZ77),KA77,IF(JX77=JY77,JZ77,JY77))))</f>
        <v>DR</v>
      </c>
      <c r="KE77" s="1" t="str" cm="1">
        <f t="array" aca="1" ref="KE77" ca="1">IF(AND(INDIRECT(VLOOKUP(KE76,General!AC:AE,3,FALSE)&amp;FQ76)&gt;6,KE76&lt;&gt;KC77,KE76&lt;&gt;KD77),KE76,IF(AND(JX77&lt;&gt;KC77,JX77&lt;&gt;KD77),JX77,IF(AND(JY77&lt;&gt;KC77,JY77&lt;&gt;KD77),JY77,IF(AND(JZ77&lt;&gt;KC77,JZ77&lt;&gt;KD77),JZ77,IF(AND(KA77&lt;&gt;KC77,KA77&lt;&gt;KD77),KA77,KB77)))))</f>
        <v>CW</v>
      </c>
      <c r="KF77" s="1" t="str" cm="1">
        <f t="array" aca="1" ref="KF77" ca="1">INDIRECT(KC77&amp;FQ77)</f>
        <v/>
      </c>
      <c r="KG77" s="1" t="str" cm="1">
        <f t="array" aca="1" ref="KG77" ca="1">INDIRECT(KD77&amp;FQ77)</f>
        <v/>
      </c>
      <c r="KH77" s="1" t="str" cm="1">
        <f t="array" aca="1" ref="KH77" ca="1">INDIRECT(KE77&amp;FQ77)</f>
        <v/>
      </c>
      <c r="KI77" s="1" t="str">
        <f ca="1">VLOOKUP(KC77,General!AF:AG,2,FALSE)</f>
        <v xml:space="preserve">L3O </v>
      </c>
      <c r="KJ77" s="1" t="str">
        <f ca="1">VLOOKUP(KD77,General!AF:AG,2,FALSE)</f>
        <v xml:space="preserve">L4O </v>
      </c>
      <c r="KK77" s="1" t="str">
        <f ca="1">VLOOKUP(KE77,General!AF:AG,2,FALSE)</f>
        <v>AWB</v>
      </c>
      <c r="KL77" s="1" t="str">
        <f t="shared" ca="1" si="450"/>
        <v>Y</v>
      </c>
      <c r="KM77" s="1" t="str">
        <f t="shared" ca="1" si="451"/>
        <v>Y</v>
      </c>
      <c r="KN77" s="1" t="str">
        <f t="shared" ca="1" si="452"/>
        <v>Y</v>
      </c>
    </row>
    <row r="78" spans="1:300" ht="15.75" thickBot="1">
      <c r="A78" s="1">
        <v>74</v>
      </c>
      <c r="B78" s="9" t="str">
        <f t="shared" si="286"/>
        <v/>
      </c>
      <c r="C78" s="91" t="str">
        <f t="shared" si="439"/>
        <v/>
      </c>
      <c r="D78" s="86" t="str">
        <f t="shared" si="380"/>
        <v/>
      </c>
      <c r="E78" s="87" t="str">
        <f t="shared" si="380"/>
        <v/>
      </c>
      <c r="F78" s="8" t="str">
        <f t="shared" si="287"/>
        <v/>
      </c>
      <c r="H78" s="94" t="str">
        <f t="shared" si="440"/>
        <v/>
      </c>
      <c r="I78" s="86" t="str">
        <f t="shared" si="381"/>
        <v/>
      </c>
      <c r="J78" s="87" t="str">
        <f t="shared" si="381"/>
        <v/>
      </c>
      <c r="K78" s="8" t="str">
        <f t="shared" si="382"/>
        <v/>
      </c>
      <c r="L78" s="52"/>
      <c r="M78" s="16" t="str">
        <f>IF(Dashboard!AH78="","",Dashboard!AH78)</f>
        <v/>
      </c>
      <c r="O78" s="9" t="str">
        <f t="shared" si="441"/>
        <v/>
      </c>
      <c r="P78" s="86" t="str">
        <f t="shared" si="383"/>
        <v/>
      </c>
      <c r="Q78" s="87" t="str">
        <f t="shared" si="383"/>
        <v/>
      </c>
      <c r="R78" s="4" t="str">
        <f t="shared" si="384"/>
        <v/>
      </c>
      <c r="S78" s="4" t="str">
        <f t="shared" si="385"/>
        <v/>
      </c>
      <c r="T78" s="110" t="str">
        <f t="shared" si="386"/>
        <v/>
      </c>
      <c r="U78" s="4" t="str">
        <f>IF(M78="","",IF(B78="NB",U77,IF(T78="",SUM($T$5:$T78)+S78,SUM($T$5:$T78))))</f>
        <v/>
      </c>
      <c r="V78" s="98" t="str">
        <f t="shared" si="272"/>
        <v/>
      </c>
      <c r="W78" s="72" t="e">
        <f t="shared" ca="1" si="288"/>
        <v>#VALUE!</v>
      </c>
      <c r="X78" s="74" t="str">
        <f t="shared" si="289"/>
        <v/>
      </c>
      <c r="Y78" s="9" t="str">
        <f t="shared" ca="1" si="280"/>
        <v>D</v>
      </c>
      <c r="Z78" s="4" t="str">
        <f t="shared" ca="1" si="281"/>
        <v>D</v>
      </c>
      <c r="AA78" s="4" t="str">
        <f t="shared" ca="1" si="282"/>
        <v>B</v>
      </c>
      <c r="AB78" s="4" t="str">
        <f t="shared" si="442"/>
        <v/>
      </c>
      <c r="AC78" s="4" t="str">
        <f t="shared" si="443"/>
        <v/>
      </c>
      <c r="AD78" s="4" t="str">
        <f t="shared" si="444"/>
        <v/>
      </c>
      <c r="AE78" s="1" t="str">
        <f t="shared" si="387"/>
        <v/>
      </c>
      <c r="AF78" s="1" t="str">
        <f t="shared" si="388"/>
        <v/>
      </c>
      <c r="AG78" s="1" t="str">
        <f t="shared" si="389"/>
        <v/>
      </c>
      <c r="AH78" s="1" t="str">
        <f t="shared" si="390"/>
        <v/>
      </c>
      <c r="AI78" s="1" t="str">
        <f t="shared" si="391"/>
        <v/>
      </c>
      <c r="AJ78" s="1" t="str">
        <f t="shared" si="392"/>
        <v/>
      </c>
      <c r="AK78" s="1">
        <f t="shared" si="393"/>
        <v>0</v>
      </c>
      <c r="AL78" s="1">
        <f t="shared" si="393"/>
        <v>0</v>
      </c>
      <c r="AM78" s="1" t="str">
        <f t="shared" si="273"/>
        <v/>
      </c>
      <c r="AN78" s="1">
        <f t="shared" si="290"/>
        <v>0</v>
      </c>
      <c r="AO78" s="1" t="str">
        <f t="shared" si="445"/>
        <v/>
      </c>
      <c r="AP78" s="1" t="str">
        <f t="shared" si="291"/>
        <v>N</v>
      </c>
      <c r="AQ78" s="1" t="str">
        <f t="shared" si="292"/>
        <v>N</v>
      </c>
      <c r="AR78" s="1" t="str">
        <f t="shared" si="293"/>
        <v>N</v>
      </c>
      <c r="AS78" s="1" t="str">
        <f t="shared" si="294"/>
        <v/>
      </c>
      <c r="AT78" s="15" t="str">
        <f t="shared" ca="1" si="394"/>
        <v/>
      </c>
      <c r="AU78" s="1" t="str">
        <f t="shared" ca="1" si="295"/>
        <v/>
      </c>
      <c r="AV78" s="1" t="str">
        <f t="shared" ca="1" si="296"/>
        <v/>
      </c>
      <c r="AW78" s="1" t="str">
        <f t="shared" si="297"/>
        <v/>
      </c>
      <c r="AX78" s="1" t="str">
        <f t="shared" si="298"/>
        <v/>
      </c>
      <c r="AY78" s="1" t="str">
        <f t="shared" si="299"/>
        <v/>
      </c>
      <c r="AZ78" s="1" t="str">
        <f>IF(Dashboard!AH78="P",IF(AZ77="",1,AZ77+1),"")</f>
        <v/>
      </c>
      <c r="BA78" s="1" t="str">
        <f>IF(Dashboard!AH78="B",IF(BA77="",1,BA77+1),"")</f>
        <v/>
      </c>
      <c r="BB78" s="1" t="str">
        <f t="shared" si="270"/>
        <v>00000</v>
      </c>
      <c r="BC78" s="1" t="str">
        <f t="shared" si="270"/>
        <v>00000</v>
      </c>
      <c r="BD78" s="1" t="str">
        <f t="shared" si="271"/>
        <v>000000</v>
      </c>
      <c r="BE78" s="1" t="str">
        <f t="shared" si="271"/>
        <v>000000</v>
      </c>
      <c r="BF78" s="1" t="str">
        <f t="shared" si="395"/>
        <v>B</v>
      </c>
      <c r="BG78" s="1" t="str">
        <f t="shared" si="300"/>
        <v/>
      </c>
      <c r="BH78" s="1">
        <f t="shared" ca="1" si="396"/>
        <v>0</v>
      </c>
      <c r="BI78" s="1" t="str">
        <f t="shared" si="301"/>
        <v/>
      </c>
      <c r="BJ78" s="1">
        <f t="shared" ca="1" si="397"/>
        <v>0</v>
      </c>
      <c r="BK78" s="1" t="str">
        <f t="shared" si="302"/>
        <v/>
      </c>
      <c r="BL78" s="1">
        <f t="shared" ca="1" si="398"/>
        <v>0</v>
      </c>
      <c r="BM78" s="1" t="str">
        <f t="shared" ca="1" si="399"/>
        <v>0</v>
      </c>
      <c r="BN78" s="1" t="str">
        <f t="shared" ca="1" si="400"/>
        <v>0</v>
      </c>
      <c r="BO78" s="1" t="str">
        <f t="shared" ca="1" si="401"/>
        <v>0</v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>IF(Dashboard!U78="",1,0.5)</f>
        <v>1</v>
      </c>
      <c r="CB78" s="230" t="str">
        <f t="shared" si="303"/>
        <v/>
      </c>
      <c r="CC78" s="231" t="str">
        <f t="shared" si="304"/>
        <v/>
      </c>
      <c r="CD78" s="229" t="str">
        <f t="shared" si="305"/>
        <v/>
      </c>
      <c r="CE78" s="230" t="str">
        <f t="shared" si="306"/>
        <v/>
      </c>
      <c r="CF78" s="231" t="str">
        <f t="shared" si="307"/>
        <v/>
      </c>
      <c r="CG78" s="229" t="str">
        <f t="shared" si="308"/>
        <v/>
      </c>
      <c r="CH78" s="230" t="str">
        <f t="shared" si="309"/>
        <v/>
      </c>
      <c r="CI78" s="231" t="str">
        <f t="shared" si="310"/>
        <v/>
      </c>
      <c r="CJ78" s="229" t="str">
        <f t="shared" si="311"/>
        <v/>
      </c>
      <c r="CK78" s="230" t="str">
        <f t="shared" si="312"/>
        <v/>
      </c>
      <c r="CL78" s="231" t="str">
        <f t="shared" si="313"/>
        <v/>
      </c>
      <c r="CM78" s="229" t="str">
        <f t="shared" si="314"/>
        <v/>
      </c>
      <c r="CN78" s="230" t="str">
        <f t="shared" si="402"/>
        <v/>
      </c>
      <c r="CO78" s="231" t="str">
        <f t="shared" si="315"/>
        <v/>
      </c>
      <c r="CP78" s="229" t="str">
        <f t="shared" si="316"/>
        <v/>
      </c>
      <c r="CQ78" s="230" t="str">
        <f t="shared" si="317"/>
        <v/>
      </c>
      <c r="CR78" s="231" t="str">
        <f t="shared" si="318"/>
        <v/>
      </c>
      <c r="CS78" s="229" t="str">
        <f t="shared" si="319"/>
        <v/>
      </c>
      <c r="CT78" s="230" t="str">
        <f t="shared" si="320"/>
        <v/>
      </c>
      <c r="CU78" s="231" t="str">
        <f t="shared" si="321"/>
        <v/>
      </c>
      <c r="CV78" s="229" t="str">
        <f t="shared" si="322"/>
        <v/>
      </c>
      <c r="CW78" s="230" t="str">
        <f t="shared" si="323"/>
        <v/>
      </c>
      <c r="CX78" s="231" t="str">
        <f t="shared" si="324"/>
        <v/>
      </c>
      <c r="CY78" s="232" t="str">
        <f t="shared" si="325"/>
        <v/>
      </c>
      <c r="CZ78" s="230" t="str">
        <f t="shared" si="326"/>
        <v/>
      </c>
      <c r="DA78" s="231" t="str">
        <f t="shared" si="327"/>
        <v/>
      </c>
      <c r="DB78" s="229" t="str">
        <f t="shared" si="328"/>
        <v/>
      </c>
      <c r="DC78" s="230" t="str">
        <f t="shared" si="329"/>
        <v/>
      </c>
      <c r="DD78" s="231" t="str">
        <f t="shared" si="330"/>
        <v/>
      </c>
      <c r="DE78" s="229" t="str">
        <f t="shared" si="331"/>
        <v/>
      </c>
      <c r="DF78" s="230" t="str">
        <f t="shared" si="332"/>
        <v/>
      </c>
      <c r="DG78" s="231" t="str">
        <f t="shared" si="333"/>
        <v/>
      </c>
      <c r="DH78" s="229" t="str">
        <f t="shared" si="334"/>
        <v/>
      </c>
      <c r="DI78" s="230" t="str">
        <f t="shared" si="335"/>
        <v/>
      </c>
      <c r="DJ78" s="231" t="str">
        <f t="shared" si="336"/>
        <v/>
      </c>
      <c r="DK78" s="229" t="str">
        <f t="shared" si="337"/>
        <v/>
      </c>
      <c r="DL78" s="230" t="str">
        <f t="shared" si="338"/>
        <v/>
      </c>
      <c r="DM78" s="231" t="str">
        <f t="shared" si="339"/>
        <v/>
      </c>
      <c r="DN78" s="229" t="str">
        <f t="shared" si="340"/>
        <v/>
      </c>
      <c r="DO78" s="230" t="str">
        <f t="shared" si="341"/>
        <v/>
      </c>
      <c r="DP78" s="231" t="str">
        <f t="shared" si="342"/>
        <v/>
      </c>
      <c r="DQ78" s="229" t="str">
        <f t="shared" si="343"/>
        <v/>
      </c>
      <c r="DR78" s="230" t="str">
        <f t="shared" si="344"/>
        <v/>
      </c>
      <c r="DS78" s="231" t="str">
        <f t="shared" si="345"/>
        <v/>
      </c>
      <c r="DT78" s="229" t="str">
        <f t="shared" si="346"/>
        <v/>
      </c>
      <c r="DU78" s="230" t="str">
        <f t="shared" si="347"/>
        <v/>
      </c>
      <c r="DV78" s="231" t="str">
        <f t="shared" si="348"/>
        <v/>
      </c>
      <c r="DW78" s="229" t="str">
        <f t="shared" si="349"/>
        <v/>
      </c>
      <c r="DX78" s="230" t="str">
        <f t="shared" si="350"/>
        <v/>
      </c>
      <c r="DY78" s="231" t="str">
        <f t="shared" si="351"/>
        <v/>
      </c>
      <c r="DZ78" s="229" t="str">
        <f t="shared" si="352"/>
        <v/>
      </c>
      <c r="EA78" s="230" t="str">
        <f t="shared" si="353"/>
        <v/>
      </c>
      <c r="EB78" s="231" t="str">
        <f t="shared" si="354"/>
        <v/>
      </c>
      <c r="EC78" s="229" t="str">
        <f t="shared" si="355"/>
        <v/>
      </c>
      <c r="ED78" s="252">
        <f t="shared" si="403"/>
        <v>0</v>
      </c>
      <c r="EE78" s="253">
        <f t="shared" si="404"/>
        <v>0</v>
      </c>
      <c r="EF78" s="254" t="str">
        <f t="shared" si="405"/>
        <v/>
      </c>
      <c r="EG78" s="255" t="e">
        <f t="shared" si="406"/>
        <v>#DIV/0!</v>
      </c>
      <c r="EH78" s="255" t="e">
        <f t="shared" si="406"/>
        <v>#DIV/0!</v>
      </c>
      <c r="EI78" s="255" t="e">
        <f t="shared" si="406"/>
        <v>#DIV/0!</v>
      </c>
      <c r="EJ78" s="255" t="e">
        <f t="shared" si="406"/>
        <v>#DIV/0!</v>
      </c>
      <c r="EK78" s="255" t="e">
        <f t="shared" si="406"/>
        <v>#DIV/0!</v>
      </c>
      <c r="EL78" s="255" t="e">
        <f t="shared" si="406"/>
        <v>#DIV/0!</v>
      </c>
      <c r="EM78" s="255" t="e">
        <f t="shared" si="406"/>
        <v>#DIV/0!</v>
      </c>
      <c r="EN78" s="255" t="e">
        <f t="shared" si="406"/>
        <v>#DIV/0!</v>
      </c>
      <c r="EO78" s="255" t="e">
        <f t="shared" si="406"/>
        <v>#DIV/0!</v>
      </c>
      <c r="EP78" s="255" t="e">
        <f t="shared" si="406"/>
        <v>#DIV/0!</v>
      </c>
      <c r="EQ78" s="255" t="e">
        <f t="shared" si="406"/>
        <v>#DIV/0!</v>
      </c>
      <c r="ER78" s="255" t="e">
        <f t="shared" si="406"/>
        <v>#DIV/0!</v>
      </c>
      <c r="ES78" s="255" t="e">
        <f t="shared" si="406"/>
        <v>#DIV/0!</v>
      </c>
      <c r="ET78" s="255" t="e">
        <f t="shared" si="406"/>
        <v>#DIV/0!</v>
      </c>
      <c r="EU78" s="255" t="e">
        <f t="shared" si="406"/>
        <v>#DIV/0!</v>
      </c>
      <c r="EV78" s="255" t="e">
        <f t="shared" si="260"/>
        <v>#DIV/0!</v>
      </c>
      <c r="EW78" s="255" t="e">
        <f t="shared" si="203"/>
        <v>#DIV/0!</v>
      </c>
      <c r="EX78" s="255" t="e">
        <f t="shared" si="201"/>
        <v>#DIV/0!</v>
      </c>
      <c r="EY78" s="256" t="str">
        <f t="shared" si="407"/>
        <v/>
      </c>
      <c r="EZ78" s="257" t="str">
        <f t="shared" si="408"/>
        <v/>
      </c>
      <c r="FA78" s="257" t="str">
        <f t="shared" si="409"/>
        <v/>
      </c>
      <c r="FB78" s="257" t="str">
        <f t="shared" si="410"/>
        <v/>
      </c>
      <c r="FC78" s="257" t="str">
        <f t="shared" si="411"/>
        <v/>
      </c>
      <c r="FD78" s="257" t="str">
        <f t="shared" si="412"/>
        <v/>
      </c>
      <c r="FE78" s="257" t="str">
        <f t="shared" si="413"/>
        <v/>
      </c>
      <c r="FF78" s="257" t="str">
        <f t="shared" si="414"/>
        <v/>
      </c>
      <c r="FG78" s="257" t="str">
        <f t="shared" si="415"/>
        <v/>
      </c>
      <c r="FH78" s="257" t="str">
        <f t="shared" si="416"/>
        <v/>
      </c>
      <c r="FI78" s="257" t="str">
        <f t="shared" si="417"/>
        <v/>
      </c>
      <c r="FJ78" s="257" t="str">
        <f t="shared" si="418"/>
        <v/>
      </c>
      <c r="FK78" s="257" t="str">
        <f t="shared" si="419"/>
        <v/>
      </c>
      <c r="FL78" s="257" t="str">
        <f t="shared" si="420"/>
        <v/>
      </c>
      <c r="FM78" s="257" t="str">
        <f t="shared" si="421"/>
        <v/>
      </c>
      <c r="FN78" s="257" t="str">
        <f t="shared" si="422"/>
        <v/>
      </c>
      <c r="FO78" s="257" t="str">
        <f t="shared" si="423"/>
        <v/>
      </c>
      <c r="FP78" s="258" t="str">
        <f t="shared" si="424"/>
        <v/>
      </c>
      <c r="FQ78" s="228">
        <v>78</v>
      </c>
      <c r="FR78" s="232">
        <f t="shared" si="198"/>
        <v>73</v>
      </c>
      <c r="FS78" s="230" t="str" cm="1">
        <f t="array" ref="FS78">IFERROR(INDEX($EG$4:$EX$4,_xlfn.AGGREGATE(15,6,COLUMN($EG$4:$EX$4)-COLUMN($EF$1)/($EG78:$EX78=LARGE($EG78:$EX78,1)),COLUMNS($EX$4:$EX$4))),"")</f>
        <v/>
      </c>
      <c r="FT78" s="230" t="str" cm="1">
        <f t="array" ref="FT78">IFERROR(INDEX($EG$4:$EX$4,_xlfn.AGGREGATE(15,6,COLUMN($EG$4:$EX$4)-COLUMN($EF$1)/($EG78:$EX78=LARGE($EG78:$EX78,2)),COLUMNS($EX$4:$EY$4))),"")</f>
        <v/>
      </c>
      <c r="FU78" s="230" t="str" cm="1">
        <f t="array" ref="FU78">IFERROR(INDEX($EG$4:$EX$4,_xlfn.AGGREGATE(15,6,COLUMN($EG$4:$EX$4)-COLUMN($EF$1)/($EG78:$EX78=LARGE($EG78:$EX78,3)),COLUMNS($EX$4:$EZ$4))),"")</f>
        <v/>
      </c>
      <c r="FV78" s="230" t="str" cm="1">
        <f t="array" ref="FV78">IFERROR(INDEX($EG$4:$EX$4,_xlfn.AGGREGATE(15,6,COLUMN($EG$4:$EX$4)-COLUMN($EF$1)/($EG78:$EX78=LARGE($EG78:$EX78,4)),COLUMNS($EX$4:$FA$4))),"")</f>
        <v/>
      </c>
      <c r="FW78" s="230" t="str" cm="1">
        <f t="array" ref="FW78">IFERROR(INDEX($EG$4:$EX$4,_xlfn.AGGREGATE(15,6,COLUMN($EG$4:$EX$4)-COLUMN($EF$1)/($EG78:$EX78=LARGE($EG78:$EX78,5)),COLUMNS($EX$4:$FB$4))),"")</f>
        <v/>
      </c>
      <c r="FX78" s="230" t="str" cm="1">
        <f t="array" ref="FX78">IFERROR(INDEX($EG$4:$EX$4,_xlfn.AGGREGATE(15,6,COLUMN($EG$4:$EX$4)-COLUMN($EF$1)/($EG78:$EX78=LARGE($EG78:$EX78,6)),COLUMNS($EX$4:$FC$4))),"")</f>
        <v/>
      </c>
      <c r="FY78" s="228" t="str">
        <f t="shared" si="446"/>
        <v/>
      </c>
      <c r="FZ78" s="231" t="str">
        <f t="shared" ca="1" si="447"/>
        <v>R</v>
      </c>
      <c r="GA78" s="231" t="e" cm="1">
        <f t="array" aca="1" ref="GA78" ca="1">IF(INDIRECT(VLOOKUP(GA77,General!AC:AE,3,FALSE)&amp;FQ77)&gt;0,GA77,FY77)</f>
        <v>#N/A</v>
      </c>
      <c r="GB78" s="232">
        <f t="shared" ca="1" si="448"/>
        <v>3</v>
      </c>
      <c r="GC78" s="230"/>
      <c r="GD78" s="231"/>
      <c r="GE78" s="231"/>
      <c r="GF78" s="231"/>
      <c r="GG78" s="231"/>
      <c r="GH78" s="229"/>
      <c r="GI78" s="259">
        <f ca="1">IF(FS78="",-1,COUNTIF(INDIRECT(GC78&amp;$DN$10):INDIRECT(GC78&amp;FQ78),"Y"))</f>
        <v>-1</v>
      </c>
      <c r="GJ78" s="262">
        <f ca="1">IF(FT78="",-1,COUNTIF(INDIRECT(GD78&amp;$DN$10):INDIRECT(GD78&amp;FQ78),"Y"))</f>
        <v>-1</v>
      </c>
      <c r="GK78" s="262">
        <f ca="1">IF(FU78="",-1,COUNTIF(INDIRECT(GE78&amp;$DN$10):INDIRECT(GE78&amp;FQ78),"Y"))</f>
        <v>-1</v>
      </c>
      <c r="GL78" s="260">
        <f ca="1">IF(FV78="",-1,COUNTIF(INDIRECT(GF78&amp;$DN$10):INDIRECT(GF78&amp;FQ78),"Y"))</f>
        <v>-1</v>
      </c>
      <c r="GM78" s="264">
        <f ca="1">IF(FW78="",-1,COUNTIF(INDIRECT(GG78&amp;$DN$10):INDIRECT(GG78&amp;FQ78),"Y"))</f>
        <v>-1</v>
      </c>
      <c r="GN78" s="264">
        <f ca="1">IF(FX78="",-1,COUNTIF(INDIRECT(GH78&amp;$DN$10):INDIRECT(GH78&amp;FQ78),"Y"))</f>
        <v>-1</v>
      </c>
      <c r="GO78" s="230" t="str" cm="1">
        <f t="array" ref="GO78">IFERROR(INDEX($DP$78:$DU$78,_xlfn.AGGREGATE(15,6,COLUMN($DP$78:$DU$78)-COLUMN($DO$78)/($EF$78:$EK$78=MAX($EF$78:$EK$78)),COLUMNS($DP$78:FS78))),"")</f>
        <v/>
      </c>
      <c r="GP78" s="231" t="str" cm="1">
        <f t="array" ref="GP78">IFERROR(INDEX($DP$78:$DU$78,_xlfn.AGGREGATE(15,6,COLUMN($DP$78:$DU$78)-COLUMN($DO$78)/($EF$78:$EK$78=MAX($EF$78:$EK$78)),COLUMNS($DP$78:FT78))),"")</f>
        <v/>
      </c>
      <c r="GQ78" s="231" t="str" cm="1">
        <f t="array" ref="GQ78">IFERROR(INDEX($DP$78:$DU$78,_xlfn.AGGREGATE(15,6,COLUMN($DP$78:$DU$78)-COLUMN($DO$78)/($EF$78:$EK$78=MAX($EF$78:$EK$78)),COLUMNS($DP$78:FU78))),"")</f>
        <v/>
      </c>
      <c r="GR78" s="231" t="str" cm="1">
        <f t="array" ref="GR78">IFERROR(INDEX($DP$78:$DU$78,_xlfn.AGGREGATE(15,6,COLUMN($DP$78:$DU$78)-COLUMN($DO$78)/($EF$78:$EK$78=MAX($EF$78:$EK$78)),COLUMNS($DP$78:FV78))),"")</f>
        <v/>
      </c>
      <c r="GS78" s="231" t="str" cm="1">
        <f t="array" ref="GS78">IFERROR(INDEX($DP$78:$DU$78,_xlfn.AGGREGATE(15,6,COLUMN($DP$78:$DU$78)-COLUMN($DO$78)/($EF$78:$EK$78=MAX($EF$78:$EK$78)),COLUMNS($DP$78:FW78))),"")</f>
        <v/>
      </c>
      <c r="GT78" s="229" t="str" cm="1">
        <f t="array" ref="GT78">IFERROR(INDEX($DP$78:$DU$78,_xlfn.AGGREGATE(15,6,COLUMN($DP$78:$DU$78)-COLUMN($DO$78)/($EF$78:$EK$78=MAX($EF$78:$EK$78)),COLUMNS($DP$78:FX78))),"")</f>
        <v/>
      </c>
      <c r="GU78" s="234">
        <f t="shared" ca="1" si="425"/>
        <v>6</v>
      </c>
      <c r="GV78" s="232">
        <f t="shared" ca="1" si="449"/>
        <v>3</v>
      </c>
      <c r="GW78" s="263" t="str" cm="1">
        <f t="array" aca="1" ref="GW78" ca="1">INDEX(GO78:GT78,1,GV78)</f>
        <v/>
      </c>
      <c r="GX78" s="230" t="str">
        <f t="shared" ca="1" si="283"/>
        <v>B</v>
      </c>
      <c r="GY78" s="231" t="str">
        <f t="shared" ca="1" si="284"/>
        <v>T</v>
      </c>
      <c r="GZ78" s="231" t="str">
        <f t="shared" si="285"/>
        <v>C</v>
      </c>
      <c r="HA78" s="231" t="str">
        <f t="shared" si="274"/>
        <v/>
      </c>
      <c r="HB78" s="231" t="str">
        <f t="shared" ca="1" si="275"/>
        <v>00</v>
      </c>
      <c r="HC78" s="231" t="str">
        <f t="shared" si="276"/>
        <v>00</v>
      </c>
      <c r="HD78" s="234" t="str">
        <f t="shared" si="356"/>
        <v/>
      </c>
      <c r="HE78" s="234" t="str">
        <f t="shared" si="357"/>
        <v/>
      </c>
      <c r="HF78" s="234" t="str">
        <f t="shared" si="358"/>
        <v/>
      </c>
      <c r="HG78" s="234" t="str">
        <f t="shared" si="359"/>
        <v/>
      </c>
      <c r="HH78" s="234" t="str">
        <f t="shared" si="360"/>
        <v/>
      </c>
      <c r="HI78" s="234" t="str">
        <f t="shared" si="361"/>
        <v/>
      </c>
      <c r="HJ78" s="234">
        <f t="shared" ca="1" si="362"/>
        <v>0</v>
      </c>
      <c r="HK78" s="234">
        <f t="shared" ca="1" si="362"/>
        <v>0</v>
      </c>
      <c r="HL78" s="230" t="str">
        <f t="shared" si="277"/>
        <v/>
      </c>
      <c r="HM78" s="231">
        <f>IF(CC78="",0,IFERROR(VLOOKUP(CC73&amp;CC74&amp;CC75&amp;CC76&amp;CC77&amp;CC78,General!I:J,2,FALSE),0))</f>
        <v>0</v>
      </c>
      <c r="HN78" s="231">
        <f>IF(CF78="",0,IFERROR(VLOOKUP(CF73&amp;CF74&amp;CF75&amp;CF76&amp;CF77&amp;CF78,General!I:J,2,FALSE),0))</f>
        <v>0</v>
      </c>
      <c r="HO78" s="231">
        <f>IF(CI78="",0,IFERROR(VLOOKUP(CI73&amp;CI74&amp;CI75&amp;CI76&amp;CI77&amp;CI78,General!I:J,2,FALSE),0))</f>
        <v>0</v>
      </c>
      <c r="HP78" s="231">
        <f>IF(CL78="",0,IFERROR(VLOOKUP(CL73&amp;CL74&amp;CL75&amp;CL76&amp;CL77&amp;CL78,General!I:J,2,FALSE),0))</f>
        <v>0</v>
      </c>
      <c r="HQ78" s="231">
        <f>IF(CO78="",0,IFERROR(VLOOKUP(CO73&amp;CO74&amp;CO75&amp;CO76&amp;CO77&amp;CO78,General!I:J,2,FALSE),0))</f>
        <v>0</v>
      </c>
      <c r="HR78" s="231">
        <f>IF(CR78="",0,IFERROR(VLOOKUP(CR73&amp;CR74&amp;CR75&amp;CR76&amp;CR77&amp;CR78,General!I:J,2,FALSE),0))</f>
        <v>0</v>
      </c>
      <c r="HS78" s="231">
        <f>IF(CU78="",0,IFERROR(VLOOKUP(CU73&amp;CU74&amp;CU75&amp;CU76&amp;CU77&amp;CU78,General!I:J,2,FALSE),0))</f>
        <v>0</v>
      </c>
      <c r="HT78" s="231">
        <f>IF(CX78="",0,IFERROR(VLOOKUP(CX73&amp;CX74&amp;CX75&amp;CX76&amp;CX77&amp;CX78,General!I:J,2,FALSE),0))</f>
        <v>0</v>
      </c>
      <c r="HU78" s="231">
        <f>IF(DA78="",0,IFERROR(VLOOKUP(DA73&amp;DA74&amp;DA75&amp;DA76&amp;DA77&amp;DA78,General!I:J,2,FALSE),0))</f>
        <v>0</v>
      </c>
      <c r="HV78" s="231">
        <f>IF(DD78="",0,IFERROR(VLOOKUP(DD73&amp;DD74&amp;DD75&amp;DD76&amp;DD77&amp;DD78,General!I:J,2,FALSE),0))</f>
        <v>0</v>
      </c>
      <c r="HW78" s="231">
        <f>IF(DG78="",0,IFERROR(VLOOKUP(DG73&amp;DG74&amp;DG75&amp;DG76&amp;DG77&amp;DG78,General!I:J,2,FALSE),0))</f>
        <v>0</v>
      </c>
      <c r="HX78" s="231">
        <f>IF(DJ78="",0,IFERROR(VLOOKUP(DJ73&amp;DJ74&amp;DJ75&amp;DJ76&amp;DJ77&amp;DJ78,General!I:J,2,FALSE),0))</f>
        <v>0</v>
      </c>
      <c r="HY78" s="231">
        <f>IF(DM78="",0,IFERROR(VLOOKUP(DM73&amp;DM74&amp;DM75&amp;DM76&amp;DM77&amp;DM78,General!I:J,2,FALSE),0))</f>
        <v>0</v>
      </c>
      <c r="HZ78" s="231">
        <f>IF(DP78="",0,IFERROR(VLOOKUP(DP73&amp;DP74&amp;DP75&amp;DP76&amp;DP77&amp;DP78,General!I:J,2,FALSE),0))</f>
        <v>0</v>
      </c>
      <c r="IA78" s="231">
        <f>IF(DS78="",0,IFERROR(VLOOKUP(DS73&amp;DS74&amp;DS75&amp;DS76&amp;DS77&amp;DS78,General!I:J,2,FALSE),0))</f>
        <v>0</v>
      </c>
      <c r="IB78" s="231">
        <f>IF(DV78="",0,IFERROR(VLOOKUP(DV73&amp;DV74&amp;DV75&amp;DV76&amp;DV77&amp;DV78,General!I:J,2,FALSE),0))</f>
        <v>0</v>
      </c>
      <c r="IC78" s="229">
        <f>IF(DY78="",0,IFERROR(VLOOKUP(DY73&amp;DY74&amp;DY75&amp;DY76&amp;DY77&amp;DY78,General!I:J,2,FALSE),0))</f>
        <v>0</v>
      </c>
      <c r="ID78" s="229">
        <f>IF(EB78="",0,IFERROR(VLOOKUP(EB73&amp;EB74&amp;EB75&amp;EB76&amp;EB77&amp;EB78,General!I:J,2,FALSE),0))</f>
        <v>0</v>
      </c>
      <c r="IE78" s="229">
        <v>0</v>
      </c>
      <c r="IF78" s="234" t="str">
        <f t="shared" si="426"/>
        <v/>
      </c>
      <c r="IG78" s="234" t="str">
        <f t="shared" si="363"/>
        <v>N</v>
      </c>
      <c r="IH78" s="234" t="str">
        <f t="shared" ca="1" si="364"/>
        <v>N</v>
      </c>
      <c r="II78" s="234" t="str">
        <f t="shared" si="365"/>
        <v>N</v>
      </c>
      <c r="IJ78" s="234" t="str">
        <f t="shared" si="366"/>
        <v/>
      </c>
      <c r="IK78" s="276" t="str">
        <f t="shared" ca="1" si="367"/>
        <v/>
      </c>
      <c r="IL78" s="234" t="str">
        <f t="shared" ca="1" si="368"/>
        <v/>
      </c>
      <c r="IM78" s="234" t="str">
        <f t="shared" si="369"/>
        <v/>
      </c>
      <c r="IN78" s="234" t="str">
        <f t="shared" si="370"/>
        <v/>
      </c>
      <c r="IO78" s="234" t="str">
        <f t="shared" si="371"/>
        <v/>
      </c>
      <c r="IP78" s="234" t="str">
        <f t="shared" si="372"/>
        <v/>
      </c>
      <c r="IQ78" s="234" t="str">
        <f t="shared" si="278"/>
        <v/>
      </c>
      <c r="IR78" s="234" t="str">
        <f t="shared" si="279"/>
        <v/>
      </c>
      <c r="IS78" s="234" t="str">
        <f t="shared" si="266"/>
        <v>00000</v>
      </c>
      <c r="IT78" s="234" t="str">
        <f t="shared" si="266"/>
        <v>00000</v>
      </c>
      <c r="IU78" s="234" t="str">
        <f t="shared" si="267"/>
        <v>000000</v>
      </c>
      <c r="IV78" s="234" t="str">
        <f t="shared" si="267"/>
        <v>000000</v>
      </c>
      <c r="IW78" s="234" t="str">
        <f t="shared" si="268"/>
        <v>B</v>
      </c>
      <c r="IX78" s="234" t="str">
        <f t="shared" si="427"/>
        <v>B</v>
      </c>
      <c r="IY78" s="234" t="str">
        <f t="shared" si="373"/>
        <v/>
      </c>
      <c r="IZ78" s="234" t="str">
        <f t="shared" ca="1" si="374"/>
        <v/>
      </c>
      <c r="JA78" s="234" t="str">
        <f t="shared" ca="1" si="375"/>
        <v>0</v>
      </c>
      <c r="JB78" s="234" t="str">
        <f t="shared" ca="1" si="376"/>
        <v/>
      </c>
      <c r="JC78" s="234" t="str">
        <f t="shared" si="377"/>
        <v>0</v>
      </c>
      <c r="JD78" s="234" t="str">
        <f t="shared" ca="1" si="378"/>
        <v/>
      </c>
      <c r="JE78" s="234" t="str">
        <f t="shared" ca="1" si="428"/>
        <v/>
      </c>
      <c r="JF78" s="234" t="str">
        <f t="shared" ca="1" si="429"/>
        <v/>
      </c>
      <c r="JG78" s="234" t="str">
        <f t="shared" ca="1" si="430"/>
        <v/>
      </c>
      <c r="JH78" s="234" t="str">
        <f t="shared" si="379"/>
        <v/>
      </c>
      <c r="JI78" s="234"/>
      <c r="JJ78" s="234"/>
      <c r="JK78" s="234"/>
      <c r="JL78" s="234"/>
      <c r="JM78" s="234"/>
      <c r="JN78" s="234">
        <v>1</v>
      </c>
      <c r="JO78" s="218"/>
      <c r="JP78" s="234"/>
      <c r="JQ78" s="234"/>
      <c r="JS78" s="281" t="e">
        <f t="shared" si="199"/>
        <v>#DIV/0!</v>
      </c>
      <c r="JT78" s="1" t="e">
        <f t="shared" si="200"/>
        <v>#DIV/0!</v>
      </c>
      <c r="JU78" s="1" t="e">
        <f t="shared" si="431"/>
        <v>#DIV/0!</v>
      </c>
      <c r="JV78" s="1" t="e">
        <f t="shared" si="432"/>
        <v>#DIV/0!</v>
      </c>
      <c r="JW78" s="1" t="e">
        <f t="shared" si="433"/>
        <v>#DIV/0!</v>
      </c>
      <c r="JX78" s="1" t="str">
        <f t="shared" si="434"/>
        <v/>
      </c>
      <c r="JY78" s="1" t="str">
        <f t="shared" si="435"/>
        <v/>
      </c>
      <c r="JZ78" s="1" t="str">
        <f t="shared" si="436"/>
        <v/>
      </c>
      <c r="KA78" s="1" t="str">
        <f t="shared" si="437"/>
        <v/>
      </c>
      <c r="KB78" s="1" t="str">
        <f t="shared" si="438"/>
        <v/>
      </c>
      <c r="KC78" s="1" t="str" cm="1">
        <f t="array" aca="1" ref="KC78" ca="1">IF(INDIRECT(VLOOKUP(KC77,General!AC:AE,3,FALSE)&amp;FQ77)&gt;1,KC77,JX78)</f>
        <v>DL</v>
      </c>
      <c r="KD78" s="1" t="str" cm="1">
        <f t="array" aca="1" ref="KD78" ca="1">IF(AND(INDIRECT(VLOOKUP(KD77,General!AC:AE,3,FALSE)&amp;FQ77)&gt;6,KD77&lt;&gt;KC78),KD77,IF(JX78&lt;&gt;KC78,JX78,IF(AND(JX78=JY78,JX78=JZ78),KA78,IF(JX78=JY78,JZ78,JY78))))</f>
        <v>DR</v>
      </c>
      <c r="KE78" s="1" t="str" cm="1">
        <f t="array" aca="1" ref="KE78" ca="1">IF(AND(INDIRECT(VLOOKUP(KE77,General!AC:AE,3,FALSE)&amp;FQ77)&gt;6,KE77&lt;&gt;KC78,KE77&lt;&gt;KD78),KE77,IF(AND(JX78&lt;&gt;KC78,JX78&lt;&gt;KD78),JX78,IF(AND(JY78&lt;&gt;KC78,JY78&lt;&gt;KD78),JY78,IF(AND(JZ78&lt;&gt;KC78,JZ78&lt;&gt;KD78),JZ78,IF(AND(KA78&lt;&gt;KC78,KA78&lt;&gt;KD78),KA78,KB78)))))</f>
        <v>CW</v>
      </c>
      <c r="KF78" s="1" t="str" cm="1">
        <f t="array" aca="1" ref="KF78" ca="1">INDIRECT(KC78&amp;FQ78)</f>
        <v/>
      </c>
      <c r="KG78" s="1" t="str" cm="1">
        <f t="array" aca="1" ref="KG78" ca="1">INDIRECT(KD78&amp;FQ78)</f>
        <v/>
      </c>
      <c r="KH78" s="1" t="str" cm="1">
        <f t="array" aca="1" ref="KH78" ca="1">INDIRECT(KE78&amp;FQ78)</f>
        <v/>
      </c>
      <c r="KI78" s="1" t="str">
        <f ca="1">VLOOKUP(KC78,General!AF:AG,2,FALSE)</f>
        <v xml:space="preserve">L3O </v>
      </c>
      <c r="KJ78" s="1" t="str">
        <f ca="1">VLOOKUP(KD78,General!AF:AG,2,FALSE)</f>
        <v xml:space="preserve">L4O </v>
      </c>
      <c r="KK78" s="1" t="str">
        <f ca="1">VLOOKUP(KE78,General!AF:AG,2,FALSE)</f>
        <v>AWB</v>
      </c>
      <c r="KL78" s="1" t="str">
        <f t="shared" ca="1" si="450"/>
        <v>Y</v>
      </c>
      <c r="KM78" s="1" t="str">
        <f t="shared" ca="1" si="451"/>
        <v>Y</v>
      </c>
      <c r="KN78" s="1" t="str">
        <f t="shared" ca="1" si="452"/>
        <v>Y</v>
      </c>
    </row>
    <row r="79" spans="1:300" ht="15.75" thickBot="1">
      <c r="A79" s="1">
        <v>75</v>
      </c>
      <c r="B79" s="75" t="str">
        <f t="shared" si="286"/>
        <v/>
      </c>
      <c r="C79" s="92" t="str">
        <f t="shared" si="439"/>
        <v/>
      </c>
      <c r="D79" s="88" t="str">
        <f t="shared" si="380"/>
        <v/>
      </c>
      <c r="E79" s="89" t="str">
        <f t="shared" si="380"/>
        <v/>
      </c>
      <c r="F79" s="10" t="str">
        <f t="shared" si="287"/>
        <v/>
      </c>
      <c r="H79" s="95" t="str">
        <f t="shared" si="440"/>
        <v/>
      </c>
      <c r="I79" s="88" t="str">
        <f t="shared" si="381"/>
        <v/>
      </c>
      <c r="J79" s="89" t="str">
        <f t="shared" si="381"/>
        <v/>
      </c>
      <c r="K79" s="10" t="str">
        <f t="shared" si="382"/>
        <v/>
      </c>
      <c r="L79" s="52"/>
      <c r="M79" s="16" t="str">
        <f>IF(Dashboard!AH79="","",Dashboard!AH79)</f>
        <v/>
      </c>
      <c r="O79" s="75" t="str">
        <f t="shared" si="441"/>
        <v/>
      </c>
      <c r="P79" s="88" t="str">
        <f t="shared" si="383"/>
        <v/>
      </c>
      <c r="Q79" s="89" t="str">
        <f t="shared" si="383"/>
        <v/>
      </c>
      <c r="R79" s="5" t="str">
        <f t="shared" si="384"/>
        <v/>
      </c>
      <c r="S79" s="5" t="str">
        <f t="shared" si="385"/>
        <v/>
      </c>
      <c r="T79" s="111" t="str">
        <f t="shared" si="386"/>
        <v/>
      </c>
      <c r="U79" s="5" t="str">
        <f>IF(M79="","",IF(B79="NB",U78,IF(T79="",SUM($T$5:$T79)+S79,SUM($T$5:$T79))))</f>
        <v/>
      </c>
      <c r="V79" s="99" t="str">
        <f t="shared" si="272"/>
        <v/>
      </c>
      <c r="W79" s="72" t="e">
        <f t="shared" ca="1" si="288"/>
        <v>#VALUE!</v>
      </c>
      <c r="X79" s="74" t="str">
        <f t="shared" si="289"/>
        <v/>
      </c>
      <c r="Y79" s="9" t="str">
        <f t="shared" ca="1" si="280"/>
        <v>D</v>
      </c>
      <c r="Z79" s="4" t="str">
        <f t="shared" ca="1" si="281"/>
        <v>D</v>
      </c>
      <c r="AA79" s="4" t="str">
        <f t="shared" ca="1" si="282"/>
        <v>B</v>
      </c>
      <c r="AB79" s="4" t="str">
        <f t="shared" si="442"/>
        <v/>
      </c>
      <c r="AC79" s="4" t="str">
        <f t="shared" si="443"/>
        <v/>
      </c>
      <c r="AD79" s="4" t="str">
        <f t="shared" si="444"/>
        <v/>
      </c>
      <c r="AE79" s="1" t="str">
        <f t="shared" si="387"/>
        <v/>
      </c>
      <c r="AF79" s="1" t="str">
        <f t="shared" si="388"/>
        <v/>
      </c>
      <c r="AG79" s="1" t="str">
        <f t="shared" si="389"/>
        <v/>
      </c>
      <c r="AH79" s="1" t="str">
        <f t="shared" si="390"/>
        <v/>
      </c>
      <c r="AI79" s="1" t="str">
        <f t="shared" si="391"/>
        <v/>
      </c>
      <c r="AJ79" s="1" t="str">
        <f t="shared" si="392"/>
        <v/>
      </c>
      <c r="AK79" s="1">
        <f t="shared" si="393"/>
        <v>0</v>
      </c>
      <c r="AL79" s="1">
        <f t="shared" si="393"/>
        <v>0</v>
      </c>
      <c r="AM79" s="1" t="str">
        <f t="shared" si="273"/>
        <v/>
      </c>
      <c r="AN79" s="1">
        <f t="shared" si="290"/>
        <v>0</v>
      </c>
      <c r="AO79" s="1" t="str">
        <f t="shared" si="445"/>
        <v/>
      </c>
      <c r="AP79" s="1" t="str">
        <f t="shared" si="291"/>
        <v>N</v>
      </c>
      <c r="AQ79" s="1" t="str">
        <f t="shared" si="292"/>
        <v>N</v>
      </c>
      <c r="AR79" s="1" t="str">
        <f t="shared" si="293"/>
        <v>N</v>
      </c>
      <c r="AS79" s="1" t="str">
        <f t="shared" si="294"/>
        <v/>
      </c>
      <c r="AT79" s="15" t="str">
        <f t="shared" ca="1" si="394"/>
        <v/>
      </c>
      <c r="AU79" s="1" t="str">
        <f t="shared" ca="1" si="295"/>
        <v/>
      </c>
      <c r="AV79" s="1" t="str">
        <f t="shared" ca="1" si="296"/>
        <v/>
      </c>
      <c r="AW79" s="1" t="str">
        <f t="shared" si="297"/>
        <v/>
      </c>
      <c r="AX79" s="1" t="str">
        <f t="shared" si="298"/>
        <v/>
      </c>
      <c r="AY79" s="1" t="str">
        <f t="shared" si="299"/>
        <v/>
      </c>
      <c r="AZ79" s="1" t="str">
        <f>IF(Dashboard!AH79="P",IF(AZ78="",1,AZ78+1),"")</f>
        <v/>
      </c>
      <c r="BA79" s="1" t="str">
        <f>IF(Dashboard!AH79="B",IF(BA78="",1,BA78+1),"")</f>
        <v/>
      </c>
      <c r="BB79" s="1" t="str">
        <f t="shared" si="270"/>
        <v>00000</v>
      </c>
      <c r="BC79" s="1" t="str">
        <f t="shared" si="270"/>
        <v>00000</v>
      </c>
      <c r="BD79" s="1" t="str">
        <f t="shared" si="271"/>
        <v>000000</v>
      </c>
      <c r="BE79" s="1" t="str">
        <f t="shared" si="271"/>
        <v>000000</v>
      </c>
      <c r="BF79" s="1" t="str">
        <f t="shared" si="395"/>
        <v>B</v>
      </c>
      <c r="BG79" s="1" t="str">
        <f t="shared" si="300"/>
        <v/>
      </c>
      <c r="BH79" s="1">
        <f t="shared" ca="1" si="396"/>
        <v>0</v>
      </c>
      <c r="BI79" s="1" t="str">
        <f t="shared" si="301"/>
        <v/>
      </c>
      <c r="BJ79" s="1">
        <f t="shared" ca="1" si="397"/>
        <v>0</v>
      </c>
      <c r="BK79" s="1" t="str">
        <f t="shared" si="302"/>
        <v/>
      </c>
      <c r="BL79" s="1">
        <f t="shared" ca="1" si="398"/>
        <v>0</v>
      </c>
      <c r="BM79" s="1" t="str">
        <f t="shared" ca="1" si="399"/>
        <v>0</v>
      </c>
      <c r="BN79" s="1" t="str">
        <f t="shared" ca="1" si="400"/>
        <v>0</v>
      </c>
      <c r="BO79" s="1" t="str">
        <f t="shared" ca="1" si="401"/>
        <v>0</v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>IF(Dashboard!U79="",1,0.5)</f>
        <v>1</v>
      </c>
      <c r="CB79" s="245" t="str">
        <f t="shared" si="303"/>
        <v/>
      </c>
      <c r="CC79" s="246" t="str">
        <f t="shared" si="304"/>
        <v/>
      </c>
      <c r="CD79" s="244" t="str">
        <f t="shared" si="305"/>
        <v/>
      </c>
      <c r="CE79" s="245" t="str">
        <f t="shared" si="306"/>
        <v/>
      </c>
      <c r="CF79" s="246" t="str">
        <f t="shared" si="307"/>
        <v/>
      </c>
      <c r="CG79" s="244" t="str">
        <f t="shared" si="308"/>
        <v/>
      </c>
      <c r="CH79" s="245" t="str">
        <f t="shared" si="309"/>
        <v/>
      </c>
      <c r="CI79" s="246" t="str">
        <f t="shared" si="310"/>
        <v/>
      </c>
      <c r="CJ79" s="244" t="str">
        <f t="shared" si="311"/>
        <v/>
      </c>
      <c r="CK79" s="245" t="str">
        <f t="shared" si="312"/>
        <v/>
      </c>
      <c r="CL79" s="246" t="str">
        <f t="shared" si="313"/>
        <v/>
      </c>
      <c r="CM79" s="244" t="str">
        <f t="shared" si="314"/>
        <v/>
      </c>
      <c r="CN79" s="245" t="str">
        <f t="shared" si="402"/>
        <v/>
      </c>
      <c r="CO79" s="246" t="str">
        <f t="shared" si="315"/>
        <v/>
      </c>
      <c r="CP79" s="244" t="str">
        <f t="shared" si="316"/>
        <v/>
      </c>
      <c r="CQ79" s="245" t="str">
        <f t="shared" si="317"/>
        <v/>
      </c>
      <c r="CR79" s="246" t="str">
        <f t="shared" si="318"/>
        <v/>
      </c>
      <c r="CS79" s="244" t="str">
        <f t="shared" si="319"/>
        <v/>
      </c>
      <c r="CT79" s="245" t="str">
        <f t="shared" si="320"/>
        <v/>
      </c>
      <c r="CU79" s="246" t="str">
        <f t="shared" si="321"/>
        <v/>
      </c>
      <c r="CV79" s="244" t="str">
        <f t="shared" si="322"/>
        <v/>
      </c>
      <c r="CW79" s="245" t="str">
        <f t="shared" si="323"/>
        <v/>
      </c>
      <c r="CX79" s="246" t="str">
        <f t="shared" si="324"/>
        <v/>
      </c>
      <c r="CY79" s="247" t="str">
        <f t="shared" si="325"/>
        <v/>
      </c>
      <c r="CZ79" s="245" t="str">
        <f t="shared" si="326"/>
        <v/>
      </c>
      <c r="DA79" s="246" t="str">
        <f t="shared" si="327"/>
        <v/>
      </c>
      <c r="DB79" s="244" t="str">
        <f t="shared" si="328"/>
        <v/>
      </c>
      <c r="DC79" s="245" t="str">
        <f t="shared" si="329"/>
        <v/>
      </c>
      <c r="DD79" s="246" t="str">
        <f t="shared" si="330"/>
        <v/>
      </c>
      <c r="DE79" s="244" t="str">
        <f t="shared" si="331"/>
        <v/>
      </c>
      <c r="DF79" s="245" t="str">
        <f t="shared" si="332"/>
        <v/>
      </c>
      <c r="DG79" s="246" t="str">
        <f t="shared" si="333"/>
        <v/>
      </c>
      <c r="DH79" s="244" t="str">
        <f t="shared" si="334"/>
        <v/>
      </c>
      <c r="DI79" s="245" t="str">
        <f t="shared" si="335"/>
        <v/>
      </c>
      <c r="DJ79" s="246" t="str">
        <f t="shared" si="336"/>
        <v/>
      </c>
      <c r="DK79" s="244" t="str">
        <f t="shared" si="337"/>
        <v/>
      </c>
      <c r="DL79" s="245" t="str">
        <f t="shared" si="338"/>
        <v/>
      </c>
      <c r="DM79" s="246" t="str">
        <f t="shared" si="339"/>
        <v/>
      </c>
      <c r="DN79" s="244" t="str">
        <f t="shared" si="340"/>
        <v/>
      </c>
      <c r="DO79" s="245" t="str">
        <f t="shared" si="341"/>
        <v/>
      </c>
      <c r="DP79" s="246" t="str">
        <f t="shared" si="342"/>
        <v/>
      </c>
      <c r="DQ79" s="244" t="str">
        <f t="shared" si="343"/>
        <v/>
      </c>
      <c r="DR79" s="245" t="str">
        <f t="shared" si="344"/>
        <v/>
      </c>
      <c r="DS79" s="246" t="str">
        <f t="shared" si="345"/>
        <v/>
      </c>
      <c r="DT79" s="244" t="str">
        <f t="shared" si="346"/>
        <v/>
      </c>
      <c r="DU79" s="245" t="str">
        <f t="shared" si="347"/>
        <v/>
      </c>
      <c r="DV79" s="246" t="str">
        <f t="shared" si="348"/>
        <v/>
      </c>
      <c r="DW79" s="244" t="str">
        <f t="shared" si="349"/>
        <v/>
      </c>
      <c r="DX79" s="245" t="str">
        <f t="shared" si="350"/>
        <v/>
      </c>
      <c r="DY79" s="246" t="str">
        <f t="shared" si="351"/>
        <v/>
      </c>
      <c r="DZ79" s="244" t="str">
        <f t="shared" si="352"/>
        <v/>
      </c>
      <c r="EA79" s="245" t="str">
        <f t="shared" si="353"/>
        <v/>
      </c>
      <c r="EB79" s="246" t="str">
        <f t="shared" si="354"/>
        <v/>
      </c>
      <c r="EC79" s="244" t="str">
        <f t="shared" si="355"/>
        <v/>
      </c>
      <c r="ED79" s="252">
        <f t="shared" si="403"/>
        <v>0</v>
      </c>
      <c r="EE79" s="253">
        <f t="shared" si="404"/>
        <v>0</v>
      </c>
      <c r="EF79" s="254" t="str">
        <f t="shared" si="405"/>
        <v/>
      </c>
      <c r="EG79" s="255" t="e">
        <f t="shared" si="406"/>
        <v>#DIV/0!</v>
      </c>
      <c r="EH79" s="255" t="e">
        <f t="shared" si="406"/>
        <v>#DIV/0!</v>
      </c>
      <c r="EI79" s="255" t="e">
        <f t="shared" si="406"/>
        <v>#DIV/0!</v>
      </c>
      <c r="EJ79" s="255" t="e">
        <f t="shared" si="406"/>
        <v>#DIV/0!</v>
      </c>
      <c r="EK79" s="255" t="e">
        <f t="shared" si="406"/>
        <v>#DIV/0!</v>
      </c>
      <c r="EL79" s="255" t="e">
        <f t="shared" si="406"/>
        <v>#DIV/0!</v>
      </c>
      <c r="EM79" s="255" t="e">
        <f t="shared" si="406"/>
        <v>#DIV/0!</v>
      </c>
      <c r="EN79" s="255" t="e">
        <f t="shared" si="406"/>
        <v>#DIV/0!</v>
      </c>
      <c r="EO79" s="255" t="e">
        <f t="shared" si="406"/>
        <v>#DIV/0!</v>
      </c>
      <c r="EP79" s="255" t="e">
        <f t="shared" si="406"/>
        <v>#DIV/0!</v>
      </c>
      <c r="EQ79" s="255" t="e">
        <f t="shared" si="406"/>
        <v>#DIV/0!</v>
      </c>
      <c r="ER79" s="255" t="e">
        <f t="shared" si="406"/>
        <v>#DIV/0!</v>
      </c>
      <c r="ES79" s="255" t="e">
        <f t="shared" si="406"/>
        <v>#DIV/0!</v>
      </c>
      <c r="ET79" s="255" t="e">
        <f t="shared" si="406"/>
        <v>#DIV/0!</v>
      </c>
      <c r="EU79" s="255" t="e">
        <f t="shared" si="406"/>
        <v>#DIV/0!</v>
      </c>
      <c r="EV79" s="255" t="e">
        <f t="shared" si="260"/>
        <v>#DIV/0!</v>
      </c>
      <c r="EW79" s="255" t="e">
        <f t="shared" si="203"/>
        <v>#DIV/0!</v>
      </c>
      <c r="EX79" s="255" t="e">
        <f t="shared" si="201"/>
        <v>#DIV/0!</v>
      </c>
      <c r="EY79" s="256" t="str">
        <f t="shared" si="407"/>
        <v/>
      </c>
      <c r="EZ79" s="257" t="str">
        <f t="shared" si="408"/>
        <v/>
      </c>
      <c r="FA79" s="257" t="str">
        <f t="shared" si="409"/>
        <v/>
      </c>
      <c r="FB79" s="257" t="str">
        <f t="shared" si="410"/>
        <v/>
      </c>
      <c r="FC79" s="257" t="str">
        <f t="shared" si="411"/>
        <v/>
      </c>
      <c r="FD79" s="257" t="str">
        <f t="shared" si="412"/>
        <v/>
      </c>
      <c r="FE79" s="257" t="str">
        <f t="shared" si="413"/>
        <v/>
      </c>
      <c r="FF79" s="257" t="str">
        <f t="shared" si="414"/>
        <v/>
      </c>
      <c r="FG79" s="257" t="str">
        <f t="shared" si="415"/>
        <v/>
      </c>
      <c r="FH79" s="257" t="str">
        <f t="shared" si="416"/>
        <v/>
      </c>
      <c r="FI79" s="257" t="str">
        <f t="shared" si="417"/>
        <v/>
      </c>
      <c r="FJ79" s="257" t="str">
        <f t="shared" si="418"/>
        <v/>
      </c>
      <c r="FK79" s="257" t="str">
        <f t="shared" si="419"/>
        <v/>
      </c>
      <c r="FL79" s="257" t="str">
        <f t="shared" si="420"/>
        <v/>
      </c>
      <c r="FM79" s="257" t="str">
        <f t="shared" si="421"/>
        <v/>
      </c>
      <c r="FN79" s="257" t="str">
        <f t="shared" si="422"/>
        <v/>
      </c>
      <c r="FO79" s="257" t="str">
        <f t="shared" si="423"/>
        <v/>
      </c>
      <c r="FP79" s="258" t="str">
        <f t="shared" si="424"/>
        <v/>
      </c>
      <c r="FQ79" s="228">
        <v>79</v>
      </c>
      <c r="FR79" s="232">
        <f t="shared" si="198"/>
        <v>74</v>
      </c>
      <c r="FS79" s="230" t="str" cm="1">
        <f t="array" ref="FS79">IFERROR(INDEX($EG$4:$EX$4,_xlfn.AGGREGATE(15,6,COLUMN($EG$4:$EX$4)-COLUMN($EF$1)/($EG79:$EX79=LARGE($EG79:$EX79,1)),COLUMNS($EX$4:$EX$4))),"")</f>
        <v/>
      </c>
      <c r="FT79" s="230" t="str" cm="1">
        <f t="array" ref="FT79">IFERROR(INDEX($EG$4:$EX$4,_xlfn.AGGREGATE(15,6,COLUMN($EG$4:$EX$4)-COLUMN($EF$1)/($EG79:$EX79=LARGE($EG79:$EX79,2)),COLUMNS($EX$4:$EY$4))),"")</f>
        <v/>
      </c>
      <c r="FU79" s="230" t="str" cm="1">
        <f t="array" ref="FU79">IFERROR(INDEX($EG$4:$EX$4,_xlfn.AGGREGATE(15,6,COLUMN($EG$4:$EX$4)-COLUMN($EF$1)/($EG79:$EX79=LARGE($EG79:$EX79,3)),COLUMNS($EX$4:$EZ$4))),"")</f>
        <v/>
      </c>
      <c r="FV79" s="230" t="str" cm="1">
        <f t="array" ref="FV79">IFERROR(INDEX($EG$4:$EX$4,_xlfn.AGGREGATE(15,6,COLUMN($EG$4:$EX$4)-COLUMN($EF$1)/($EG79:$EX79=LARGE($EG79:$EX79,4)),COLUMNS($EX$4:$FA$4))),"")</f>
        <v/>
      </c>
      <c r="FW79" s="230" t="str" cm="1">
        <f t="array" ref="FW79">IFERROR(INDEX($EG$4:$EX$4,_xlfn.AGGREGATE(15,6,COLUMN($EG$4:$EX$4)-COLUMN($EF$1)/($EG79:$EX79=LARGE($EG79:$EX79,5)),COLUMNS($EX$4:$FB$4))),"")</f>
        <v/>
      </c>
      <c r="FX79" s="230" t="str" cm="1">
        <f t="array" ref="FX79">IFERROR(INDEX($EG$4:$EX$4,_xlfn.AGGREGATE(15,6,COLUMN($EG$4:$EX$4)-COLUMN($EF$1)/($EG79:$EX79=LARGE($EG79:$EX79,6)),COLUMNS($EX$4:$FC$4))),"")</f>
        <v/>
      </c>
      <c r="FY79" s="228" t="str">
        <f t="shared" si="446"/>
        <v/>
      </c>
      <c r="FZ79" s="231" t="str">
        <f t="shared" ca="1" si="447"/>
        <v>R</v>
      </c>
      <c r="GA79" s="231" t="e" cm="1">
        <f t="array" aca="1" ref="GA79" ca="1">IF(INDIRECT(VLOOKUP(GA78,General!AC:AE,3,FALSE)&amp;FQ78)&gt;0,GA78,FY78)</f>
        <v>#N/A</v>
      </c>
      <c r="GB79" s="232">
        <f t="shared" ca="1" si="448"/>
        <v>4</v>
      </c>
      <c r="GC79" s="230"/>
      <c r="GD79" s="231"/>
      <c r="GE79" s="231"/>
      <c r="GF79" s="231"/>
      <c r="GG79" s="231"/>
      <c r="GH79" s="229"/>
      <c r="GI79" s="259">
        <f ca="1">IF(FS79="",-1,COUNTIF(INDIRECT(GC79&amp;$DN$10):INDIRECT(GC79&amp;FQ79),"Y"))</f>
        <v>-1</v>
      </c>
      <c r="GJ79" s="262">
        <f ca="1">IF(FT79="",-1,COUNTIF(INDIRECT(GD79&amp;$DN$10):INDIRECT(GD79&amp;FQ79),"Y"))</f>
        <v>-1</v>
      </c>
      <c r="GK79" s="262">
        <f ca="1">IF(FU79="",-1,COUNTIF(INDIRECT(GE79&amp;$DN$10):INDIRECT(GE79&amp;FQ79),"Y"))</f>
        <v>-1</v>
      </c>
      <c r="GL79" s="260">
        <f ca="1">IF(FV79="",-1,COUNTIF(INDIRECT(GF79&amp;$DN$10):INDIRECT(GF79&amp;FQ79),"Y"))</f>
        <v>-1</v>
      </c>
      <c r="GM79" s="264">
        <f ca="1">IF(FW79="",-1,COUNTIF(INDIRECT(GG79&amp;$DN$10):INDIRECT(GG79&amp;FQ79),"Y"))</f>
        <v>-1</v>
      </c>
      <c r="GN79" s="264">
        <f ca="1">IF(FX79="",-1,COUNTIF(INDIRECT(GH79&amp;$DN$10):INDIRECT(GH79&amp;FQ79),"Y"))</f>
        <v>-1</v>
      </c>
      <c r="GO79" s="230" t="str" cm="1">
        <f t="array" ref="GO79">IFERROR(INDEX($DP$79:$DU$79,_xlfn.AGGREGATE(15,6,COLUMN($DP$79:$DU$79)-COLUMN($DO$79)/($EF$79:$EK$79=MAX($EF$79:$EK$79)),COLUMNS($DP$79:FS79))),"")</f>
        <v/>
      </c>
      <c r="GP79" s="231" t="str" cm="1">
        <f t="array" ref="GP79">IFERROR(INDEX($DP$79:$DU$79,_xlfn.AGGREGATE(15,6,COLUMN($DP$79:$DU$79)-COLUMN($DO$79)/($EF$79:$EK$79=MAX($EF$79:$EK$79)),COLUMNS($DP$79:FT79))),"")</f>
        <v/>
      </c>
      <c r="GQ79" s="231" t="str" cm="1">
        <f t="array" ref="GQ79">IFERROR(INDEX($DP$79:$DU$79,_xlfn.AGGREGATE(15,6,COLUMN($DP$79:$DU$79)-COLUMN($DO$79)/($EF$79:$EK$79=MAX($EF$79:$EK$79)),COLUMNS($DP$79:FU79))),"")</f>
        <v/>
      </c>
      <c r="GR79" s="231" t="str" cm="1">
        <f t="array" ref="GR79">IFERROR(INDEX($DP$79:$DU$79,_xlfn.AGGREGATE(15,6,COLUMN($DP$79:$DU$79)-COLUMN($DO$79)/($EF$79:$EK$79=MAX($EF$79:$EK$79)),COLUMNS($DP$79:FV79))),"")</f>
        <v/>
      </c>
      <c r="GS79" s="231" t="str" cm="1">
        <f t="array" ref="GS79">IFERROR(INDEX($DP$79:$DU$79,_xlfn.AGGREGATE(15,6,COLUMN($DP$79:$DU$79)-COLUMN($DO$79)/($EF$79:$EK$79=MAX($EF$79:$EK$79)),COLUMNS($DP$79:FW79))),"")</f>
        <v/>
      </c>
      <c r="GT79" s="229" t="str" cm="1">
        <f t="array" ref="GT79">IFERROR(INDEX($DP$79:$DU$79,_xlfn.AGGREGATE(15,6,COLUMN($DP$79:$DU$79)-COLUMN($DO$79)/($EF$79:$EK$79=MAX($EF$79:$EK$79)),COLUMNS($DP$79:FX79))),"")</f>
        <v/>
      </c>
      <c r="GU79" s="234">
        <f t="shared" ca="1" si="425"/>
        <v>6</v>
      </c>
      <c r="GV79" s="232">
        <f t="shared" ca="1" si="449"/>
        <v>4</v>
      </c>
      <c r="GW79" s="263" t="str" cm="1">
        <f t="array" aca="1" ref="GW79" ca="1">INDEX(GO79:GT79,1,GV79)</f>
        <v/>
      </c>
      <c r="GX79" s="230" t="str">
        <f t="shared" ca="1" si="283"/>
        <v>B</v>
      </c>
      <c r="GY79" s="231" t="str">
        <f t="shared" ca="1" si="284"/>
        <v>T</v>
      </c>
      <c r="GZ79" s="231" t="str">
        <f t="shared" si="285"/>
        <v>C</v>
      </c>
      <c r="HA79" s="231" t="str">
        <f t="shared" si="274"/>
        <v/>
      </c>
      <c r="HB79" s="231" t="str">
        <f t="shared" ca="1" si="275"/>
        <v>00</v>
      </c>
      <c r="HC79" s="231" t="str">
        <f t="shared" si="276"/>
        <v>00</v>
      </c>
      <c r="HD79" s="234" t="str">
        <f t="shared" si="356"/>
        <v/>
      </c>
      <c r="HE79" s="234" t="str">
        <f t="shared" si="357"/>
        <v/>
      </c>
      <c r="HF79" s="234" t="str">
        <f t="shared" si="358"/>
        <v/>
      </c>
      <c r="HG79" s="234" t="str">
        <f t="shared" si="359"/>
        <v/>
      </c>
      <c r="HH79" s="234" t="str">
        <f t="shared" si="360"/>
        <v/>
      </c>
      <c r="HI79" s="234" t="str">
        <f t="shared" si="361"/>
        <v/>
      </c>
      <c r="HJ79" s="234">
        <f t="shared" ca="1" si="362"/>
        <v>0</v>
      </c>
      <c r="HK79" s="234">
        <f t="shared" ca="1" si="362"/>
        <v>0</v>
      </c>
      <c r="HL79" s="230" t="str">
        <f t="shared" si="277"/>
        <v/>
      </c>
      <c r="HM79" s="231">
        <f>IF(CC79="",0,IFERROR(VLOOKUP(CC74&amp;CC75&amp;CC76&amp;CC77&amp;CC78&amp;CC79,General!I:J,2,FALSE),0))</f>
        <v>0</v>
      </c>
      <c r="HN79" s="231">
        <f>IF(CF79="",0,IFERROR(VLOOKUP(CF74&amp;CF75&amp;CF76&amp;CF77&amp;CF78&amp;CF79,General!I:J,2,FALSE),0))</f>
        <v>0</v>
      </c>
      <c r="HO79" s="231">
        <f>IF(CI79="",0,IFERROR(VLOOKUP(CI74&amp;CI75&amp;CI76&amp;CI77&amp;CI78&amp;CI79,General!I:J,2,FALSE),0))</f>
        <v>0</v>
      </c>
      <c r="HP79" s="231">
        <f>IF(CL79="",0,IFERROR(VLOOKUP(CL74&amp;CL75&amp;CL76&amp;CL77&amp;CL78&amp;CL79,General!I:J,2,FALSE),0))</f>
        <v>0</v>
      </c>
      <c r="HQ79" s="231">
        <f>IF(CO79="",0,IFERROR(VLOOKUP(CO74&amp;CO75&amp;CO76&amp;CO77&amp;CO78&amp;CO79,General!I:J,2,FALSE),0))</f>
        <v>0</v>
      </c>
      <c r="HR79" s="231">
        <f>IF(CR79="",0,IFERROR(VLOOKUP(CR74&amp;CR75&amp;CR76&amp;CR77&amp;CR78&amp;CR79,General!I:J,2,FALSE),0))</f>
        <v>0</v>
      </c>
      <c r="HS79" s="231">
        <f>IF(CU79="",0,IFERROR(VLOOKUP(CU74&amp;CU75&amp;CU76&amp;CU77&amp;CU78&amp;CU79,General!I:J,2,FALSE),0))</f>
        <v>0</v>
      </c>
      <c r="HT79" s="231">
        <f>IF(CX79="",0,IFERROR(VLOOKUP(CX74&amp;CX75&amp;CX76&amp;CX77&amp;CX78&amp;CX79,General!I:J,2,FALSE),0))</f>
        <v>0</v>
      </c>
      <c r="HU79" s="231">
        <f>IF(DA79="",0,IFERROR(VLOOKUP(DA74&amp;DA75&amp;DA76&amp;DA77&amp;DA78&amp;DA79,General!I:J,2,FALSE),0))</f>
        <v>0</v>
      </c>
      <c r="HV79" s="231">
        <f>IF(DD79="",0,IFERROR(VLOOKUP(DD74&amp;DD75&amp;DD76&amp;DD77&amp;DD78&amp;DD79,General!I:J,2,FALSE),0))</f>
        <v>0</v>
      </c>
      <c r="HW79" s="231">
        <f>IF(DG79="",0,IFERROR(VLOOKUP(DG74&amp;DG75&amp;DG76&amp;DG77&amp;DG78&amp;DG79,General!I:J,2,FALSE),0))</f>
        <v>0</v>
      </c>
      <c r="HX79" s="231">
        <f>IF(DJ79="",0,IFERROR(VLOOKUP(DJ74&amp;DJ75&amp;DJ76&amp;DJ77&amp;DJ78&amp;DJ79,General!I:J,2,FALSE),0))</f>
        <v>0</v>
      </c>
      <c r="HY79" s="231">
        <f>IF(DM79="",0,IFERROR(VLOOKUP(DM74&amp;DM75&amp;DM76&amp;DM77&amp;DM78&amp;DM79,General!I:J,2,FALSE),0))</f>
        <v>0</v>
      </c>
      <c r="HZ79" s="231">
        <f>IF(DP79="",0,IFERROR(VLOOKUP(DP74&amp;DP75&amp;DP76&amp;DP77&amp;DP78&amp;DP79,General!I:J,2,FALSE),0))</f>
        <v>0</v>
      </c>
      <c r="IA79" s="231">
        <f>IF(DS79="",0,IFERROR(VLOOKUP(DS74&amp;DS75&amp;DS76&amp;DS77&amp;DS78&amp;DS79,General!I:J,2,FALSE),0))</f>
        <v>0</v>
      </c>
      <c r="IB79" s="231">
        <f>IF(DV79="",0,IFERROR(VLOOKUP(DV74&amp;DV75&amp;DV76&amp;DV77&amp;DV78&amp;DV79,General!I:J,2,FALSE),0))</f>
        <v>0</v>
      </c>
      <c r="IC79" s="229">
        <f>IF(DY79="",0,IFERROR(VLOOKUP(DY74&amp;DY75&amp;DY76&amp;DY77&amp;DY78&amp;DY79,General!I:J,2,FALSE),0))</f>
        <v>0</v>
      </c>
      <c r="ID79" s="229">
        <f>IF(EB79="",0,IFERROR(VLOOKUP(EB74&amp;EB75&amp;EB76&amp;EB77&amp;EB78&amp;EB79,General!I:J,2,FALSE),0))</f>
        <v>0</v>
      </c>
      <c r="IE79" s="229">
        <v>0</v>
      </c>
      <c r="IF79" s="234" t="str">
        <f t="shared" si="426"/>
        <v/>
      </c>
      <c r="IG79" s="234" t="str">
        <f t="shared" si="363"/>
        <v>N</v>
      </c>
      <c r="IH79" s="234" t="str">
        <f t="shared" ca="1" si="364"/>
        <v>N</v>
      </c>
      <c r="II79" s="234" t="str">
        <f t="shared" si="365"/>
        <v>N</v>
      </c>
      <c r="IJ79" s="234" t="str">
        <f t="shared" si="366"/>
        <v/>
      </c>
      <c r="IK79" s="276" t="str">
        <f t="shared" ca="1" si="367"/>
        <v/>
      </c>
      <c r="IL79" s="234" t="str">
        <f t="shared" ca="1" si="368"/>
        <v/>
      </c>
      <c r="IM79" s="234" t="str">
        <f t="shared" si="369"/>
        <v/>
      </c>
      <c r="IN79" s="234" t="str">
        <f t="shared" si="370"/>
        <v/>
      </c>
      <c r="IO79" s="234" t="str">
        <f t="shared" si="371"/>
        <v/>
      </c>
      <c r="IP79" s="234" t="str">
        <f t="shared" si="372"/>
        <v/>
      </c>
      <c r="IQ79" s="234" t="str">
        <f t="shared" si="278"/>
        <v/>
      </c>
      <c r="IR79" s="234" t="str">
        <f t="shared" si="279"/>
        <v/>
      </c>
      <c r="IS79" s="234" t="str">
        <f t="shared" si="266"/>
        <v>00000</v>
      </c>
      <c r="IT79" s="234" t="str">
        <f t="shared" si="266"/>
        <v>00000</v>
      </c>
      <c r="IU79" s="234" t="str">
        <f t="shared" si="267"/>
        <v>000000</v>
      </c>
      <c r="IV79" s="234" t="str">
        <f t="shared" si="267"/>
        <v>000000</v>
      </c>
      <c r="IW79" s="234" t="str">
        <f t="shared" si="268"/>
        <v>B</v>
      </c>
      <c r="IX79" s="234" t="str">
        <f t="shared" si="427"/>
        <v>B</v>
      </c>
      <c r="IY79" s="234" t="str">
        <f t="shared" si="373"/>
        <v/>
      </c>
      <c r="IZ79" s="234" t="str">
        <f t="shared" ca="1" si="374"/>
        <v/>
      </c>
      <c r="JA79" s="234" t="str">
        <f t="shared" ca="1" si="375"/>
        <v>0</v>
      </c>
      <c r="JB79" s="234" t="str">
        <f t="shared" ca="1" si="376"/>
        <v/>
      </c>
      <c r="JC79" s="234" t="str">
        <f t="shared" si="377"/>
        <v>0</v>
      </c>
      <c r="JD79" s="234" t="str">
        <f t="shared" ca="1" si="378"/>
        <v/>
      </c>
      <c r="JE79" s="234" t="str">
        <f t="shared" ca="1" si="428"/>
        <v/>
      </c>
      <c r="JF79" s="234" t="str">
        <f t="shared" ca="1" si="429"/>
        <v/>
      </c>
      <c r="JG79" s="234" t="str">
        <f t="shared" ca="1" si="430"/>
        <v/>
      </c>
      <c r="JH79" s="234" t="str">
        <f t="shared" si="379"/>
        <v/>
      </c>
      <c r="JI79" s="234"/>
      <c r="JJ79" s="234"/>
      <c r="JK79" s="234"/>
      <c r="JL79" s="234"/>
      <c r="JM79" s="234"/>
      <c r="JN79" s="234">
        <v>1</v>
      </c>
      <c r="JO79" s="218"/>
      <c r="JP79" s="234"/>
      <c r="JQ79" s="234"/>
      <c r="JS79" s="281" t="e">
        <f t="shared" si="199"/>
        <v>#DIV/0!</v>
      </c>
      <c r="JT79" s="1" t="e">
        <f t="shared" si="200"/>
        <v>#DIV/0!</v>
      </c>
      <c r="JU79" s="1" t="e">
        <f t="shared" si="431"/>
        <v>#DIV/0!</v>
      </c>
      <c r="JV79" s="1" t="e">
        <f t="shared" si="432"/>
        <v>#DIV/0!</v>
      </c>
      <c r="JW79" s="1" t="e">
        <f t="shared" si="433"/>
        <v>#DIV/0!</v>
      </c>
      <c r="JX79" s="1" t="str">
        <f t="shared" si="434"/>
        <v/>
      </c>
      <c r="JY79" s="1" t="str">
        <f t="shared" si="435"/>
        <v/>
      </c>
      <c r="JZ79" s="1" t="str">
        <f t="shared" si="436"/>
        <v/>
      </c>
      <c r="KA79" s="1" t="str">
        <f t="shared" si="437"/>
        <v/>
      </c>
      <c r="KB79" s="1" t="str">
        <f t="shared" si="438"/>
        <v/>
      </c>
      <c r="KC79" s="1" t="str" cm="1">
        <f t="array" aca="1" ref="KC79" ca="1">IF(INDIRECT(VLOOKUP(KC78,General!AC:AE,3,FALSE)&amp;FQ78)&gt;1,KC78,JX79)</f>
        <v>DL</v>
      </c>
      <c r="KD79" s="1" t="str" cm="1">
        <f t="array" aca="1" ref="KD79" ca="1">IF(AND(INDIRECT(VLOOKUP(KD78,General!AC:AE,3,FALSE)&amp;FQ78)&gt;6,KD78&lt;&gt;KC79),KD78,IF(JX79&lt;&gt;KC79,JX79,IF(AND(JX79=JY79,JX79=JZ79),KA79,IF(JX79=JY79,JZ79,JY79))))</f>
        <v>DR</v>
      </c>
      <c r="KE79" s="1" t="str" cm="1">
        <f t="array" aca="1" ref="KE79" ca="1">IF(AND(INDIRECT(VLOOKUP(KE78,General!AC:AE,3,FALSE)&amp;FQ78)&gt;6,KE78&lt;&gt;KC79,KE78&lt;&gt;KD79),KE78,IF(AND(JX79&lt;&gt;KC79,JX79&lt;&gt;KD79),JX79,IF(AND(JY79&lt;&gt;KC79,JY79&lt;&gt;KD79),JY79,IF(AND(JZ79&lt;&gt;KC79,JZ79&lt;&gt;KD79),JZ79,IF(AND(KA79&lt;&gt;KC79,KA79&lt;&gt;KD79),KA79,KB79)))))</f>
        <v>CW</v>
      </c>
      <c r="KF79" s="1" t="str" cm="1">
        <f t="array" aca="1" ref="KF79" ca="1">INDIRECT(KC79&amp;FQ79)</f>
        <v/>
      </c>
      <c r="KG79" s="1" t="str" cm="1">
        <f t="array" aca="1" ref="KG79" ca="1">INDIRECT(KD79&amp;FQ79)</f>
        <v/>
      </c>
      <c r="KH79" s="1" t="str" cm="1">
        <f t="array" aca="1" ref="KH79" ca="1">INDIRECT(KE79&amp;FQ79)</f>
        <v/>
      </c>
      <c r="KI79" s="1" t="str">
        <f ca="1">VLOOKUP(KC79,General!AF:AG,2,FALSE)</f>
        <v xml:space="preserve">L3O </v>
      </c>
      <c r="KJ79" s="1" t="str">
        <f ca="1">VLOOKUP(KD79,General!AF:AG,2,FALSE)</f>
        <v xml:space="preserve">L4O </v>
      </c>
      <c r="KK79" s="1" t="str">
        <f ca="1">VLOOKUP(KE79,General!AF:AG,2,FALSE)</f>
        <v>AWB</v>
      </c>
      <c r="KL79" s="1" t="str">
        <f t="shared" ca="1" si="450"/>
        <v>Y</v>
      </c>
      <c r="KM79" s="1" t="str">
        <f t="shared" ca="1" si="451"/>
        <v>Y</v>
      </c>
      <c r="KN79" s="1" t="str">
        <f t="shared" ca="1" si="452"/>
        <v>Y</v>
      </c>
    </row>
    <row r="80" spans="1:300" ht="15.75" thickBot="1">
      <c r="A80" s="1">
        <v>76</v>
      </c>
      <c r="B80" s="12" t="str">
        <f t="shared" si="286"/>
        <v/>
      </c>
      <c r="C80" s="90" t="str">
        <f t="shared" si="439"/>
        <v/>
      </c>
      <c r="D80" s="13" t="str">
        <f t="shared" si="380"/>
        <v/>
      </c>
      <c r="E80" s="43" t="str">
        <f t="shared" si="380"/>
        <v/>
      </c>
      <c r="F80" s="14" t="str">
        <f t="shared" si="287"/>
        <v/>
      </c>
      <c r="H80" s="93" t="str">
        <f t="shared" si="440"/>
        <v/>
      </c>
      <c r="I80" s="13" t="str">
        <f t="shared" si="381"/>
        <v/>
      </c>
      <c r="J80" s="43" t="str">
        <f t="shared" si="381"/>
        <v/>
      </c>
      <c r="K80" s="14" t="str">
        <f t="shared" si="382"/>
        <v/>
      </c>
      <c r="L80" s="52"/>
      <c r="M80" s="16" t="str">
        <f>IF(Dashboard!AH80="","",Dashboard!AH80)</f>
        <v/>
      </c>
      <c r="O80" s="12" t="str">
        <f t="shared" si="441"/>
        <v/>
      </c>
      <c r="P80" s="13" t="str">
        <f t="shared" si="383"/>
        <v/>
      </c>
      <c r="Q80" s="43" t="str">
        <f t="shared" si="383"/>
        <v/>
      </c>
      <c r="R80" s="85" t="str">
        <f t="shared" si="384"/>
        <v/>
      </c>
      <c r="S80" s="85" t="str">
        <f t="shared" si="385"/>
        <v/>
      </c>
      <c r="T80" s="96" t="str">
        <f t="shared" si="386"/>
        <v/>
      </c>
      <c r="U80" s="85" t="str">
        <f>IF(M80="","",IF(B80="NB",U79,IF(T80="",SUM($T$5:$T80)+S80,SUM($T$5:$T80))))</f>
        <v/>
      </c>
      <c r="V80" s="97" t="str">
        <f t="shared" si="272"/>
        <v/>
      </c>
      <c r="W80" s="72" t="e">
        <f t="shared" ca="1" si="288"/>
        <v>#VALUE!</v>
      </c>
      <c r="X80" s="74" t="str">
        <f t="shared" si="289"/>
        <v/>
      </c>
      <c r="Y80" s="9" t="str">
        <f t="shared" ca="1" si="280"/>
        <v>D</v>
      </c>
      <c r="Z80" s="4" t="str">
        <f t="shared" ca="1" si="281"/>
        <v>D</v>
      </c>
      <c r="AA80" s="4" t="str">
        <f t="shared" ca="1" si="282"/>
        <v>B</v>
      </c>
      <c r="AB80" s="4" t="str">
        <f t="shared" si="442"/>
        <v/>
      </c>
      <c r="AC80" s="4" t="str">
        <f t="shared" si="443"/>
        <v/>
      </c>
      <c r="AD80" s="4" t="str">
        <f t="shared" si="444"/>
        <v/>
      </c>
      <c r="AE80" s="1" t="str">
        <f t="shared" si="387"/>
        <v/>
      </c>
      <c r="AF80" s="1" t="str">
        <f t="shared" si="388"/>
        <v/>
      </c>
      <c r="AG80" s="1" t="str">
        <f t="shared" si="389"/>
        <v/>
      </c>
      <c r="AH80" s="1" t="str">
        <f t="shared" si="390"/>
        <v/>
      </c>
      <c r="AI80" s="1" t="str">
        <f t="shared" si="391"/>
        <v/>
      </c>
      <c r="AJ80" s="1" t="str">
        <f t="shared" si="392"/>
        <v/>
      </c>
      <c r="AK80" s="1">
        <f t="shared" si="393"/>
        <v>0</v>
      </c>
      <c r="AL80" s="1">
        <f t="shared" si="393"/>
        <v>0</v>
      </c>
      <c r="AM80" s="1" t="str">
        <f t="shared" si="273"/>
        <v/>
      </c>
      <c r="AN80" s="1">
        <f t="shared" si="290"/>
        <v>0</v>
      </c>
      <c r="AO80" s="1" t="str">
        <f t="shared" si="445"/>
        <v/>
      </c>
      <c r="AP80" s="1" t="str">
        <f t="shared" si="291"/>
        <v>N</v>
      </c>
      <c r="AQ80" s="1" t="str">
        <f t="shared" si="292"/>
        <v>N</v>
      </c>
      <c r="AR80" s="1" t="str">
        <f t="shared" si="293"/>
        <v>N</v>
      </c>
      <c r="AS80" s="1" t="str">
        <f t="shared" si="294"/>
        <v/>
      </c>
      <c r="AT80" s="15" t="str">
        <f t="shared" ca="1" si="394"/>
        <v/>
      </c>
      <c r="AU80" s="1" t="str">
        <f t="shared" ca="1" si="295"/>
        <v/>
      </c>
      <c r="AV80" s="1" t="str">
        <f t="shared" ca="1" si="296"/>
        <v/>
      </c>
      <c r="AW80" s="1" t="str">
        <f t="shared" si="297"/>
        <v/>
      </c>
      <c r="AX80" s="1" t="str">
        <f t="shared" si="298"/>
        <v/>
      </c>
      <c r="AY80" s="1" t="str">
        <f t="shared" si="299"/>
        <v/>
      </c>
      <c r="AZ80" s="1" t="str">
        <f>IF(Dashboard!AH80="P",IF(AZ79="",1,AZ79+1),"")</f>
        <v/>
      </c>
      <c r="BA80" s="1" t="str">
        <f>IF(Dashboard!AH80="B",IF(BA79="",1,BA79+1),"")</f>
        <v/>
      </c>
      <c r="BB80" s="1" t="str">
        <f t="shared" si="270"/>
        <v>00000</v>
      </c>
      <c r="BC80" s="1" t="str">
        <f t="shared" si="270"/>
        <v>00000</v>
      </c>
      <c r="BD80" s="1" t="str">
        <f t="shared" si="271"/>
        <v>000000</v>
      </c>
      <c r="BE80" s="1" t="str">
        <f t="shared" si="271"/>
        <v>000000</v>
      </c>
      <c r="BF80" s="1" t="str">
        <f t="shared" si="395"/>
        <v>B</v>
      </c>
      <c r="BG80" s="1" t="str">
        <f t="shared" si="300"/>
        <v/>
      </c>
      <c r="BH80" s="1">
        <f t="shared" ca="1" si="396"/>
        <v>0</v>
      </c>
      <c r="BI80" s="1" t="str">
        <f t="shared" si="301"/>
        <v/>
      </c>
      <c r="BJ80" s="1">
        <f t="shared" ca="1" si="397"/>
        <v>0</v>
      </c>
      <c r="BK80" s="1" t="str">
        <f t="shared" si="302"/>
        <v/>
      </c>
      <c r="BL80" s="1">
        <f t="shared" ca="1" si="398"/>
        <v>0</v>
      </c>
      <c r="BM80" s="1" t="str">
        <f t="shared" ca="1" si="399"/>
        <v>0</v>
      </c>
      <c r="BN80" s="1" t="str">
        <f t="shared" ca="1" si="400"/>
        <v>0</v>
      </c>
      <c r="BO80" s="1" t="str">
        <f t="shared" ca="1" si="401"/>
        <v>0</v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6</v>
      </c>
      <c r="BZ80" s="1">
        <f>IF(Dashboard!U80="",1,0.5)</f>
        <v>1</v>
      </c>
      <c r="CB80" s="218" t="str">
        <f t="shared" si="303"/>
        <v/>
      </c>
      <c r="CC80" s="219" t="str">
        <f t="shared" si="304"/>
        <v/>
      </c>
      <c r="CD80" s="217" t="str">
        <f t="shared" si="305"/>
        <v/>
      </c>
      <c r="CE80" s="218" t="str">
        <f t="shared" si="306"/>
        <v/>
      </c>
      <c r="CF80" s="219" t="str">
        <f t="shared" si="307"/>
        <v/>
      </c>
      <c r="CG80" s="217" t="str">
        <f t="shared" si="308"/>
        <v/>
      </c>
      <c r="CH80" s="218" t="str">
        <f t="shared" si="309"/>
        <v/>
      </c>
      <c r="CI80" s="219" t="str">
        <f t="shared" si="310"/>
        <v/>
      </c>
      <c r="CJ80" s="217" t="str">
        <f t="shared" si="311"/>
        <v/>
      </c>
      <c r="CK80" s="218" t="str">
        <f t="shared" si="312"/>
        <v/>
      </c>
      <c r="CL80" s="219" t="str">
        <f t="shared" si="313"/>
        <v/>
      </c>
      <c r="CM80" s="217" t="str">
        <f t="shared" si="314"/>
        <v/>
      </c>
      <c r="CN80" s="218" t="str">
        <f t="shared" si="402"/>
        <v/>
      </c>
      <c r="CO80" s="219" t="str">
        <f t="shared" si="315"/>
        <v/>
      </c>
      <c r="CP80" s="217" t="str">
        <f t="shared" si="316"/>
        <v/>
      </c>
      <c r="CQ80" s="218" t="str">
        <f t="shared" si="317"/>
        <v/>
      </c>
      <c r="CR80" s="219" t="str">
        <f t="shared" si="318"/>
        <v/>
      </c>
      <c r="CS80" s="217" t="str">
        <f t="shared" si="319"/>
        <v/>
      </c>
      <c r="CT80" s="218" t="str">
        <f t="shared" si="320"/>
        <v/>
      </c>
      <c r="CU80" s="219" t="str">
        <f t="shared" si="321"/>
        <v/>
      </c>
      <c r="CV80" s="217" t="str">
        <f t="shared" si="322"/>
        <v/>
      </c>
      <c r="CW80" s="218" t="str">
        <f t="shared" si="323"/>
        <v/>
      </c>
      <c r="CX80" s="219" t="str">
        <f t="shared" si="324"/>
        <v/>
      </c>
      <c r="CY80" s="220" t="str">
        <f t="shared" si="325"/>
        <v/>
      </c>
      <c r="CZ80" s="218" t="str">
        <f t="shared" si="326"/>
        <v/>
      </c>
      <c r="DA80" s="219" t="str">
        <f t="shared" si="327"/>
        <v/>
      </c>
      <c r="DB80" s="217" t="str">
        <f t="shared" si="328"/>
        <v/>
      </c>
      <c r="DC80" s="218" t="str">
        <f t="shared" si="329"/>
        <v/>
      </c>
      <c r="DD80" s="219" t="str">
        <f t="shared" si="330"/>
        <v/>
      </c>
      <c r="DE80" s="217" t="str">
        <f t="shared" si="331"/>
        <v/>
      </c>
      <c r="DF80" s="218" t="str">
        <f t="shared" si="332"/>
        <v/>
      </c>
      <c r="DG80" s="219" t="str">
        <f t="shared" si="333"/>
        <v/>
      </c>
      <c r="DH80" s="217" t="str">
        <f t="shared" si="334"/>
        <v/>
      </c>
      <c r="DI80" s="218" t="str">
        <f t="shared" si="335"/>
        <v/>
      </c>
      <c r="DJ80" s="219" t="str">
        <f t="shared" si="336"/>
        <v/>
      </c>
      <c r="DK80" s="217" t="str">
        <f t="shared" si="337"/>
        <v/>
      </c>
      <c r="DL80" s="218" t="str">
        <f t="shared" si="338"/>
        <v/>
      </c>
      <c r="DM80" s="219" t="str">
        <f t="shared" si="339"/>
        <v/>
      </c>
      <c r="DN80" s="217" t="str">
        <f t="shared" si="340"/>
        <v/>
      </c>
      <c r="DO80" s="218" t="str">
        <f t="shared" si="341"/>
        <v/>
      </c>
      <c r="DP80" s="219" t="str">
        <f t="shared" si="342"/>
        <v/>
      </c>
      <c r="DQ80" s="217" t="str">
        <f t="shared" si="343"/>
        <v/>
      </c>
      <c r="DR80" s="218" t="str">
        <f t="shared" si="344"/>
        <v/>
      </c>
      <c r="DS80" s="219" t="str">
        <f t="shared" si="345"/>
        <v/>
      </c>
      <c r="DT80" s="217" t="str">
        <f t="shared" si="346"/>
        <v/>
      </c>
      <c r="DU80" s="218" t="str">
        <f t="shared" si="347"/>
        <v/>
      </c>
      <c r="DV80" s="219" t="str">
        <f t="shared" si="348"/>
        <v/>
      </c>
      <c r="DW80" s="217" t="str">
        <f t="shared" si="349"/>
        <v/>
      </c>
      <c r="DX80" s="218" t="str">
        <f t="shared" si="350"/>
        <v/>
      </c>
      <c r="DY80" s="219" t="str">
        <f t="shared" si="351"/>
        <v/>
      </c>
      <c r="DZ80" s="217" t="str">
        <f t="shared" si="352"/>
        <v/>
      </c>
      <c r="EA80" s="218" t="str">
        <f t="shared" si="353"/>
        <v/>
      </c>
      <c r="EB80" s="219" t="str">
        <f t="shared" si="354"/>
        <v/>
      </c>
      <c r="EC80" s="217" t="str">
        <f t="shared" si="355"/>
        <v/>
      </c>
      <c r="ED80" s="252">
        <f t="shared" si="403"/>
        <v>0</v>
      </c>
      <c r="EE80" s="253">
        <f t="shared" si="404"/>
        <v>0</v>
      </c>
      <c r="EF80" s="254" t="str">
        <f t="shared" si="405"/>
        <v/>
      </c>
      <c r="EG80" s="255" t="e">
        <f t="shared" si="406"/>
        <v>#DIV/0!</v>
      </c>
      <c r="EH80" s="255" t="e">
        <f t="shared" si="406"/>
        <v>#DIV/0!</v>
      </c>
      <c r="EI80" s="255" t="e">
        <f t="shared" si="406"/>
        <v>#DIV/0!</v>
      </c>
      <c r="EJ80" s="255" t="e">
        <f t="shared" si="406"/>
        <v>#DIV/0!</v>
      </c>
      <c r="EK80" s="255" t="e">
        <f t="shared" si="406"/>
        <v>#DIV/0!</v>
      </c>
      <c r="EL80" s="255" t="e">
        <f t="shared" si="406"/>
        <v>#DIV/0!</v>
      </c>
      <c r="EM80" s="255" t="e">
        <f t="shared" si="406"/>
        <v>#DIV/0!</v>
      </c>
      <c r="EN80" s="255" t="e">
        <f t="shared" si="406"/>
        <v>#DIV/0!</v>
      </c>
      <c r="EO80" s="255" t="e">
        <f t="shared" si="406"/>
        <v>#DIV/0!</v>
      </c>
      <c r="EP80" s="255" t="e">
        <f t="shared" si="406"/>
        <v>#DIV/0!</v>
      </c>
      <c r="EQ80" s="255" t="e">
        <f t="shared" si="406"/>
        <v>#DIV/0!</v>
      </c>
      <c r="ER80" s="255" t="e">
        <f t="shared" si="406"/>
        <v>#DIV/0!</v>
      </c>
      <c r="ES80" s="255" t="e">
        <f t="shared" si="406"/>
        <v>#DIV/0!</v>
      </c>
      <c r="ET80" s="255" t="e">
        <f t="shared" si="406"/>
        <v>#DIV/0!</v>
      </c>
      <c r="EU80" s="255" t="e">
        <f t="shared" si="406"/>
        <v>#DIV/0!</v>
      </c>
      <c r="EV80" s="255" t="e">
        <f t="shared" si="260"/>
        <v>#DIV/0!</v>
      </c>
      <c r="EW80" s="255" t="e">
        <f t="shared" si="203"/>
        <v>#DIV/0!</v>
      </c>
      <c r="EX80" s="255" t="e">
        <f t="shared" si="201"/>
        <v>#DIV/0!</v>
      </c>
      <c r="EY80" s="256" t="str">
        <f t="shared" si="407"/>
        <v/>
      </c>
      <c r="EZ80" s="257" t="str">
        <f t="shared" si="408"/>
        <v/>
      </c>
      <c r="FA80" s="257" t="str">
        <f t="shared" si="409"/>
        <v/>
      </c>
      <c r="FB80" s="257" t="str">
        <f t="shared" si="410"/>
        <v/>
      </c>
      <c r="FC80" s="257" t="str">
        <f t="shared" si="411"/>
        <v/>
      </c>
      <c r="FD80" s="257" t="str">
        <f t="shared" si="412"/>
        <v/>
      </c>
      <c r="FE80" s="257" t="str">
        <f t="shared" si="413"/>
        <v/>
      </c>
      <c r="FF80" s="257" t="str">
        <f t="shared" si="414"/>
        <v/>
      </c>
      <c r="FG80" s="257" t="str">
        <f t="shared" si="415"/>
        <v/>
      </c>
      <c r="FH80" s="257" t="str">
        <f t="shared" si="416"/>
        <v/>
      </c>
      <c r="FI80" s="257" t="str">
        <f t="shared" si="417"/>
        <v/>
      </c>
      <c r="FJ80" s="257" t="str">
        <f t="shared" si="418"/>
        <v/>
      </c>
      <c r="FK80" s="257" t="str">
        <f t="shared" si="419"/>
        <v/>
      </c>
      <c r="FL80" s="257" t="str">
        <f t="shared" si="420"/>
        <v/>
      </c>
      <c r="FM80" s="257" t="str">
        <f t="shared" si="421"/>
        <v/>
      </c>
      <c r="FN80" s="257" t="str">
        <f t="shared" si="422"/>
        <v/>
      </c>
      <c r="FO80" s="257" t="str">
        <f t="shared" si="423"/>
        <v/>
      </c>
      <c r="FP80" s="258" t="str">
        <f t="shared" si="424"/>
        <v/>
      </c>
      <c r="FQ80" s="228">
        <v>80</v>
      </c>
      <c r="FR80" s="232">
        <f t="shared" ref="FR80:FR109" si="453">FQ80-5</f>
        <v>75</v>
      </c>
      <c r="FS80" s="230" t="str" cm="1">
        <f t="array" ref="FS80">IFERROR(INDEX($EG$4:$EX$4,_xlfn.AGGREGATE(15,6,COLUMN($EG$4:$EX$4)-COLUMN($EF$1)/($EG80:$EX80=LARGE($EG80:$EX80,1)),COLUMNS($EX$4:$EX$4))),"")</f>
        <v/>
      </c>
      <c r="FT80" s="230" t="str" cm="1">
        <f t="array" ref="FT80">IFERROR(INDEX($EG$4:$EX$4,_xlfn.AGGREGATE(15,6,COLUMN($EG$4:$EX$4)-COLUMN($EF$1)/($EG80:$EX80=LARGE($EG80:$EX80,2)),COLUMNS($EX$4:$EY$4))),"")</f>
        <v/>
      </c>
      <c r="FU80" s="230" t="str" cm="1">
        <f t="array" ref="FU80">IFERROR(INDEX($EG$4:$EX$4,_xlfn.AGGREGATE(15,6,COLUMN($EG$4:$EX$4)-COLUMN($EF$1)/($EG80:$EX80=LARGE($EG80:$EX80,3)),COLUMNS($EX$4:$EZ$4))),"")</f>
        <v/>
      </c>
      <c r="FV80" s="230" t="str" cm="1">
        <f t="array" ref="FV80">IFERROR(INDEX($EG$4:$EX$4,_xlfn.AGGREGATE(15,6,COLUMN($EG$4:$EX$4)-COLUMN($EF$1)/($EG80:$EX80=LARGE($EG80:$EX80,4)),COLUMNS($EX$4:$FA$4))),"")</f>
        <v/>
      </c>
      <c r="FW80" s="230" t="str" cm="1">
        <f t="array" ref="FW80">IFERROR(INDEX($EG$4:$EX$4,_xlfn.AGGREGATE(15,6,COLUMN($EG$4:$EX$4)-COLUMN($EF$1)/($EG80:$EX80=LARGE($EG80:$EX80,5)),COLUMNS($EX$4:$FB$4))),"")</f>
        <v/>
      </c>
      <c r="FX80" s="230" t="str" cm="1">
        <f t="array" ref="FX80">IFERROR(INDEX($EG$4:$EX$4,_xlfn.AGGREGATE(15,6,COLUMN($EG$4:$EX$4)-COLUMN($EF$1)/($EG80:$EX80=LARGE($EG80:$EX80,6)),COLUMNS($EX$4:$FC$4))),"")</f>
        <v/>
      </c>
      <c r="FY80" s="228" t="str">
        <f t="shared" si="446"/>
        <v/>
      </c>
      <c r="FZ80" s="231" t="str">
        <f t="shared" ca="1" si="447"/>
        <v>R</v>
      </c>
      <c r="GA80" s="231" t="e" cm="1">
        <f t="array" aca="1" ref="GA80" ca="1">IF(INDIRECT(VLOOKUP(GA79,General!AC:AE,3,FALSE)&amp;FQ79)&gt;0,GA79,FY79)</f>
        <v>#N/A</v>
      </c>
      <c r="GB80" s="232">
        <f t="shared" ca="1" si="448"/>
        <v>5</v>
      </c>
      <c r="GC80" s="230"/>
      <c r="GD80" s="231"/>
      <c r="GE80" s="231"/>
      <c r="GF80" s="231"/>
      <c r="GG80" s="231"/>
      <c r="GH80" s="229"/>
      <c r="GI80" s="259">
        <f ca="1">IF(FS80="",-1,COUNTIF(INDIRECT(GC80&amp;$DN$10):INDIRECT(GC80&amp;FQ80),"Y"))</f>
        <v>-1</v>
      </c>
      <c r="GJ80" s="262">
        <f ca="1">IF(FT80="",-1,COUNTIF(INDIRECT(GD80&amp;$DN$10):INDIRECT(GD80&amp;FQ80),"Y"))</f>
        <v>-1</v>
      </c>
      <c r="GK80" s="262">
        <f ca="1">IF(FU80="",-1,COUNTIF(INDIRECT(GE80&amp;$DN$10):INDIRECT(GE80&amp;FQ80),"Y"))</f>
        <v>-1</v>
      </c>
      <c r="GL80" s="260">
        <f ca="1">IF(FV80="",-1,COUNTIF(INDIRECT(GF80&amp;$DN$10):INDIRECT(GF80&amp;FQ80),"Y"))</f>
        <v>-1</v>
      </c>
      <c r="GM80" s="264">
        <f ca="1">IF(FW80="",-1,COUNTIF(INDIRECT(GG80&amp;$DN$10):INDIRECT(GG80&amp;FQ80),"Y"))</f>
        <v>-1</v>
      </c>
      <c r="GN80" s="264">
        <f ca="1">IF(FX80="",-1,COUNTIF(INDIRECT(GH80&amp;$DN$10):INDIRECT(GH80&amp;FQ80),"Y"))</f>
        <v>-1</v>
      </c>
      <c r="GO80" s="230" t="str" cm="1">
        <f t="array" ref="GO80">IFERROR(INDEX($DP$80:$DU$80,_xlfn.AGGREGATE(15,6,COLUMN($DP$80:$DU$80)-COLUMN($DO$80)/($EF$80:$EK$80=MAX($EF$80:$EK$80)),COLUMNS($DP$80:FS80))),"")</f>
        <v/>
      </c>
      <c r="GP80" s="231" t="str" cm="1">
        <f t="array" ref="GP80">IFERROR(INDEX($DP$80:$DU$80,_xlfn.AGGREGATE(15,6,COLUMN($DP$80:$DU$80)-COLUMN($DO$80)/($EF$80:$EK$80=MAX($EF$80:$EK$80)),COLUMNS($DP$80:FT80))),"")</f>
        <v/>
      </c>
      <c r="GQ80" s="231" t="str" cm="1">
        <f t="array" ref="GQ80">IFERROR(INDEX($DP$80:$DU$80,_xlfn.AGGREGATE(15,6,COLUMN($DP$80:$DU$80)-COLUMN($DO$80)/($EF$80:$EK$80=MAX($EF$80:$EK$80)),COLUMNS($DP$80:FU80))),"")</f>
        <v/>
      </c>
      <c r="GR80" s="231" t="str" cm="1">
        <f t="array" ref="GR80">IFERROR(INDEX($DP$80:$DU$80,_xlfn.AGGREGATE(15,6,COLUMN($DP$80:$DU$80)-COLUMN($DO$80)/($EF$80:$EK$80=MAX($EF$80:$EK$80)),COLUMNS($DP$80:FV80))),"")</f>
        <v/>
      </c>
      <c r="GS80" s="231" t="str" cm="1">
        <f t="array" ref="GS80">IFERROR(INDEX($DP$80:$DU$80,_xlfn.AGGREGATE(15,6,COLUMN($DP$80:$DU$80)-COLUMN($DO$80)/($EF$80:$EK$80=MAX($EF$80:$EK$80)),COLUMNS($DP$80:FW80))),"")</f>
        <v/>
      </c>
      <c r="GT80" s="229" t="str" cm="1">
        <f t="array" ref="GT80">IFERROR(INDEX($DP$80:$DU$80,_xlfn.AGGREGATE(15,6,COLUMN($DP$80:$DU$80)-COLUMN($DO$80)/($EF$80:$EK$80=MAX($EF$80:$EK$80)),COLUMNS($DP$80:FX80))),"")</f>
        <v/>
      </c>
      <c r="GU80" s="234">
        <f t="shared" ca="1" si="425"/>
        <v>6</v>
      </c>
      <c r="GV80" s="232">
        <f t="shared" ca="1" si="449"/>
        <v>5</v>
      </c>
      <c r="GW80" s="263" t="str" cm="1">
        <f t="array" aca="1" ref="GW80" ca="1">INDEX(GO80:GT80,1,GV80)</f>
        <v/>
      </c>
      <c r="GX80" s="230" t="str">
        <f t="shared" ca="1" si="283"/>
        <v>B</v>
      </c>
      <c r="GY80" s="231" t="str">
        <f t="shared" ca="1" si="284"/>
        <v>T</v>
      </c>
      <c r="GZ80" s="231" t="str">
        <f t="shared" si="285"/>
        <v>C</v>
      </c>
      <c r="HA80" s="231" t="str">
        <f t="shared" si="274"/>
        <v/>
      </c>
      <c r="HB80" s="231" t="str">
        <f t="shared" ca="1" si="275"/>
        <v>00</v>
      </c>
      <c r="HC80" s="231" t="str">
        <f t="shared" si="276"/>
        <v>00</v>
      </c>
      <c r="HD80" s="234" t="str">
        <f t="shared" si="356"/>
        <v/>
      </c>
      <c r="HE80" s="234" t="str">
        <f t="shared" si="357"/>
        <v/>
      </c>
      <c r="HF80" s="234" t="str">
        <f t="shared" si="358"/>
        <v/>
      </c>
      <c r="HG80" s="234" t="str">
        <f t="shared" si="359"/>
        <v/>
      </c>
      <c r="HH80" s="234" t="str">
        <f t="shared" si="360"/>
        <v/>
      </c>
      <c r="HI80" s="234" t="str">
        <f t="shared" si="361"/>
        <v/>
      </c>
      <c r="HJ80" s="234">
        <f t="shared" ca="1" si="362"/>
        <v>0</v>
      </c>
      <c r="HK80" s="234">
        <f t="shared" ca="1" si="362"/>
        <v>0</v>
      </c>
      <c r="HL80" s="230" t="str">
        <f t="shared" si="277"/>
        <v/>
      </c>
      <c r="HM80" s="231">
        <f>IF(CC80="",0,IFERROR(VLOOKUP(CC75&amp;CC76&amp;CC77&amp;CC78&amp;CC79&amp;CC80,General!I:J,2,FALSE),0))</f>
        <v>0</v>
      </c>
      <c r="HN80" s="231">
        <f>IF(CF80="",0,IFERROR(VLOOKUP(CF75&amp;CF76&amp;CF77&amp;CF78&amp;CF79&amp;CF80,General!I:J,2,FALSE),0))</f>
        <v>0</v>
      </c>
      <c r="HO80" s="231">
        <f>IF(CI80="",0,IFERROR(VLOOKUP(CI75&amp;CI76&amp;CI77&amp;CI78&amp;CI79&amp;CI80,General!I:J,2,FALSE),0))</f>
        <v>0</v>
      </c>
      <c r="HP80" s="231">
        <f>IF(CL80="",0,IFERROR(VLOOKUP(CL75&amp;CL76&amp;CL77&amp;CL78&amp;CL79&amp;CL80,General!I:J,2,FALSE),0))</f>
        <v>0</v>
      </c>
      <c r="HQ80" s="231">
        <f>IF(CO80="",0,IFERROR(VLOOKUP(CO75&amp;CO76&amp;CO77&amp;CO78&amp;CO79&amp;CO80,General!I:J,2,FALSE),0))</f>
        <v>0</v>
      </c>
      <c r="HR80" s="231">
        <f>IF(CR80="",0,IFERROR(VLOOKUP(CR75&amp;CR76&amp;CR77&amp;CR78&amp;CR79&amp;CR80,General!I:J,2,FALSE),0))</f>
        <v>0</v>
      </c>
      <c r="HS80" s="231">
        <f>IF(CU80="",0,IFERROR(VLOOKUP(CU75&amp;CU76&amp;CU77&amp;CU78&amp;CU79&amp;CU80,General!I:J,2,FALSE),0))</f>
        <v>0</v>
      </c>
      <c r="HT80" s="231">
        <f>IF(CX80="",0,IFERROR(VLOOKUP(CX75&amp;CX76&amp;CX77&amp;CX78&amp;CX79&amp;CX80,General!I:J,2,FALSE),0))</f>
        <v>0</v>
      </c>
      <c r="HU80" s="231">
        <f>IF(DA80="",0,IFERROR(VLOOKUP(DA75&amp;DA76&amp;DA77&amp;DA78&amp;DA79&amp;DA80,General!I:J,2,FALSE),0))</f>
        <v>0</v>
      </c>
      <c r="HV80" s="231">
        <f>IF(DD80="",0,IFERROR(VLOOKUP(DD75&amp;DD76&amp;DD77&amp;DD78&amp;DD79&amp;DD80,General!I:J,2,FALSE),0))</f>
        <v>0</v>
      </c>
      <c r="HW80" s="231">
        <f>IF(DG80="",0,IFERROR(VLOOKUP(DG75&amp;DG76&amp;DG77&amp;DG78&amp;DG79&amp;DG80,General!I:J,2,FALSE),0))</f>
        <v>0</v>
      </c>
      <c r="HX80" s="231">
        <f>IF(DJ80="",0,IFERROR(VLOOKUP(DJ75&amp;DJ76&amp;DJ77&amp;DJ78&amp;DJ79&amp;DJ80,General!I:J,2,FALSE),0))</f>
        <v>0</v>
      </c>
      <c r="HY80" s="231">
        <f>IF(DM80="",0,IFERROR(VLOOKUP(DM75&amp;DM76&amp;DM77&amp;DM78&amp;DM79&amp;DM80,General!I:J,2,FALSE),0))</f>
        <v>0</v>
      </c>
      <c r="HZ80" s="231">
        <f>IF(DP80="",0,IFERROR(VLOOKUP(DP75&amp;DP76&amp;DP77&amp;DP78&amp;DP79&amp;DP80,General!I:J,2,FALSE),0))</f>
        <v>0</v>
      </c>
      <c r="IA80" s="231">
        <f>IF(DS80="",0,IFERROR(VLOOKUP(DS75&amp;DS76&amp;DS77&amp;DS78&amp;DS79&amp;DS80,General!I:J,2,FALSE),0))</f>
        <v>0</v>
      </c>
      <c r="IB80" s="231">
        <f>IF(DV80="",0,IFERROR(VLOOKUP(DV75&amp;DV76&amp;DV77&amp;DV78&amp;DV79&amp;DV80,General!I:J,2,FALSE),0))</f>
        <v>0</v>
      </c>
      <c r="IC80" s="229">
        <f>IF(DY80="",0,IFERROR(VLOOKUP(DY75&amp;DY76&amp;DY77&amp;DY78&amp;DY79&amp;DY80,General!I:J,2,FALSE),0))</f>
        <v>0</v>
      </c>
      <c r="ID80" s="229">
        <f>IF(EB80="",0,IFERROR(VLOOKUP(EB75&amp;EB76&amp;EB77&amp;EB78&amp;EB79&amp;EB80,General!I:J,2,FALSE),0))</f>
        <v>0</v>
      </c>
      <c r="IE80" s="229">
        <v>0</v>
      </c>
      <c r="IF80" s="234" t="str">
        <f t="shared" si="426"/>
        <v/>
      </c>
      <c r="IG80" s="234" t="str">
        <f t="shared" si="363"/>
        <v>N</v>
      </c>
      <c r="IH80" s="234" t="str">
        <f t="shared" ca="1" si="364"/>
        <v>N</v>
      </c>
      <c r="II80" s="234" t="str">
        <f t="shared" si="365"/>
        <v>N</v>
      </c>
      <c r="IJ80" s="234" t="str">
        <f t="shared" si="366"/>
        <v/>
      </c>
      <c r="IK80" s="276" t="str">
        <f t="shared" ca="1" si="367"/>
        <v/>
      </c>
      <c r="IL80" s="234" t="str">
        <f t="shared" ca="1" si="368"/>
        <v/>
      </c>
      <c r="IM80" s="234" t="str">
        <f t="shared" si="369"/>
        <v/>
      </c>
      <c r="IN80" s="234" t="str">
        <f t="shared" si="370"/>
        <v/>
      </c>
      <c r="IO80" s="234" t="str">
        <f t="shared" si="371"/>
        <v/>
      </c>
      <c r="IP80" s="234" t="str">
        <f t="shared" si="372"/>
        <v/>
      </c>
      <c r="IQ80" s="234" t="str">
        <f t="shared" si="278"/>
        <v/>
      </c>
      <c r="IR80" s="234" t="str">
        <f t="shared" si="279"/>
        <v/>
      </c>
      <c r="IS80" s="234" t="str">
        <f t="shared" si="266"/>
        <v>00000</v>
      </c>
      <c r="IT80" s="234" t="str">
        <f t="shared" si="266"/>
        <v>00000</v>
      </c>
      <c r="IU80" s="234" t="str">
        <f t="shared" si="267"/>
        <v>000000</v>
      </c>
      <c r="IV80" s="234" t="str">
        <f t="shared" si="267"/>
        <v>000000</v>
      </c>
      <c r="IW80" s="234" t="str">
        <f t="shared" si="268"/>
        <v>B</v>
      </c>
      <c r="IX80" s="234" t="str">
        <f t="shared" si="427"/>
        <v>B</v>
      </c>
      <c r="IY80" s="234" t="str">
        <f t="shared" si="373"/>
        <v/>
      </c>
      <c r="IZ80" s="234" t="str">
        <f t="shared" ca="1" si="374"/>
        <v/>
      </c>
      <c r="JA80" s="234" t="str">
        <f t="shared" ca="1" si="375"/>
        <v>0</v>
      </c>
      <c r="JB80" s="234" t="str">
        <f t="shared" ca="1" si="376"/>
        <v/>
      </c>
      <c r="JC80" s="234" t="str">
        <f t="shared" si="377"/>
        <v>0</v>
      </c>
      <c r="JD80" s="234" t="str">
        <f t="shared" ca="1" si="378"/>
        <v/>
      </c>
      <c r="JE80" s="234" t="str">
        <f t="shared" ca="1" si="428"/>
        <v/>
      </c>
      <c r="JF80" s="234" t="str">
        <f t="shared" ca="1" si="429"/>
        <v/>
      </c>
      <c r="JG80" s="234" t="str">
        <f t="shared" ca="1" si="430"/>
        <v/>
      </c>
      <c r="JH80" s="234" t="str">
        <f t="shared" si="379"/>
        <v/>
      </c>
      <c r="JI80" s="234"/>
      <c r="JJ80" s="234"/>
      <c r="JK80" s="234"/>
      <c r="JL80" s="234"/>
      <c r="JM80" s="234"/>
      <c r="JN80" s="234">
        <v>2</v>
      </c>
      <c r="JO80" s="218"/>
      <c r="JP80" s="234"/>
      <c r="JQ80" s="234"/>
      <c r="JS80" s="281" t="e">
        <f t="shared" si="199"/>
        <v>#DIV/0!</v>
      </c>
      <c r="JT80" s="1" t="e">
        <f t="shared" si="200"/>
        <v>#DIV/0!</v>
      </c>
      <c r="JU80" s="1" t="e">
        <f t="shared" si="431"/>
        <v>#DIV/0!</v>
      </c>
      <c r="JV80" s="1" t="e">
        <f t="shared" si="432"/>
        <v>#DIV/0!</v>
      </c>
      <c r="JW80" s="1" t="e">
        <f t="shared" si="433"/>
        <v>#DIV/0!</v>
      </c>
      <c r="JX80" s="1" t="str">
        <f t="shared" si="434"/>
        <v/>
      </c>
      <c r="JY80" s="1" t="str">
        <f t="shared" si="435"/>
        <v/>
      </c>
      <c r="JZ80" s="1" t="str">
        <f t="shared" si="436"/>
        <v/>
      </c>
      <c r="KA80" s="1" t="str">
        <f t="shared" si="437"/>
        <v/>
      </c>
      <c r="KB80" s="1" t="str">
        <f t="shared" si="438"/>
        <v/>
      </c>
      <c r="KC80" s="1" t="str" cm="1">
        <f t="array" aca="1" ref="KC80" ca="1">IF(INDIRECT(VLOOKUP(KC79,General!AC:AE,3,FALSE)&amp;FQ79)&gt;1,KC79,JX80)</f>
        <v>DL</v>
      </c>
      <c r="KD80" s="1" t="str" cm="1">
        <f t="array" aca="1" ref="KD80" ca="1">IF(AND(INDIRECT(VLOOKUP(KD79,General!AC:AE,3,FALSE)&amp;FQ79)&gt;6,KD79&lt;&gt;KC80),KD79,IF(JX80&lt;&gt;KC80,JX80,IF(AND(JX80=JY80,JX80=JZ80),KA80,IF(JX80=JY80,JZ80,JY80))))</f>
        <v>DR</v>
      </c>
      <c r="KE80" s="1" t="str" cm="1">
        <f t="array" aca="1" ref="KE80" ca="1">IF(AND(INDIRECT(VLOOKUP(KE79,General!AC:AE,3,FALSE)&amp;FQ79)&gt;6,KE79&lt;&gt;KC80,KE79&lt;&gt;KD80),KE79,IF(AND(JX80&lt;&gt;KC80,JX80&lt;&gt;KD80),JX80,IF(AND(JY80&lt;&gt;KC80,JY80&lt;&gt;KD80),JY80,IF(AND(JZ80&lt;&gt;KC80,JZ80&lt;&gt;KD80),JZ80,IF(AND(KA80&lt;&gt;KC80,KA80&lt;&gt;KD80),KA80,KB80)))))</f>
        <v>CW</v>
      </c>
      <c r="KF80" s="1" t="str" cm="1">
        <f t="array" aca="1" ref="KF80" ca="1">INDIRECT(KC80&amp;FQ80)</f>
        <v/>
      </c>
      <c r="KG80" s="1" t="str" cm="1">
        <f t="array" aca="1" ref="KG80" ca="1">INDIRECT(KD80&amp;FQ80)</f>
        <v/>
      </c>
      <c r="KH80" s="1" t="str" cm="1">
        <f t="array" aca="1" ref="KH80" ca="1">INDIRECT(KE80&amp;FQ80)</f>
        <v/>
      </c>
      <c r="KI80" s="1" t="str">
        <f ca="1">VLOOKUP(KC80,General!AF:AG,2,FALSE)</f>
        <v xml:space="preserve">L3O </v>
      </c>
      <c r="KJ80" s="1" t="str">
        <f ca="1">VLOOKUP(KD80,General!AF:AG,2,FALSE)</f>
        <v xml:space="preserve">L4O </v>
      </c>
      <c r="KK80" s="1" t="str">
        <f ca="1">VLOOKUP(KE80,General!AF:AG,2,FALSE)</f>
        <v>AWB</v>
      </c>
      <c r="KL80" s="1" t="str">
        <f t="shared" ca="1" si="450"/>
        <v>Y</v>
      </c>
      <c r="KM80" s="1" t="str">
        <f t="shared" ca="1" si="451"/>
        <v>Y</v>
      </c>
      <c r="KN80" s="1" t="str">
        <f t="shared" ca="1" si="452"/>
        <v>Y</v>
      </c>
    </row>
    <row r="81" spans="1:300" ht="15.75" thickBot="1">
      <c r="A81" s="1">
        <v>77</v>
      </c>
      <c r="B81" s="9" t="str">
        <f t="shared" si="286"/>
        <v/>
      </c>
      <c r="C81" s="91" t="str">
        <f t="shared" si="439"/>
        <v/>
      </c>
      <c r="D81" s="86" t="str">
        <f t="shared" si="380"/>
        <v/>
      </c>
      <c r="E81" s="87" t="str">
        <f t="shared" si="380"/>
        <v/>
      </c>
      <c r="F81" s="8" t="str">
        <f t="shared" si="287"/>
        <v/>
      </c>
      <c r="H81" s="94" t="str">
        <f t="shared" si="440"/>
        <v/>
      </c>
      <c r="I81" s="86" t="str">
        <f t="shared" si="381"/>
        <v/>
      </c>
      <c r="J81" s="87" t="str">
        <f t="shared" si="381"/>
        <v/>
      </c>
      <c r="K81" s="8" t="str">
        <f t="shared" si="382"/>
        <v/>
      </c>
      <c r="L81" s="52"/>
      <c r="M81" s="16" t="str">
        <f>IF(Dashboard!AH81="","",Dashboard!AH81)</f>
        <v/>
      </c>
      <c r="O81" s="9" t="str">
        <f t="shared" si="441"/>
        <v/>
      </c>
      <c r="P81" s="86" t="str">
        <f t="shared" si="383"/>
        <v/>
      </c>
      <c r="Q81" s="87" t="str">
        <f t="shared" si="383"/>
        <v/>
      </c>
      <c r="R81" s="4" t="str">
        <f t="shared" si="384"/>
        <v/>
      </c>
      <c r="S81" s="4" t="str">
        <f t="shared" si="385"/>
        <v/>
      </c>
      <c r="T81" s="110" t="str">
        <f t="shared" si="386"/>
        <v/>
      </c>
      <c r="U81" s="4" t="str">
        <f>IF(M81="","",IF(B81="NB",U80,IF(T81="",SUM($T$5:$T81)+S81,SUM($T$5:$T81))))</f>
        <v/>
      </c>
      <c r="V81" s="98" t="str">
        <f t="shared" si="272"/>
        <v/>
      </c>
      <c r="W81" s="72" t="e">
        <f t="shared" ca="1" si="288"/>
        <v>#VALUE!</v>
      </c>
      <c r="X81" s="74" t="str">
        <f t="shared" si="289"/>
        <v/>
      </c>
      <c r="Y81" s="9" t="str">
        <f t="shared" ca="1" si="280"/>
        <v>D</v>
      </c>
      <c r="Z81" s="4" t="str">
        <f t="shared" ca="1" si="281"/>
        <v>D</v>
      </c>
      <c r="AA81" s="4" t="str">
        <f t="shared" ca="1" si="282"/>
        <v>B</v>
      </c>
      <c r="AB81" s="4" t="str">
        <f t="shared" si="442"/>
        <v/>
      </c>
      <c r="AC81" s="4" t="str">
        <f t="shared" si="443"/>
        <v/>
      </c>
      <c r="AD81" s="4" t="str">
        <f t="shared" si="444"/>
        <v/>
      </c>
      <c r="AE81" s="1" t="str">
        <f t="shared" si="387"/>
        <v/>
      </c>
      <c r="AF81" s="1" t="str">
        <f t="shared" si="388"/>
        <v/>
      </c>
      <c r="AG81" s="1" t="str">
        <f t="shared" si="389"/>
        <v/>
      </c>
      <c r="AH81" s="1" t="str">
        <f t="shared" si="390"/>
        <v/>
      </c>
      <c r="AI81" s="1" t="str">
        <f t="shared" si="391"/>
        <v/>
      </c>
      <c r="AJ81" s="1" t="str">
        <f t="shared" si="392"/>
        <v/>
      </c>
      <c r="AK81" s="1">
        <f t="shared" si="393"/>
        <v>0</v>
      </c>
      <c r="AL81" s="1">
        <f t="shared" si="393"/>
        <v>0</v>
      </c>
      <c r="AM81" s="1" t="str">
        <f t="shared" si="273"/>
        <v/>
      </c>
      <c r="AN81" s="1">
        <f t="shared" si="290"/>
        <v>0</v>
      </c>
      <c r="AO81" s="1" t="str">
        <f t="shared" si="445"/>
        <v/>
      </c>
      <c r="AP81" s="1" t="str">
        <f t="shared" si="291"/>
        <v>N</v>
      </c>
      <c r="AQ81" s="1" t="str">
        <f t="shared" si="292"/>
        <v>N</v>
      </c>
      <c r="AR81" s="1" t="str">
        <f t="shared" si="293"/>
        <v>N</v>
      </c>
      <c r="AS81" s="1" t="str">
        <f t="shared" si="294"/>
        <v/>
      </c>
      <c r="AT81" s="15" t="str">
        <f t="shared" ca="1" si="394"/>
        <v/>
      </c>
      <c r="AU81" s="1" t="str">
        <f t="shared" ca="1" si="295"/>
        <v/>
      </c>
      <c r="AV81" s="1" t="str">
        <f t="shared" ca="1" si="296"/>
        <v/>
      </c>
      <c r="AW81" s="1" t="str">
        <f t="shared" si="297"/>
        <v/>
      </c>
      <c r="AX81" s="1" t="str">
        <f t="shared" si="298"/>
        <v/>
      </c>
      <c r="AY81" s="1" t="str">
        <f t="shared" si="299"/>
        <v/>
      </c>
      <c r="AZ81" s="1" t="str">
        <f>IF(Dashboard!AH81="P",IF(AZ80="",1,AZ80+1),"")</f>
        <v/>
      </c>
      <c r="BA81" s="1" t="str">
        <f>IF(Dashboard!AH81="B",IF(BA80="",1,BA80+1),"")</f>
        <v/>
      </c>
      <c r="BB81" s="1" t="str">
        <f t="shared" si="270"/>
        <v>00000</v>
      </c>
      <c r="BC81" s="1" t="str">
        <f t="shared" si="270"/>
        <v>00000</v>
      </c>
      <c r="BD81" s="1" t="str">
        <f t="shared" si="271"/>
        <v>000000</v>
      </c>
      <c r="BE81" s="1" t="str">
        <f t="shared" si="271"/>
        <v>000000</v>
      </c>
      <c r="BF81" s="1" t="str">
        <f t="shared" si="395"/>
        <v>B</v>
      </c>
      <c r="BG81" s="1" t="str">
        <f t="shared" si="300"/>
        <v/>
      </c>
      <c r="BH81" s="1">
        <f t="shared" ca="1" si="396"/>
        <v>0</v>
      </c>
      <c r="BI81" s="1" t="str">
        <f t="shared" si="301"/>
        <v/>
      </c>
      <c r="BJ81" s="1">
        <f t="shared" ca="1" si="397"/>
        <v>0</v>
      </c>
      <c r="BK81" s="1" t="str">
        <f t="shared" si="302"/>
        <v/>
      </c>
      <c r="BL81" s="1">
        <f t="shared" ca="1" si="398"/>
        <v>0</v>
      </c>
      <c r="BM81" s="1" t="str">
        <f t="shared" ca="1" si="399"/>
        <v>0</v>
      </c>
      <c r="BN81" s="1" t="str">
        <f t="shared" ca="1" si="400"/>
        <v>0</v>
      </c>
      <c r="BO81" s="1" t="str">
        <f t="shared" ca="1" si="401"/>
        <v>0</v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-6</v>
      </c>
      <c r="BZ81" s="1">
        <f>IF(Dashboard!U81="",1,0.5)</f>
        <v>1</v>
      </c>
      <c r="CB81" s="230" t="str">
        <f t="shared" si="303"/>
        <v/>
      </c>
      <c r="CC81" s="231" t="str">
        <f t="shared" si="304"/>
        <v/>
      </c>
      <c r="CD81" s="229" t="str">
        <f t="shared" si="305"/>
        <v/>
      </c>
      <c r="CE81" s="230" t="str">
        <f t="shared" si="306"/>
        <v/>
      </c>
      <c r="CF81" s="231" t="str">
        <f t="shared" si="307"/>
        <v/>
      </c>
      <c r="CG81" s="229" t="str">
        <f t="shared" si="308"/>
        <v/>
      </c>
      <c r="CH81" s="230" t="str">
        <f t="shared" si="309"/>
        <v/>
      </c>
      <c r="CI81" s="231" t="str">
        <f t="shared" si="310"/>
        <v/>
      </c>
      <c r="CJ81" s="229" t="str">
        <f t="shared" si="311"/>
        <v/>
      </c>
      <c r="CK81" s="230" t="str">
        <f t="shared" si="312"/>
        <v/>
      </c>
      <c r="CL81" s="231" t="str">
        <f t="shared" si="313"/>
        <v/>
      </c>
      <c r="CM81" s="229" t="str">
        <f t="shared" si="314"/>
        <v/>
      </c>
      <c r="CN81" s="230" t="str">
        <f t="shared" si="402"/>
        <v/>
      </c>
      <c r="CO81" s="231" t="str">
        <f t="shared" si="315"/>
        <v/>
      </c>
      <c r="CP81" s="229" t="str">
        <f t="shared" si="316"/>
        <v/>
      </c>
      <c r="CQ81" s="230" t="str">
        <f t="shared" si="317"/>
        <v/>
      </c>
      <c r="CR81" s="231" t="str">
        <f t="shared" si="318"/>
        <v/>
      </c>
      <c r="CS81" s="229" t="str">
        <f t="shared" si="319"/>
        <v/>
      </c>
      <c r="CT81" s="230" t="str">
        <f t="shared" si="320"/>
        <v/>
      </c>
      <c r="CU81" s="231" t="str">
        <f t="shared" si="321"/>
        <v/>
      </c>
      <c r="CV81" s="229" t="str">
        <f t="shared" si="322"/>
        <v/>
      </c>
      <c r="CW81" s="230" t="str">
        <f t="shared" si="323"/>
        <v/>
      </c>
      <c r="CX81" s="231" t="str">
        <f t="shared" si="324"/>
        <v/>
      </c>
      <c r="CY81" s="232" t="str">
        <f t="shared" si="325"/>
        <v/>
      </c>
      <c r="CZ81" s="230" t="str">
        <f t="shared" si="326"/>
        <v/>
      </c>
      <c r="DA81" s="231" t="str">
        <f t="shared" si="327"/>
        <v/>
      </c>
      <c r="DB81" s="229" t="str">
        <f t="shared" si="328"/>
        <v/>
      </c>
      <c r="DC81" s="230" t="str">
        <f t="shared" si="329"/>
        <v/>
      </c>
      <c r="DD81" s="231" t="str">
        <f t="shared" si="330"/>
        <v/>
      </c>
      <c r="DE81" s="229" t="str">
        <f t="shared" si="331"/>
        <v/>
      </c>
      <c r="DF81" s="230" t="str">
        <f t="shared" si="332"/>
        <v/>
      </c>
      <c r="DG81" s="231" t="str">
        <f t="shared" si="333"/>
        <v/>
      </c>
      <c r="DH81" s="229" t="str">
        <f t="shared" si="334"/>
        <v/>
      </c>
      <c r="DI81" s="230" t="str">
        <f t="shared" si="335"/>
        <v/>
      </c>
      <c r="DJ81" s="231" t="str">
        <f t="shared" si="336"/>
        <v/>
      </c>
      <c r="DK81" s="229" t="str">
        <f t="shared" si="337"/>
        <v/>
      </c>
      <c r="DL81" s="230" t="str">
        <f t="shared" si="338"/>
        <v/>
      </c>
      <c r="DM81" s="231" t="str">
        <f t="shared" si="339"/>
        <v/>
      </c>
      <c r="DN81" s="229" t="str">
        <f t="shared" si="340"/>
        <v/>
      </c>
      <c r="DO81" s="230" t="str">
        <f t="shared" si="341"/>
        <v/>
      </c>
      <c r="DP81" s="231" t="str">
        <f t="shared" si="342"/>
        <v/>
      </c>
      <c r="DQ81" s="229" t="str">
        <f t="shared" si="343"/>
        <v/>
      </c>
      <c r="DR81" s="230" t="str">
        <f t="shared" si="344"/>
        <v/>
      </c>
      <c r="DS81" s="231" t="str">
        <f t="shared" si="345"/>
        <v/>
      </c>
      <c r="DT81" s="229" t="str">
        <f t="shared" si="346"/>
        <v/>
      </c>
      <c r="DU81" s="230" t="str">
        <f t="shared" si="347"/>
        <v/>
      </c>
      <c r="DV81" s="231" t="str">
        <f t="shared" si="348"/>
        <v/>
      </c>
      <c r="DW81" s="229" t="str">
        <f t="shared" si="349"/>
        <v/>
      </c>
      <c r="DX81" s="230" t="str">
        <f t="shared" si="350"/>
        <v/>
      </c>
      <c r="DY81" s="231" t="str">
        <f t="shared" si="351"/>
        <v/>
      </c>
      <c r="DZ81" s="229" t="str">
        <f t="shared" si="352"/>
        <v/>
      </c>
      <c r="EA81" s="230" t="str">
        <f t="shared" si="353"/>
        <v/>
      </c>
      <c r="EB81" s="231" t="str">
        <f t="shared" si="354"/>
        <v/>
      </c>
      <c r="EC81" s="229" t="str">
        <f t="shared" si="355"/>
        <v/>
      </c>
      <c r="ED81" s="252">
        <f t="shared" si="403"/>
        <v>0</v>
      </c>
      <c r="EE81" s="253">
        <f t="shared" si="404"/>
        <v>0</v>
      </c>
      <c r="EF81" s="254" t="str">
        <f t="shared" si="405"/>
        <v/>
      </c>
      <c r="EG81" s="255" t="e">
        <f t="shared" si="406"/>
        <v>#DIV/0!</v>
      </c>
      <c r="EH81" s="255" t="e">
        <f t="shared" si="406"/>
        <v>#DIV/0!</v>
      </c>
      <c r="EI81" s="255" t="e">
        <f t="shared" si="406"/>
        <v>#DIV/0!</v>
      </c>
      <c r="EJ81" s="255" t="e">
        <f t="shared" si="406"/>
        <v>#DIV/0!</v>
      </c>
      <c r="EK81" s="255" t="e">
        <f t="shared" si="406"/>
        <v>#DIV/0!</v>
      </c>
      <c r="EL81" s="255" t="e">
        <f t="shared" si="406"/>
        <v>#DIV/0!</v>
      </c>
      <c r="EM81" s="255" t="e">
        <f t="shared" si="406"/>
        <v>#DIV/0!</v>
      </c>
      <c r="EN81" s="255" t="e">
        <f t="shared" si="406"/>
        <v>#DIV/0!</v>
      </c>
      <c r="EO81" s="255" t="e">
        <f t="shared" si="406"/>
        <v>#DIV/0!</v>
      </c>
      <c r="EP81" s="255" t="e">
        <f t="shared" si="406"/>
        <v>#DIV/0!</v>
      </c>
      <c r="EQ81" s="255" t="e">
        <f t="shared" si="406"/>
        <v>#DIV/0!</v>
      </c>
      <c r="ER81" s="255" t="e">
        <f t="shared" si="406"/>
        <v>#DIV/0!</v>
      </c>
      <c r="ES81" s="255" t="e">
        <f t="shared" si="406"/>
        <v>#DIV/0!</v>
      </c>
      <c r="ET81" s="255" t="e">
        <f t="shared" si="406"/>
        <v>#DIV/0!</v>
      </c>
      <c r="EU81" s="255" t="e">
        <f t="shared" si="406"/>
        <v>#DIV/0!</v>
      </c>
      <c r="EV81" s="255" t="e">
        <f t="shared" si="260"/>
        <v>#DIV/0!</v>
      </c>
      <c r="EW81" s="255" t="e">
        <f t="shared" si="203"/>
        <v>#DIV/0!</v>
      </c>
      <c r="EX81" s="255" t="e">
        <f t="shared" si="201"/>
        <v>#DIV/0!</v>
      </c>
      <c r="EY81" s="256" t="str">
        <f t="shared" si="407"/>
        <v/>
      </c>
      <c r="EZ81" s="257" t="str">
        <f t="shared" si="408"/>
        <v/>
      </c>
      <c r="FA81" s="257" t="str">
        <f t="shared" si="409"/>
        <v/>
      </c>
      <c r="FB81" s="257" t="str">
        <f t="shared" si="410"/>
        <v/>
      </c>
      <c r="FC81" s="257" t="str">
        <f t="shared" si="411"/>
        <v/>
      </c>
      <c r="FD81" s="257" t="str">
        <f t="shared" si="412"/>
        <v/>
      </c>
      <c r="FE81" s="257" t="str">
        <f t="shared" si="413"/>
        <v/>
      </c>
      <c r="FF81" s="257" t="str">
        <f t="shared" si="414"/>
        <v/>
      </c>
      <c r="FG81" s="257" t="str">
        <f t="shared" si="415"/>
        <v/>
      </c>
      <c r="FH81" s="257" t="str">
        <f t="shared" si="416"/>
        <v/>
      </c>
      <c r="FI81" s="257" t="str">
        <f t="shared" si="417"/>
        <v/>
      </c>
      <c r="FJ81" s="257" t="str">
        <f t="shared" si="418"/>
        <v/>
      </c>
      <c r="FK81" s="257" t="str">
        <f t="shared" si="419"/>
        <v/>
      </c>
      <c r="FL81" s="257" t="str">
        <f t="shared" si="420"/>
        <v/>
      </c>
      <c r="FM81" s="257" t="str">
        <f t="shared" si="421"/>
        <v/>
      </c>
      <c r="FN81" s="257" t="str">
        <f t="shared" si="422"/>
        <v/>
      </c>
      <c r="FO81" s="257" t="str">
        <f t="shared" si="423"/>
        <v/>
      </c>
      <c r="FP81" s="258" t="str">
        <f t="shared" si="424"/>
        <v/>
      </c>
      <c r="FQ81" s="228">
        <v>81</v>
      </c>
      <c r="FR81" s="232">
        <f t="shared" si="453"/>
        <v>76</v>
      </c>
      <c r="FS81" s="230" t="str" cm="1">
        <f t="array" ref="FS81">IFERROR(INDEX($EG$4:$EX$4,_xlfn.AGGREGATE(15,6,COLUMN($EG$4:$EX$4)-COLUMN($EF$1)/($EG81:$EX81=LARGE($EG81:$EX81,1)),COLUMNS($EX$4:$EX$4))),"")</f>
        <v/>
      </c>
      <c r="FT81" s="230" t="str" cm="1">
        <f t="array" ref="FT81">IFERROR(INDEX($EG$4:$EX$4,_xlfn.AGGREGATE(15,6,COLUMN($EG$4:$EX$4)-COLUMN($EF$1)/($EG81:$EX81=LARGE($EG81:$EX81,2)),COLUMNS($EX$4:$EY$4))),"")</f>
        <v/>
      </c>
      <c r="FU81" s="230" t="str" cm="1">
        <f t="array" ref="FU81">IFERROR(INDEX($EG$4:$EX$4,_xlfn.AGGREGATE(15,6,COLUMN($EG$4:$EX$4)-COLUMN($EF$1)/($EG81:$EX81=LARGE($EG81:$EX81,3)),COLUMNS($EX$4:$EZ$4))),"")</f>
        <v/>
      </c>
      <c r="FV81" s="230" t="str" cm="1">
        <f t="array" ref="FV81">IFERROR(INDEX($EG$4:$EX$4,_xlfn.AGGREGATE(15,6,COLUMN($EG$4:$EX$4)-COLUMN($EF$1)/($EG81:$EX81=LARGE($EG81:$EX81,4)),COLUMNS($EX$4:$FA$4))),"")</f>
        <v/>
      </c>
      <c r="FW81" s="230" t="str" cm="1">
        <f t="array" ref="FW81">IFERROR(INDEX($EG$4:$EX$4,_xlfn.AGGREGATE(15,6,COLUMN($EG$4:$EX$4)-COLUMN($EF$1)/($EG81:$EX81=LARGE($EG81:$EX81,5)),COLUMNS($EX$4:$FB$4))),"")</f>
        <v/>
      </c>
      <c r="FX81" s="230" t="str" cm="1">
        <f t="array" ref="FX81">IFERROR(INDEX($EG$4:$EX$4,_xlfn.AGGREGATE(15,6,COLUMN($EG$4:$EX$4)-COLUMN($EF$1)/($EG81:$EX81=LARGE($EG81:$EX81,6)),COLUMNS($EX$4:$FC$4))),"")</f>
        <v/>
      </c>
      <c r="FY81" s="228" t="str">
        <f t="shared" si="446"/>
        <v/>
      </c>
      <c r="FZ81" s="231" t="str">
        <f t="shared" ca="1" si="447"/>
        <v>R</v>
      </c>
      <c r="GA81" s="231" t="e" cm="1">
        <f t="array" aca="1" ref="GA81" ca="1">IF(INDIRECT(VLOOKUP(GA80,General!AC:AE,3,FALSE)&amp;FQ80)&gt;0,GA80,FY80)</f>
        <v>#N/A</v>
      </c>
      <c r="GB81" s="232">
        <f t="shared" ca="1" si="448"/>
        <v>6</v>
      </c>
      <c r="GC81" s="230"/>
      <c r="GD81" s="231"/>
      <c r="GE81" s="231"/>
      <c r="GF81" s="231"/>
      <c r="GG81" s="231"/>
      <c r="GH81" s="229"/>
      <c r="GI81" s="259">
        <f ca="1">IF(FS81="",-1,COUNTIF(INDIRECT(GC81&amp;$DN$10):INDIRECT(GC81&amp;FQ81),"Y"))</f>
        <v>-1</v>
      </c>
      <c r="GJ81" s="262">
        <f ca="1">IF(FT81="",-1,COUNTIF(INDIRECT(GD81&amp;$DN$10):INDIRECT(GD81&amp;FQ81),"Y"))</f>
        <v>-1</v>
      </c>
      <c r="GK81" s="262">
        <f ca="1">IF(FU81="",-1,COUNTIF(INDIRECT(GE81&amp;$DN$10):INDIRECT(GE81&amp;FQ81),"Y"))</f>
        <v>-1</v>
      </c>
      <c r="GL81" s="260">
        <f ca="1">IF(FV81="",-1,COUNTIF(INDIRECT(GF81&amp;$DN$10):INDIRECT(GF81&amp;FQ81),"Y"))</f>
        <v>-1</v>
      </c>
      <c r="GM81" s="264">
        <f ca="1">IF(FW81="",-1,COUNTIF(INDIRECT(GG81&amp;$DN$10):INDIRECT(GG81&amp;FQ81),"Y"))</f>
        <v>-1</v>
      </c>
      <c r="GN81" s="264">
        <f ca="1">IF(FX81="",-1,COUNTIF(INDIRECT(GH81&amp;$DN$10):INDIRECT(GH81&amp;FQ81),"Y"))</f>
        <v>-1</v>
      </c>
      <c r="GO81" s="230" t="str" cm="1">
        <f t="array" ref="GO81">IFERROR(INDEX($DP$81:$DU$81,_xlfn.AGGREGATE(15,6,COLUMN($DP$81:$DU$81)-COLUMN($DO$81)/($EF$81:$EK$81=MAX($EF$81:$EK$81)),COLUMNS($DP$81:FS81))),"")</f>
        <v/>
      </c>
      <c r="GP81" s="231" t="str" cm="1">
        <f t="array" ref="GP81">IFERROR(INDEX($DP$81:$DU$81,_xlfn.AGGREGATE(15,6,COLUMN($DP$81:$DU$81)-COLUMN($DO$81)/($EF$81:$EK$81=MAX($EF$81:$EK$81)),COLUMNS($DP$81:FT81))),"")</f>
        <v/>
      </c>
      <c r="GQ81" s="231" t="str" cm="1">
        <f t="array" ref="GQ81">IFERROR(INDEX($DP$81:$DU$81,_xlfn.AGGREGATE(15,6,COLUMN($DP$81:$DU$81)-COLUMN($DO$81)/($EF$81:$EK$81=MAX($EF$81:$EK$81)),COLUMNS($DP$81:FU81))),"")</f>
        <v/>
      </c>
      <c r="GR81" s="231" t="str" cm="1">
        <f t="array" ref="GR81">IFERROR(INDEX($DP$81:$DU$81,_xlfn.AGGREGATE(15,6,COLUMN($DP$81:$DU$81)-COLUMN($DO$81)/($EF$81:$EK$81=MAX($EF$81:$EK$81)),COLUMNS($DP$81:FV81))),"")</f>
        <v/>
      </c>
      <c r="GS81" s="231" t="str" cm="1">
        <f t="array" ref="GS81">IFERROR(INDEX($DP$81:$DU$81,_xlfn.AGGREGATE(15,6,COLUMN($DP$81:$DU$81)-COLUMN($DO$81)/($EF$81:$EK$81=MAX($EF$81:$EK$81)),COLUMNS($DP$81:FW81))),"")</f>
        <v/>
      </c>
      <c r="GT81" s="229" t="str" cm="1">
        <f t="array" ref="GT81">IFERROR(INDEX($DP$81:$DU$81,_xlfn.AGGREGATE(15,6,COLUMN($DP$81:$DU$81)-COLUMN($DO$81)/($EF$81:$EK$81=MAX($EF$81:$EK$81)),COLUMNS($DP$81:FX81))),"")</f>
        <v/>
      </c>
      <c r="GU81" s="234">
        <f t="shared" ca="1" si="425"/>
        <v>6</v>
      </c>
      <c r="GV81" s="232">
        <f t="shared" ca="1" si="449"/>
        <v>6</v>
      </c>
      <c r="GW81" s="263" t="str" cm="1">
        <f t="array" aca="1" ref="GW81" ca="1">INDEX(GO81:GT81,1,GV81)</f>
        <v/>
      </c>
      <c r="GX81" s="230" t="str">
        <f t="shared" ca="1" si="283"/>
        <v>B</v>
      </c>
      <c r="GY81" s="231" t="str">
        <f t="shared" ca="1" si="284"/>
        <v>T</v>
      </c>
      <c r="GZ81" s="231" t="str">
        <f t="shared" si="285"/>
        <v>C</v>
      </c>
      <c r="HA81" s="231" t="str">
        <f t="shared" si="274"/>
        <v/>
      </c>
      <c r="HB81" s="231" t="str">
        <f t="shared" ca="1" si="275"/>
        <v>00</v>
      </c>
      <c r="HC81" s="231" t="str">
        <f t="shared" si="276"/>
        <v>00</v>
      </c>
      <c r="HD81" s="234" t="str">
        <f t="shared" si="356"/>
        <v/>
      </c>
      <c r="HE81" s="234" t="str">
        <f t="shared" si="357"/>
        <v/>
      </c>
      <c r="HF81" s="234" t="str">
        <f t="shared" si="358"/>
        <v/>
      </c>
      <c r="HG81" s="234" t="str">
        <f t="shared" si="359"/>
        <v/>
      </c>
      <c r="HH81" s="234" t="str">
        <f t="shared" si="360"/>
        <v/>
      </c>
      <c r="HI81" s="234" t="str">
        <f t="shared" si="361"/>
        <v/>
      </c>
      <c r="HJ81" s="234">
        <f t="shared" ca="1" si="362"/>
        <v>0</v>
      </c>
      <c r="HK81" s="234">
        <f t="shared" ca="1" si="362"/>
        <v>0</v>
      </c>
      <c r="HL81" s="230" t="str">
        <f t="shared" si="277"/>
        <v/>
      </c>
      <c r="HM81" s="231">
        <f>IF(CC81="",0,IFERROR(VLOOKUP(CC76&amp;CC77&amp;CC78&amp;CC79&amp;CC80&amp;CC81,General!I:J,2,FALSE),0))</f>
        <v>0</v>
      </c>
      <c r="HN81" s="231">
        <f>IF(CF81="",0,IFERROR(VLOOKUP(CF76&amp;CF77&amp;CF78&amp;CF79&amp;CF80&amp;CF81,General!I:J,2,FALSE),0))</f>
        <v>0</v>
      </c>
      <c r="HO81" s="231">
        <f>IF(CI81="",0,IFERROR(VLOOKUP(CI76&amp;CI77&amp;CI78&amp;CI79&amp;CI80&amp;CI81,General!I:J,2,FALSE),0))</f>
        <v>0</v>
      </c>
      <c r="HP81" s="231">
        <f>IF(CL81="",0,IFERROR(VLOOKUP(CL76&amp;CL77&amp;CL78&amp;CL79&amp;CL80&amp;CL81,General!I:J,2,FALSE),0))</f>
        <v>0</v>
      </c>
      <c r="HQ81" s="231">
        <f>IF(CO81="",0,IFERROR(VLOOKUP(CO76&amp;CO77&amp;CO78&amp;CO79&amp;CO80&amp;CO81,General!I:J,2,FALSE),0))</f>
        <v>0</v>
      </c>
      <c r="HR81" s="231">
        <f>IF(CR81="",0,IFERROR(VLOOKUP(CR76&amp;CR77&amp;CR78&amp;CR79&amp;CR80&amp;CR81,General!I:J,2,FALSE),0))</f>
        <v>0</v>
      </c>
      <c r="HS81" s="231">
        <f>IF(CU81="",0,IFERROR(VLOOKUP(CU76&amp;CU77&amp;CU78&amp;CU79&amp;CU80&amp;CU81,General!I:J,2,FALSE),0))</f>
        <v>0</v>
      </c>
      <c r="HT81" s="231">
        <f>IF(CX81="",0,IFERROR(VLOOKUP(CX76&amp;CX77&amp;CX78&amp;CX79&amp;CX80&amp;CX81,General!I:J,2,FALSE),0))</f>
        <v>0</v>
      </c>
      <c r="HU81" s="231">
        <f>IF(DA81="",0,IFERROR(VLOOKUP(DA76&amp;DA77&amp;DA78&amp;DA79&amp;DA80&amp;DA81,General!I:J,2,FALSE),0))</f>
        <v>0</v>
      </c>
      <c r="HV81" s="231">
        <f>IF(DD81="",0,IFERROR(VLOOKUP(DD76&amp;DD77&amp;DD78&amp;DD79&amp;DD80&amp;DD81,General!I:J,2,FALSE),0))</f>
        <v>0</v>
      </c>
      <c r="HW81" s="231">
        <f>IF(DG81="",0,IFERROR(VLOOKUP(DG76&amp;DG77&amp;DG78&amp;DG79&amp;DG80&amp;DG81,General!I:J,2,FALSE),0))</f>
        <v>0</v>
      </c>
      <c r="HX81" s="231">
        <f>IF(DJ81="",0,IFERROR(VLOOKUP(DJ76&amp;DJ77&amp;DJ78&amp;DJ79&amp;DJ80&amp;DJ81,General!I:J,2,FALSE),0))</f>
        <v>0</v>
      </c>
      <c r="HY81" s="231">
        <f>IF(DM81="",0,IFERROR(VLOOKUP(DM76&amp;DM77&amp;DM78&amp;DM79&amp;DM80&amp;DM81,General!I:J,2,FALSE),0))</f>
        <v>0</v>
      </c>
      <c r="HZ81" s="231">
        <f>IF(DP81="",0,IFERROR(VLOOKUP(DP76&amp;DP77&amp;DP78&amp;DP79&amp;DP80&amp;DP81,General!I:J,2,FALSE),0))</f>
        <v>0</v>
      </c>
      <c r="IA81" s="231">
        <f>IF(DS81="",0,IFERROR(VLOOKUP(DS76&amp;DS77&amp;DS78&amp;DS79&amp;DS80&amp;DS81,General!I:J,2,FALSE),0))</f>
        <v>0</v>
      </c>
      <c r="IB81" s="231">
        <f>IF(DV81="",0,IFERROR(VLOOKUP(DV76&amp;DV77&amp;DV78&amp;DV79&amp;DV80&amp;DV81,General!I:J,2,FALSE),0))</f>
        <v>0</v>
      </c>
      <c r="IC81" s="229">
        <f>IF(DY81="",0,IFERROR(VLOOKUP(DY76&amp;DY77&amp;DY78&amp;DY79&amp;DY80&amp;DY81,General!I:J,2,FALSE),0))</f>
        <v>0</v>
      </c>
      <c r="ID81" s="229">
        <f>IF(EB81="",0,IFERROR(VLOOKUP(EB76&amp;EB77&amp;EB78&amp;EB79&amp;EB80&amp;EB81,General!I:J,2,FALSE),0))</f>
        <v>0</v>
      </c>
      <c r="IE81" s="229">
        <v>0</v>
      </c>
      <c r="IF81" s="234" t="str">
        <f t="shared" si="426"/>
        <v/>
      </c>
      <c r="IG81" s="234" t="str">
        <f t="shared" si="363"/>
        <v>N</v>
      </c>
      <c r="IH81" s="234" t="str">
        <f t="shared" ca="1" si="364"/>
        <v>N</v>
      </c>
      <c r="II81" s="234" t="str">
        <f t="shared" si="365"/>
        <v>N</v>
      </c>
      <c r="IJ81" s="234" t="str">
        <f t="shared" si="366"/>
        <v/>
      </c>
      <c r="IK81" s="276" t="str">
        <f t="shared" ca="1" si="367"/>
        <v/>
      </c>
      <c r="IL81" s="234" t="str">
        <f t="shared" ca="1" si="368"/>
        <v/>
      </c>
      <c r="IM81" s="234" t="str">
        <f t="shared" si="369"/>
        <v/>
      </c>
      <c r="IN81" s="234" t="str">
        <f t="shared" si="370"/>
        <v/>
      </c>
      <c r="IO81" s="234" t="str">
        <f t="shared" si="371"/>
        <v/>
      </c>
      <c r="IP81" s="234" t="str">
        <f t="shared" si="372"/>
        <v/>
      </c>
      <c r="IQ81" s="234" t="str">
        <f t="shared" si="278"/>
        <v/>
      </c>
      <c r="IR81" s="234" t="str">
        <f t="shared" si="279"/>
        <v/>
      </c>
      <c r="IS81" s="234" t="str">
        <f t="shared" si="266"/>
        <v>00000</v>
      </c>
      <c r="IT81" s="234" t="str">
        <f t="shared" si="266"/>
        <v>00000</v>
      </c>
      <c r="IU81" s="234" t="str">
        <f t="shared" si="267"/>
        <v>000000</v>
      </c>
      <c r="IV81" s="234" t="str">
        <f t="shared" si="267"/>
        <v>000000</v>
      </c>
      <c r="IW81" s="234" t="str">
        <f t="shared" si="268"/>
        <v>B</v>
      </c>
      <c r="IX81" s="234" t="str">
        <f t="shared" si="427"/>
        <v>B</v>
      </c>
      <c r="IY81" s="234" t="str">
        <f t="shared" si="373"/>
        <v/>
      </c>
      <c r="IZ81" s="234" t="str">
        <f t="shared" ca="1" si="374"/>
        <v/>
      </c>
      <c r="JA81" s="234" t="str">
        <f t="shared" ca="1" si="375"/>
        <v>0</v>
      </c>
      <c r="JB81" s="234" t="str">
        <f t="shared" ca="1" si="376"/>
        <v/>
      </c>
      <c r="JC81" s="234" t="str">
        <f t="shared" si="377"/>
        <v>0</v>
      </c>
      <c r="JD81" s="234" t="str">
        <f t="shared" ca="1" si="378"/>
        <v/>
      </c>
      <c r="JE81" s="234" t="str">
        <f t="shared" ca="1" si="428"/>
        <v/>
      </c>
      <c r="JF81" s="234" t="str">
        <f t="shared" ca="1" si="429"/>
        <v/>
      </c>
      <c r="JG81" s="234" t="str">
        <f t="shared" ca="1" si="430"/>
        <v/>
      </c>
      <c r="JH81" s="234" t="str">
        <f t="shared" si="379"/>
        <v/>
      </c>
      <c r="JI81" s="234"/>
      <c r="JJ81" s="234"/>
      <c r="JK81" s="234"/>
      <c r="JL81" s="234"/>
      <c r="JM81" s="234"/>
      <c r="JN81" s="234">
        <v>1</v>
      </c>
      <c r="JO81" s="218"/>
      <c r="JP81" s="234"/>
      <c r="JQ81" s="234"/>
      <c r="JS81" s="281" t="e">
        <f t="shared" si="199"/>
        <v>#DIV/0!</v>
      </c>
      <c r="JT81" s="1" t="e">
        <f t="shared" si="200"/>
        <v>#DIV/0!</v>
      </c>
      <c r="JU81" s="1" t="e">
        <f t="shared" si="431"/>
        <v>#DIV/0!</v>
      </c>
      <c r="JV81" s="1" t="e">
        <f t="shared" si="432"/>
        <v>#DIV/0!</v>
      </c>
      <c r="JW81" s="1" t="e">
        <f t="shared" si="433"/>
        <v>#DIV/0!</v>
      </c>
      <c r="JX81" s="1" t="str">
        <f t="shared" si="434"/>
        <v/>
      </c>
      <c r="JY81" s="1" t="str">
        <f t="shared" si="435"/>
        <v/>
      </c>
      <c r="JZ81" s="1" t="str">
        <f t="shared" si="436"/>
        <v/>
      </c>
      <c r="KA81" s="1" t="str">
        <f t="shared" si="437"/>
        <v/>
      </c>
      <c r="KB81" s="1" t="str">
        <f t="shared" si="438"/>
        <v/>
      </c>
      <c r="KC81" s="1" t="str" cm="1">
        <f t="array" aca="1" ref="KC81" ca="1">IF(INDIRECT(VLOOKUP(KC80,General!AC:AE,3,FALSE)&amp;FQ80)&gt;1,KC80,JX81)</f>
        <v>DL</v>
      </c>
      <c r="KD81" s="1" t="str" cm="1">
        <f t="array" aca="1" ref="KD81" ca="1">IF(AND(INDIRECT(VLOOKUP(KD80,General!AC:AE,3,FALSE)&amp;FQ80)&gt;6,KD80&lt;&gt;KC81),KD80,IF(JX81&lt;&gt;KC81,JX81,IF(AND(JX81=JY81,JX81=JZ81),KA81,IF(JX81=JY81,JZ81,JY81))))</f>
        <v>DR</v>
      </c>
      <c r="KE81" s="1" t="str" cm="1">
        <f t="array" aca="1" ref="KE81" ca="1">IF(AND(INDIRECT(VLOOKUP(KE80,General!AC:AE,3,FALSE)&amp;FQ80)&gt;6,KE80&lt;&gt;KC81,KE80&lt;&gt;KD81),KE80,IF(AND(JX81&lt;&gt;KC81,JX81&lt;&gt;KD81),JX81,IF(AND(JY81&lt;&gt;KC81,JY81&lt;&gt;KD81),JY81,IF(AND(JZ81&lt;&gt;KC81,JZ81&lt;&gt;KD81),JZ81,IF(AND(KA81&lt;&gt;KC81,KA81&lt;&gt;KD81),KA81,KB81)))))</f>
        <v>CW</v>
      </c>
      <c r="KF81" s="1" t="str" cm="1">
        <f t="array" aca="1" ref="KF81" ca="1">INDIRECT(KC81&amp;FQ81)</f>
        <v/>
      </c>
      <c r="KG81" s="1" t="str" cm="1">
        <f t="array" aca="1" ref="KG81" ca="1">INDIRECT(KD81&amp;FQ81)</f>
        <v/>
      </c>
      <c r="KH81" s="1" t="str" cm="1">
        <f t="array" aca="1" ref="KH81" ca="1">INDIRECT(KE81&amp;FQ81)</f>
        <v/>
      </c>
      <c r="KI81" s="1" t="str">
        <f ca="1">VLOOKUP(KC81,General!AF:AG,2,FALSE)</f>
        <v xml:space="preserve">L3O </v>
      </c>
      <c r="KJ81" s="1" t="str">
        <f ca="1">VLOOKUP(KD81,General!AF:AG,2,FALSE)</f>
        <v xml:space="preserve">L4O </v>
      </c>
      <c r="KK81" s="1" t="str">
        <f ca="1">VLOOKUP(KE81,General!AF:AG,2,FALSE)</f>
        <v>AWB</v>
      </c>
      <c r="KL81" s="1" t="str">
        <f t="shared" ca="1" si="450"/>
        <v>Y</v>
      </c>
      <c r="KM81" s="1" t="str">
        <f t="shared" ca="1" si="451"/>
        <v>Y</v>
      </c>
      <c r="KN81" s="1" t="str">
        <f t="shared" ca="1" si="452"/>
        <v>Y</v>
      </c>
    </row>
    <row r="82" spans="1:300" ht="15.75" thickBot="1">
      <c r="A82" s="1">
        <v>78</v>
      </c>
      <c r="B82" s="9" t="str">
        <f t="shared" si="286"/>
        <v/>
      </c>
      <c r="C82" s="91" t="str">
        <f t="shared" si="439"/>
        <v/>
      </c>
      <c r="D82" s="86" t="str">
        <f t="shared" si="380"/>
        <v/>
      </c>
      <c r="E82" s="87" t="str">
        <f t="shared" si="380"/>
        <v/>
      </c>
      <c r="F82" s="8" t="str">
        <f t="shared" si="287"/>
        <v/>
      </c>
      <c r="H82" s="94" t="str">
        <f t="shared" si="440"/>
        <v/>
      </c>
      <c r="I82" s="86" t="str">
        <f t="shared" si="381"/>
        <v/>
      </c>
      <c r="J82" s="87" t="str">
        <f t="shared" si="381"/>
        <v/>
      </c>
      <c r="K82" s="8" t="str">
        <f t="shared" si="382"/>
        <v/>
      </c>
      <c r="L82" s="52"/>
      <c r="M82" s="16" t="str">
        <f>IF(Dashboard!AH82="","",Dashboard!AH82)</f>
        <v/>
      </c>
      <c r="O82" s="9" t="str">
        <f t="shared" si="441"/>
        <v/>
      </c>
      <c r="P82" s="86" t="str">
        <f t="shared" si="383"/>
        <v/>
      </c>
      <c r="Q82" s="87" t="str">
        <f t="shared" si="383"/>
        <v/>
      </c>
      <c r="R82" s="4" t="str">
        <f t="shared" si="384"/>
        <v/>
      </c>
      <c r="S82" s="4" t="str">
        <f t="shared" si="385"/>
        <v/>
      </c>
      <c r="T82" s="110" t="str">
        <f t="shared" si="386"/>
        <v/>
      </c>
      <c r="U82" s="4" t="str">
        <f>IF(M82="","",IF(B82="NB",U81,IF(T82="",SUM($T$5:$T82)+S82,SUM($T$5:$T82))))</f>
        <v/>
      </c>
      <c r="V82" s="98" t="str">
        <f t="shared" si="272"/>
        <v/>
      </c>
      <c r="W82" s="72" t="e">
        <f t="shared" ca="1" si="288"/>
        <v>#VALUE!</v>
      </c>
      <c r="X82" s="74" t="str">
        <f t="shared" si="289"/>
        <v/>
      </c>
      <c r="Y82" s="9" t="str">
        <f t="shared" ca="1" si="280"/>
        <v>D</v>
      </c>
      <c r="Z82" s="4" t="str">
        <f t="shared" ca="1" si="281"/>
        <v>D</v>
      </c>
      <c r="AA82" s="4" t="str">
        <f t="shared" ca="1" si="282"/>
        <v>B</v>
      </c>
      <c r="AB82" s="4" t="str">
        <f t="shared" si="442"/>
        <v/>
      </c>
      <c r="AC82" s="4" t="str">
        <f t="shared" si="443"/>
        <v/>
      </c>
      <c r="AD82" s="4" t="str">
        <f t="shared" si="444"/>
        <v/>
      </c>
      <c r="AE82" s="1" t="str">
        <f t="shared" si="387"/>
        <v/>
      </c>
      <c r="AF82" s="1" t="str">
        <f t="shared" si="388"/>
        <v/>
      </c>
      <c r="AG82" s="1" t="str">
        <f t="shared" si="389"/>
        <v/>
      </c>
      <c r="AH82" s="1" t="str">
        <f t="shared" si="390"/>
        <v/>
      </c>
      <c r="AI82" s="1" t="str">
        <f t="shared" si="391"/>
        <v/>
      </c>
      <c r="AJ82" s="1" t="str">
        <f t="shared" si="392"/>
        <v/>
      </c>
      <c r="AK82" s="1">
        <f t="shared" si="393"/>
        <v>0</v>
      </c>
      <c r="AL82" s="1">
        <f t="shared" si="393"/>
        <v>0</v>
      </c>
      <c r="AM82" s="1" t="str">
        <f t="shared" si="273"/>
        <v/>
      </c>
      <c r="AN82" s="1">
        <f t="shared" si="290"/>
        <v>0</v>
      </c>
      <c r="AO82" s="1" t="str">
        <f t="shared" si="445"/>
        <v/>
      </c>
      <c r="AP82" s="1" t="str">
        <f t="shared" si="291"/>
        <v>N</v>
      </c>
      <c r="AQ82" s="1" t="str">
        <f t="shared" si="292"/>
        <v>N</v>
      </c>
      <c r="AR82" s="1" t="str">
        <f t="shared" si="293"/>
        <v>N</v>
      </c>
      <c r="AS82" s="1" t="str">
        <f t="shared" si="294"/>
        <v/>
      </c>
      <c r="AT82" s="15" t="str">
        <f t="shared" ca="1" si="394"/>
        <v/>
      </c>
      <c r="AU82" s="1" t="str">
        <f t="shared" ca="1" si="295"/>
        <v/>
      </c>
      <c r="AV82" s="1" t="str">
        <f t="shared" ca="1" si="296"/>
        <v/>
      </c>
      <c r="AW82" s="1" t="str">
        <f t="shared" si="297"/>
        <v/>
      </c>
      <c r="AX82" s="1" t="str">
        <f t="shared" si="298"/>
        <v/>
      </c>
      <c r="AY82" s="1" t="str">
        <f t="shared" si="299"/>
        <v/>
      </c>
      <c r="AZ82" s="1" t="str">
        <f>IF(Dashboard!AH82="P",IF(AZ81="",1,AZ81+1),"")</f>
        <v/>
      </c>
      <c r="BA82" s="1" t="str">
        <f>IF(Dashboard!AH82="B",IF(BA81="",1,BA81+1),"")</f>
        <v/>
      </c>
      <c r="BB82" s="1" t="str">
        <f t="shared" si="270"/>
        <v>00000</v>
      </c>
      <c r="BC82" s="1" t="str">
        <f t="shared" si="270"/>
        <v>00000</v>
      </c>
      <c r="BD82" s="1" t="str">
        <f t="shared" si="271"/>
        <v>000000</v>
      </c>
      <c r="BE82" s="1" t="str">
        <f t="shared" si="271"/>
        <v>000000</v>
      </c>
      <c r="BF82" s="1" t="str">
        <f t="shared" si="395"/>
        <v>B</v>
      </c>
      <c r="BG82" s="1" t="str">
        <f t="shared" si="300"/>
        <v/>
      </c>
      <c r="BH82" s="1">
        <f t="shared" ca="1" si="396"/>
        <v>0</v>
      </c>
      <c r="BI82" s="1" t="str">
        <f t="shared" si="301"/>
        <v/>
      </c>
      <c r="BJ82" s="1">
        <f t="shared" ca="1" si="397"/>
        <v>0</v>
      </c>
      <c r="BK82" s="1" t="str">
        <f t="shared" si="302"/>
        <v/>
      </c>
      <c r="BL82" s="1">
        <f t="shared" ca="1" si="398"/>
        <v>0</v>
      </c>
      <c r="BM82" s="1" t="str">
        <f t="shared" ca="1" si="399"/>
        <v>0</v>
      </c>
      <c r="BN82" s="1" t="str">
        <f t="shared" ca="1" si="400"/>
        <v>0</v>
      </c>
      <c r="BO82" s="1" t="str">
        <f t="shared" ca="1" si="401"/>
        <v>0</v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>IF(Dashboard!U82="",1,0.5)</f>
        <v>1</v>
      </c>
      <c r="CB82" s="230" t="str">
        <f t="shared" si="303"/>
        <v/>
      </c>
      <c r="CC82" s="231" t="str">
        <f t="shared" si="304"/>
        <v/>
      </c>
      <c r="CD82" s="229" t="str">
        <f t="shared" si="305"/>
        <v/>
      </c>
      <c r="CE82" s="230" t="str">
        <f t="shared" si="306"/>
        <v/>
      </c>
      <c r="CF82" s="231" t="str">
        <f t="shared" si="307"/>
        <v/>
      </c>
      <c r="CG82" s="229" t="str">
        <f t="shared" si="308"/>
        <v/>
      </c>
      <c r="CH82" s="230" t="str">
        <f t="shared" si="309"/>
        <v/>
      </c>
      <c r="CI82" s="231" t="str">
        <f t="shared" si="310"/>
        <v/>
      </c>
      <c r="CJ82" s="229" t="str">
        <f t="shared" si="311"/>
        <v/>
      </c>
      <c r="CK82" s="230" t="str">
        <f t="shared" si="312"/>
        <v/>
      </c>
      <c r="CL82" s="231" t="str">
        <f t="shared" si="313"/>
        <v/>
      </c>
      <c r="CM82" s="229" t="str">
        <f t="shared" si="314"/>
        <v/>
      </c>
      <c r="CN82" s="230" t="str">
        <f t="shared" si="402"/>
        <v/>
      </c>
      <c r="CO82" s="231" t="str">
        <f t="shared" si="315"/>
        <v/>
      </c>
      <c r="CP82" s="229" t="str">
        <f t="shared" si="316"/>
        <v/>
      </c>
      <c r="CQ82" s="230" t="str">
        <f t="shared" si="317"/>
        <v/>
      </c>
      <c r="CR82" s="231" t="str">
        <f t="shared" si="318"/>
        <v/>
      </c>
      <c r="CS82" s="229" t="str">
        <f t="shared" si="319"/>
        <v/>
      </c>
      <c r="CT82" s="230" t="str">
        <f t="shared" si="320"/>
        <v/>
      </c>
      <c r="CU82" s="231" t="str">
        <f t="shared" si="321"/>
        <v/>
      </c>
      <c r="CV82" s="229" t="str">
        <f t="shared" si="322"/>
        <v/>
      </c>
      <c r="CW82" s="230" t="str">
        <f t="shared" si="323"/>
        <v/>
      </c>
      <c r="CX82" s="231" t="str">
        <f t="shared" si="324"/>
        <v/>
      </c>
      <c r="CY82" s="232" t="str">
        <f t="shared" si="325"/>
        <v/>
      </c>
      <c r="CZ82" s="230" t="str">
        <f t="shared" si="326"/>
        <v/>
      </c>
      <c r="DA82" s="231" t="str">
        <f t="shared" si="327"/>
        <v/>
      </c>
      <c r="DB82" s="229" t="str">
        <f t="shared" si="328"/>
        <v/>
      </c>
      <c r="DC82" s="230" t="str">
        <f t="shared" si="329"/>
        <v/>
      </c>
      <c r="DD82" s="231" t="str">
        <f t="shared" si="330"/>
        <v/>
      </c>
      <c r="DE82" s="229" t="str">
        <f t="shared" si="331"/>
        <v/>
      </c>
      <c r="DF82" s="230" t="str">
        <f t="shared" si="332"/>
        <v/>
      </c>
      <c r="DG82" s="231" t="str">
        <f t="shared" si="333"/>
        <v/>
      </c>
      <c r="DH82" s="229" t="str">
        <f t="shared" si="334"/>
        <v/>
      </c>
      <c r="DI82" s="230" t="str">
        <f t="shared" si="335"/>
        <v/>
      </c>
      <c r="DJ82" s="231" t="str">
        <f t="shared" si="336"/>
        <v/>
      </c>
      <c r="DK82" s="229" t="str">
        <f t="shared" si="337"/>
        <v/>
      </c>
      <c r="DL82" s="230" t="str">
        <f t="shared" si="338"/>
        <v/>
      </c>
      <c r="DM82" s="231" t="str">
        <f t="shared" si="339"/>
        <v/>
      </c>
      <c r="DN82" s="229" t="str">
        <f t="shared" si="340"/>
        <v/>
      </c>
      <c r="DO82" s="230" t="str">
        <f t="shared" si="341"/>
        <v/>
      </c>
      <c r="DP82" s="231" t="str">
        <f t="shared" si="342"/>
        <v/>
      </c>
      <c r="DQ82" s="229" t="str">
        <f t="shared" si="343"/>
        <v/>
      </c>
      <c r="DR82" s="230" t="str">
        <f t="shared" si="344"/>
        <v/>
      </c>
      <c r="DS82" s="231" t="str">
        <f t="shared" si="345"/>
        <v/>
      </c>
      <c r="DT82" s="229" t="str">
        <f t="shared" si="346"/>
        <v/>
      </c>
      <c r="DU82" s="230" t="str">
        <f t="shared" si="347"/>
        <v/>
      </c>
      <c r="DV82" s="231" t="str">
        <f t="shared" si="348"/>
        <v/>
      </c>
      <c r="DW82" s="229" t="str">
        <f t="shared" si="349"/>
        <v/>
      </c>
      <c r="DX82" s="230" t="str">
        <f t="shared" si="350"/>
        <v/>
      </c>
      <c r="DY82" s="231" t="str">
        <f t="shared" si="351"/>
        <v/>
      </c>
      <c r="DZ82" s="229" t="str">
        <f t="shared" si="352"/>
        <v/>
      </c>
      <c r="EA82" s="230" t="str">
        <f t="shared" si="353"/>
        <v/>
      </c>
      <c r="EB82" s="231" t="str">
        <f t="shared" si="354"/>
        <v/>
      </c>
      <c r="EC82" s="229" t="str">
        <f t="shared" si="355"/>
        <v/>
      </c>
      <c r="ED82" s="252">
        <f t="shared" si="403"/>
        <v>0</v>
      </c>
      <c r="EE82" s="253">
        <f t="shared" si="404"/>
        <v>0</v>
      </c>
      <c r="EF82" s="254" t="str">
        <f t="shared" si="405"/>
        <v/>
      </c>
      <c r="EG82" s="255" t="e">
        <f t="shared" si="406"/>
        <v>#DIV/0!</v>
      </c>
      <c r="EH82" s="255" t="e">
        <f t="shared" si="406"/>
        <v>#DIV/0!</v>
      </c>
      <c r="EI82" s="255" t="e">
        <f t="shared" si="406"/>
        <v>#DIV/0!</v>
      </c>
      <c r="EJ82" s="255" t="e">
        <f t="shared" si="406"/>
        <v>#DIV/0!</v>
      </c>
      <c r="EK82" s="255" t="e">
        <f t="shared" si="406"/>
        <v>#DIV/0!</v>
      </c>
      <c r="EL82" s="255" t="e">
        <f t="shared" si="406"/>
        <v>#DIV/0!</v>
      </c>
      <c r="EM82" s="255" t="e">
        <f t="shared" si="406"/>
        <v>#DIV/0!</v>
      </c>
      <c r="EN82" s="255" t="e">
        <f t="shared" si="406"/>
        <v>#DIV/0!</v>
      </c>
      <c r="EO82" s="255" t="e">
        <f t="shared" si="406"/>
        <v>#DIV/0!</v>
      </c>
      <c r="EP82" s="255" t="e">
        <f t="shared" si="406"/>
        <v>#DIV/0!</v>
      </c>
      <c r="EQ82" s="255" t="e">
        <f t="shared" si="406"/>
        <v>#DIV/0!</v>
      </c>
      <c r="ER82" s="255" t="e">
        <f t="shared" si="406"/>
        <v>#DIV/0!</v>
      </c>
      <c r="ES82" s="255" t="e">
        <f t="shared" si="406"/>
        <v>#DIV/0!</v>
      </c>
      <c r="ET82" s="255" t="e">
        <f t="shared" si="406"/>
        <v>#DIV/0!</v>
      </c>
      <c r="EU82" s="255" t="e">
        <f t="shared" si="406"/>
        <v>#DIV/0!</v>
      </c>
      <c r="EV82" s="255" t="e">
        <f t="shared" si="260"/>
        <v>#DIV/0!</v>
      </c>
      <c r="EW82" s="255" t="e">
        <f t="shared" si="203"/>
        <v>#DIV/0!</v>
      </c>
      <c r="EX82" s="255" t="e">
        <f t="shared" si="201"/>
        <v>#DIV/0!</v>
      </c>
      <c r="EY82" s="256" t="str">
        <f t="shared" si="407"/>
        <v/>
      </c>
      <c r="EZ82" s="257" t="str">
        <f t="shared" si="408"/>
        <v/>
      </c>
      <c r="FA82" s="257" t="str">
        <f t="shared" si="409"/>
        <v/>
      </c>
      <c r="FB82" s="257" t="str">
        <f t="shared" si="410"/>
        <v/>
      </c>
      <c r="FC82" s="257" t="str">
        <f t="shared" si="411"/>
        <v/>
      </c>
      <c r="FD82" s="257" t="str">
        <f t="shared" si="412"/>
        <v/>
      </c>
      <c r="FE82" s="257" t="str">
        <f t="shared" si="413"/>
        <v/>
      </c>
      <c r="FF82" s="257" t="str">
        <f t="shared" si="414"/>
        <v/>
      </c>
      <c r="FG82" s="257" t="str">
        <f t="shared" si="415"/>
        <v/>
      </c>
      <c r="FH82" s="257" t="str">
        <f t="shared" si="416"/>
        <v/>
      </c>
      <c r="FI82" s="257" t="str">
        <f t="shared" si="417"/>
        <v/>
      </c>
      <c r="FJ82" s="257" t="str">
        <f t="shared" si="418"/>
        <v/>
      </c>
      <c r="FK82" s="257" t="str">
        <f t="shared" si="419"/>
        <v/>
      </c>
      <c r="FL82" s="257" t="str">
        <f t="shared" si="420"/>
        <v/>
      </c>
      <c r="FM82" s="257" t="str">
        <f t="shared" si="421"/>
        <v/>
      </c>
      <c r="FN82" s="257" t="str">
        <f t="shared" si="422"/>
        <v/>
      </c>
      <c r="FO82" s="257" t="str">
        <f t="shared" si="423"/>
        <v/>
      </c>
      <c r="FP82" s="258" t="str">
        <f t="shared" si="424"/>
        <v/>
      </c>
      <c r="FQ82" s="228">
        <v>82</v>
      </c>
      <c r="FR82" s="232">
        <f t="shared" si="453"/>
        <v>77</v>
      </c>
      <c r="FS82" s="230" t="str" cm="1">
        <f t="array" ref="FS82">IFERROR(INDEX($EG$4:$EX$4,_xlfn.AGGREGATE(15,6,COLUMN($EG$4:$EX$4)-COLUMN($EF$1)/($EG82:$EX82=LARGE($EG82:$EX82,1)),COLUMNS($EX$4:$EX$4))),"")</f>
        <v/>
      </c>
      <c r="FT82" s="230" t="str" cm="1">
        <f t="array" ref="FT82">IFERROR(INDEX($EG$4:$EX$4,_xlfn.AGGREGATE(15,6,COLUMN($EG$4:$EX$4)-COLUMN($EF$1)/($EG82:$EX82=LARGE($EG82:$EX82,2)),COLUMNS($EX$4:$EY$4))),"")</f>
        <v/>
      </c>
      <c r="FU82" s="230" t="str" cm="1">
        <f t="array" ref="FU82">IFERROR(INDEX($EG$4:$EX$4,_xlfn.AGGREGATE(15,6,COLUMN($EG$4:$EX$4)-COLUMN($EF$1)/($EG82:$EX82=LARGE($EG82:$EX82,3)),COLUMNS($EX$4:$EZ$4))),"")</f>
        <v/>
      </c>
      <c r="FV82" s="230" t="str" cm="1">
        <f t="array" ref="FV82">IFERROR(INDEX($EG$4:$EX$4,_xlfn.AGGREGATE(15,6,COLUMN($EG$4:$EX$4)-COLUMN($EF$1)/($EG82:$EX82=LARGE($EG82:$EX82,4)),COLUMNS($EX$4:$FA$4))),"")</f>
        <v/>
      </c>
      <c r="FW82" s="230" t="str" cm="1">
        <f t="array" ref="FW82">IFERROR(INDEX($EG$4:$EX$4,_xlfn.AGGREGATE(15,6,COLUMN($EG$4:$EX$4)-COLUMN($EF$1)/($EG82:$EX82=LARGE($EG82:$EX82,5)),COLUMNS($EX$4:$FB$4))),"")</f>
        <v/>
      </c>
      <c r="FX82" s="230" t="str" cm="1">
        <f t="array" ref="FX82">IFERROR(INDEX($EG$4:$EX$4,_xlfn.AGGREGATE(15,6,COLUMN($EG$4:$EX$4)-COLUMN($EF$1)/($EG82:$EX82=LARGE($EG82:$EX82,6)),COLUMNS($EX$4:$FC$4))),"")</f>
        <v/>
      </c>
      <c r="FY82" s="228" t="str">
        <f t="shared" si="446"/>
        <v/>
      </c>
      <c r="FZ82" s="231" t="str">
        <f t="shared" ca="1" si="447"/>
        <v>R</v>
      </c>
      <c r="GA82" s="231" t="e" cm="1">
        <f t="array" aca="1" ref="GA82" ca="1">IF(INDIRECT(VLOOKUP(GA81,General!AC:AE,3,FALSE)&amp;FQ81)&gt;0,GA81,FY81)</f>
        <v>#N/A</v>
      </c>
      <c r="GB82" s="232">
        <f t="shared" ca="1" si="448"/>
        <v>1</v>
      </c>
      <c r="GC82" s="230"/>
      <c r="GD82" s="231"/>
      <c r="GE82" s="231"/>
      <c r="GF82" s="231"/>
      <c r="GG82" s="231"/>
      <c r="GH82" s="229"/>
      <c r="GI82" s="259">
        <f ca="1">IF(FS82="",-1,COUNTIF(INDIRECT(GC82&amp;$DN$10):INDIRECT(GC82&amp;FQ82),"Y"))</f>
        <v>-1</v>
      </c>
      <c r="GJ82" s="262">
        <f ca="1">IF(FT82="",-1,COUNTIF(INDIRECT(GD82&amp;$DN$10):INDIRECT(GD82&amp;FQ82),"Y"))</f>
        <v>-1</v>
      </c>
      <c r="GK82" s="262">
        <f ca="1">IF(FU82="",-1,COUNTIF(INDIRECT(GE82&amp;$DN$10):INDIRECT(GE82&amp;FQ82),"Y"))</f>
        <v>-1</v>
      </c>
      <c r="GL82" s="260">
        <f ca="1">IF(FV82="",-1,COUNTIF(INDIRECT(GF82&amp;$DN$10):INDIRECT(GF82&amp;FQ82),"Y"))</f>
        <v>-1</v>
      </c>
      <c r="GM82" s="264">
        <f ca="1">IF(FW82="",-1,COUNTIF(INDIRECT(GG82&amp;$DN$10):INDIRECT(GG82&amp;FQ82),"Y"))</f>
        <v>-1</v>
      </c>
      <c r="GN82" s="264">
        <f ca="1">IF(FX82="",-1,COUNTIF(INDIRECT(GH82&amp;$DN$10):INDIRECT(GH82&amp;FQ82),"Y"))</f>
        <v>-1</v>
      </c>
      <c r="GO82" s="230" t="str" cm="1">
        <f t="array" ref="GO82">IFERROR(INDEX($DP$82:$DU$82,_xlfn.AGGREGATE(15,6,COLUMN($DP$82:$DU$82)-COLUMN($DO$82)/($EF$82:$EK$82=MAX($EF$82:$EK$82)),COLUMNS($DP$82:FS82))),"")</f>
        <v/>
      </c>
      <c r="GP82" s="231" t="str" cm="1">
        <f t="array" ref="GP82">IFERROR(INDEX($DP$82:$DU$82,_xlfn.AGGREGATE(15,6,COLUMN($DP$82:$DU$82)-COLUMN($DO$82)/($EF$82:$EK$82=MAX($EF$82:$EK$82)),COLUMNS($DP$82:FT82))),"")</f>
        <v/>
      </c>
      <c r="GQ82" s="231" t="str" cm="1">
        <f t="array" ref="GQ82">IFERROR(INDEX($DP$82:$DU$82,_xlfn.AGGREGATE(15,6,COLUMN($DP$82:$DU$82)-COLUMN($DO$82)/($EF$82:$EK$82=MAX($EF$82:$EK$82)),COLUMNS($DP$82:FU82))),"")</f>
        <v/>
      </c>
      <c r="GR82" s="231" t="str" cm="1">
        <f t="array" ref="GR82">IFERROR(INDEX($DP$82:$DU$82,_xlfn.AGGREGATE(15,6,COLUMN($DP$82:$DU$82)-COLUMN($DO$82)/($EF$82:$EK$82=MAX($EF$82:$EK$82)),COLUMNS($DP$82:FV82))),"")</f>
        <v/>
      </c>
      <c r="GS82" s="231" t="str" cm="1">
        <f t="array" ref="GS82">IFERROR(INDEX($DP$82:$DU$82,_xlfn.AGGREGATE(15,6,COLUMN($DP$82:$DU$82)-COLUMN($DO$82)/($EF$82:$EK$82=MAX($EF$82:$EK$82)),COLUMNS($DP$82:FW82))),"")</f>
        <v/>
      </c>
      <c r="GT82" s="229" t="str" cm="1">
        <f t="array" ref="GT82">IFERROR(INDEX($DP$82:$DU$82,_xlfn.AGGREGATE(15,6,COLUMN($DP$82:$DU$82)-COLUMN($DO$82)/($EF$82:$EK$82=MAX($EF$82:$EK$82)),COLUMNS($DP$82:FX82))),"")</f>
        <v/>
      </c>
      <c r="GU82" s="234">
        <f t="shared" ca="1" si="425"/>
        <v>6</v>
      </c>
      <c r="GV82" s="232">
        <f t="shared" ca="1" si="449"/>
        <v>1</v>
      </c>
      <c r="GW82" s="263" t="str" cm="1">
        <f t="array" aca="1" ref="GW82" ca="1">INDEX(GO82:GT82,1,GV82)</f>
        <v/>
      </c>
      <c r="GX82" s="230" t="str">
        <f t="shared" ca="1" si="283"/>
        <v>B</v>
      </c>
      <c r="GY82" s="231" t="str">
        <f t="shared" ca="1" si="284"/>
        <v>T</v>
      </c>
      <c r="GZ82" s="231" t="str">
        <f t="shared" si="285"/>
        <v>C</v>
      </c>
      <c r="HA82" s="231" t="str">
        <f t="shared" si="274"/>
        <v/>
      </c>
      <c r="HB82" s="231" t="str">
        <f t="shared" ca="1" si="275"/>
        <v>00</v>
      </c>
      <c r="HC82" s="231" t="str">
        <f t="shared" si="276"/>
        <v>00</v>
      </c>
      <c r="HD82" s="234" t="str">
        <f t="shared" si="356"/>
        <v/>
      </c>
      <c r="HE82" s="234" t="str">
        <f t="shared" si="357"/>
        <v/>
      </c>
      <c r="HF82" s="234" t="str">
        <f t="shared" si="358"/>
        <v/>
      </c>
      <c r="HG82" s="234" t="str">
        <f t="shared" si="359"/>
        <v/>
      </c>
      <c r="HH82" s="234" t="str">
        <f t="shared" si="360"/>
        <v/>
      </c>
      <c r="HI82" s="234" t="str">
        <f t="shared" si="361"/>
        <v/>
      </c>
      <c r="HJ82" s="234">
        <f t="shared" ca="1" si="362"/>
        <v>0</v>
      </c>
      <c r="HK82" s="234">
        <f t="shared" ca="1" si="362"/>
        <v>0</v>
      </c>
      <c r="HL82" s="230" t="str">
        <f t="shared" si="277"/>
        <v/>
      </c>
      <c r="HM82" s="231">
        <f>IF(CC82="",0,IFERROR(VLOOKUP(CC77&amp;CC78&amp;CC79&amp;CC80&amp;CC81&amp;CC82,General!I:J,2,FALSE),0))</f>
        <v>0</v>
      </c>
      <c r="HN82" s="231">
        <f>IF(CF82="",0,IFERROR(VLOOKUP(CF77&amp;CF78&amp;CF79&amp;CF80&amp;CF81&amp;CF82,General!I:J,2,FALSE),0))</f>
        <v>0</v>
      </c>
      <c r="HO82" s="231">
        <f>IF(CI82="",0,IFERROR(VLOOKUP(CI77&amp;CI78&amp;CI79&amp;CI80&amp;CI81&amp;CI82,General!I:J,2,FALSE),0))</f>
        <v>0</v>
      </c>
      <c r="HP82" s="231">
        <f>IF(CL82="",0,IFERROR(VLOOKUP(CL77&amp;CL78&amp;CL79&amp;CL80&amp;CL81&amp;CL82,General!I:J,2,FALSE),0))</f>
        <v>0</v>
      </c>
      <c r="HQ82" s="231">
        <f>IF(CO82="",0,IFERROR(VLOOKUP(CO77&amp;CO78&amp;CO79&amp;CO80&amp;CO81&amp;CO82,General!I:J,2,FALSE),0))</f>
        <v>0</v>
      </c>
      <c r="HR82" s="231">
        <f>IF(CR82="",0,IFERROR(VLOOKUP(CR77&amp;CR78&amp;CR79&amp;CR80&amp;CR81&amp;CR82,General!I:J,2,FALSE),0))</f>
        <v>0</v>
      </c>
      <c r="HS82" s="231">
        <f>IF(CU82="",0,IFERROR(VLOOKUP(CU77&amp;CU78&amp;CU79&amp;CU80&amp;CU81&amp;CU82,General!I:J,2,FALSE),0))</f>
        <v>0</v>
      </c>
      <c r="HT82" s="231">
        <f>IF(CX82="",0,IFERROR(VLOOKUP(CX77&amp;CX78&amp;CX79&amp;CX80&amp;CX81&amp;CX82,General!I:J,2,FALSE),0))</f>
        <v>0</v>
      </c>
      <c r="HU82" s="231">
        <f>IF(DA82="",0,IFERROR(VLOOKUP(DA77&amp;DA78&amp;DA79&amp;DA80&amp;DA81&amp;DA82,General!I:J,2,FALSE),0))</f>
        <v>0</v>
      </c>
      <c r="HV82" s="231">
        <f>IF(DD82="",0,IFERROR(VLOOKUP(DD77&amp;DD78&amp;DD79&amp;DD80&amp;DD81&amp;DD82,General!I:J,2,FALSE),0))</f>
        <v>0</v>
      </c>
      <c r="HW82" s="231">
        <f>IF(DG82="",0,IFERROR(VLOOKUP(DG77&amp;DG78&amp;DG79&amp;DG80&amp;DG81&amp;DG82,General!I:J,2,FALSE),0))</f>
        <v>0</v>
      </c>
      <c r="HX82" s="231">
        <f>IF(DJ82="",0,IFERROR(VLOOKUP(DJ77&amp;DJ78&amp;DJ79&amp;DJ80&amp;DJ81&amp;DJ82,General!I:J,2,FALSE),0))</f>
        <v>0</v>
      </c>
      <c r="HY82" s="231">
        <f>IF(DM82="",0,IFERROR(VLOOKUP(DM77&amp;DM78&amp;DM79&amp;DM80&amp;DM81&amp;DM82,General!I:J,2,FALSE),0))</f>
        <v>0</v>
      </c>
      <c r="HZ82" s="231">
        <f>IF(DP82="",0,IFERROR(VLOOKUP(DP77&amp;DP78&amp;DP79&amp;DP80&amp;DP81&amp;DP82,General!I:J,2,FALSE),0))</f>
        <v>0</v>
      </c>
      <c r="IA82" s="231">
        <f>IF(DS82="",0,IFERROR(VLOOKUP(DS77&amp;DS78&amp;DS79&amp;DS80&amp;DS81&amp;DS82,General!I:J,2,FALSE),0))</f>
        <v>0</v>
      </c>
      <c r="IB82" s="231">
        <f>IF(DV82="",0,IFERROR(VLOOKUP(DV77&amp;DV78&amp;DV79&amp;DV80&amp;DV81&amp;DV82,General!I:J,2,FALSE),0))</f>
        <v>0</v>
      </c>
      <c r="IC82" s="229">
        <f>IF(DY82="",0,IFERROR(VLOOKUP(DY77&amp;DY78&amp;DY79&amp;DY80&amp;DY81&amp;DY82,General!I:J,2,FALSE),0))</f>
        <v>0</v>
      </c>
      <c r="ID82" s="229">
        <f>IF(EB82="",0,IFERROR(VLOOKUP(EB77&amp;EB78&amp;EB79&amp;EB80&amp;EB81&amp;EB82,General!I:J,2,FALSE),0))</f>
        <v>0</v>
      </c>
      <c r="IE82" s="229">
        <v>0</v>
      </c>
      <c r="IF82" s="234" t="str">
        <f t="shared" si="426"/>
        <v/>
      </c>
      <c r="IG82" s="234" t="str">
        <f t="shared" si="363"/>
        <v>N</v>
      </c>
      <c r="IH82" s="234" t="str">
        <f t="shared" ca="1" si="364"/>
        <v>N</v>
      </c>
      <c r="II82" s="234" t="str">
        <f t="shared" si="365"/>
        <v>N</v>
      </c>
      <c r="IJ82" s="234" t="str">
        <f t="shared" si="366"/>
        <v/>
      </c>
      <c r="IK82" s="276" t="str">
        <f t="shared" ca="1" si="367"/>
        <v/>
      </c>
      <c r="IL82" s="234" t="str">
        <f t="shared" ca="1" si="368"/>
        <v/>
      </c>
      <c r="IM82" s="234" t="str">
        <f t="shared" si="369"/>
        <v/>
      </c>
      <c r="IN82" s="234" t="str">
        <f t="shared" si="370"/>
        <v/>
      </c>
      <c r="IO82" s="234" t="str">
        <f t="shared" si="371"/>
        <v/>
      </c>
      <c r="IP82" s="234" t="str">
        <f t="shared" si="372"/>
        <v/>
      </c>
      <c r="IQ82" s="234" t="str">
        <f t="shared" si="278"/>
        <v/>
      </c>
      <c r="IR82" s="234" t="str">
        <f t="shared" si="279"/>
        <v/>
      </c>
      <c r="IS82" s="234" t="str">
        <f t="shared" si="266"/>
        <v>00000</v>
      </c>
      <c r="IT82" s="234" t="str">
        <f t="shared" si="266"/>
        <v>00000</v>
      </c>
      <c r="IU82" s="234" t="str">
        <f t="shared" si="267"/>
        <v>000000</v>
      </c>
      <c r="IV82" s="234" t="str">
        <f t="shared" si="267"/>
        <v>000000</v>
      </c>
      <c r="IW82" s="234" t="str">
        <f t="shared" si="268"/>
        <v>B</v>
      </c>
      <c r="IX82" s="234" t="str">
        <f t="shared" si="427"/>
        <v>B</v>
      </c>
      <c r="IY82" s="234" t="str">
        <f t="shared" si="373"/>
        <v/>
      </c>
      <c r="IZ82" s="234" t="str">
        <f t="shared" ca="1" si="374"/>
        <v/>
      </c>
      <c r="JA82" s="234" t="str">
        <f t="shared" ca="1" si="375"/>
        <v>0</v>
      </c>
      <c r="JB82" s="234" t="str">
        <f t="shared" ca="1" si="376"/>
        <v/>
      </c>
      <c r="JC82" s="234" t="str">
        <f t="shared" si="377"/>
        <v>0</v>
      </c>
      <c r="JD82" s="234" t="str">
        <f t="shared" ca="1" si="378"/>
        <v/>
      </c>
      <c r="JE82" s="234" t="str">
        <f t="shared" ca="1" si="428"/>
        <v/>
      </c>
      <c r="JF82" s="234" t="str">
        <f t="shared" ca="1" si="429"/>
        <v/>
      </c>
      <c r="JG82" s="234" t="str">
        <f t="shared" ca="1" si="430"/>
        <v/>
      </c>
      <c r="JH82" s="234" t="str">
        <f t="shared" si="379"/>
        <v/>
      </c>
      <c r="JI82" s="234"/>
      <c r="JJ82" s="234"/>
      <c r="JK82" s="234"/>
      <c r="JL82" s="234"/>
      <c r="JM82" s="234"/>
      <c r="JN82" s="234">
        <v>2</v>
      </c>
      <c r="JO82" s="218"/>
      <c r="JP82" s="234"/>
      <c r="JQ82" s="234"/>
      <c r="JS82" s="281" t="e">
        <f t="shared" si="199"/>
        <v>#DIV/0!</v>
      </c>
      <c r="JT82" s="1" t="e">
        <f t="shared" si="200"/>
        <v>#DIV/0!</v>
      </c>
      <c r="JU82" s="1" t="e">
        <f t="shared" si="431"/>
        <v>#DIV/0!</v>
      </c>
      <c r="JV82" s="1" t="e">
        <f t="shared" si="432"/>
        <v>#DIV/0!</v>
      </c>
      <c r="JW82" s="1" t="e">
        <f t="shared" si="433"/>
        <v>#DIV/0!</v>
      </c>
      <c r="JX82" s="1" t="str">
        <f t="shared" si="434"/>
        <v/>
      </c>
      <c r="JY82" s="1" t="str">
        <f t="shared" si="435"/>
        <v/>
      </c>
      <c r="JZ82" s="1" t="str">
        <f t="shared" si="436"/>
        <v/>
      </c>
      <c r="KA82" s="1" t="str">
        <f t="shared" si="437"/>
        <v/>
      </c>
      <c r="KB82" s="1" t="str">
        <f t="shared" si="438"/>
        <v/>
      </c>
      <c r="KC82" s="1" t="str" cm="1">
        <f t="array" aca="1" ref="KC82" ca="1">IF(INDIRECT(VLOOKUP(KC81,General!AC:AE,3,FALSE)&amp;FQ81)&gt;1,KC81,JX82)</f>
        <v>DL</v>
      </c>
      <c r="KD82" s="1" t="str" cm="1">
        <f t="array" aca="1" ref="KD82" ca="1">IF(AND(INDIRECT(VLOOKUP(KD81,General!AC:AE,3,FALSE)&amp;FQ81)&gt;6,KD81&lt;&gt;KC82),KD81,IF(JX82&lt;&gt;KC82,JX82,IF(AND(JX82=JY82,JX82=JZ82),KA82,IF(JX82=JY82,JZ82,JY82))))</f>
        <v>DR</v>
      </c>
      <c r="KE82" s="1" t="str" cm="1">
        <f t="array" aca="1" ref="KE82" ca="1">IF(AND(INDIRECT(VLOOKUP(KE81,General!AC:AE,3,FALSE)&amp;FQ81)&gt;6,KE81&lt;&gt;KC82,KE81&lt;&gt;KD82),KE81,IF(AND(JX82&lt;&gt;KC82,JX82&lt;&gt;KD82),JX82,IF(AND(JY82&lt;&gt;KC82,JY82&lt;&gt;KD82),JY82,IF(AND(JZ82&lt;&gt;KC82,JZ82&lt;&gt;KD82),JZ82,IF(AND(KA82&lt;&gt;KC82,KA82&lt;&gt;KD82),KA82,KB82)))))</f>
        <v>CW</v>
      </c>
      <c r="KF82" s="1" t="str" cm="1">
        <f t="array" aca="1" ref="KF82" ca="1">INDIRECT(KC82&amp;FQ82)</f>
        <v/>
      </c>
      <c r="KG82" s="1" t="str" cm="1">
        <f t="array" aca="1" ref="KG82" ca="1">INDIRECT(KD82&amp;FQ82)</f>
        <v/>
      </c>
      <c r="KH82" s="1" t="str" cm="1">
        <f t="array" aca="1" ref="KH82" ca="1">INDIRECT(KE82&amp;FQ82)</f>
        <v/>
      </c>
      <c r="KI82" s="1" t="str">
        <f ca="1">VLOOKUP(KC82,General!AF:AG,2,FALSE)</f>
        <v xml:space="preserve">L3O </v>
      </c>
      <c r="KJ82" s="1" t="str">
        <f ca="1">VLOOKUP(KD82,General!AF:AG,2,FALSE)</f>
        <v xml:space="preserve">L4O </v>
      </c>
      <c r="KK82" s="1" t="str">
        <f ca="1">VLOOKUP(KE82,General!AF:AG,2,FALSE)</f>
        <v>AWB</v>
      </c>
      <c r="KL82" s="1" t="str">
        <f t="shared" ca="1" si="450"/>
        <v>Y</v>
      </c>
      <c r="KM82" s="1" t="str">
        <f t="shared" ca="1" si="451"/>
        <v>Y</v>
      </c>
      <c r="KN82" s="1" t="str">
        <f t="shared" ca="1" si="452"/>
        <v>Y</v>
      </c>
    </row>
    <row r="83" spans="1:300" ht="15.75" thickBot="1">
      <c r="A83" s="1">
        <v>79</v>
      </c>
      <c r="B83" s="9" t="str">
        <f t="shared" si="286"/>
        <v/>
      </c>
      <c r="C83" s="91" t="str">
        <f t="shared" si="439"/>
        <v/>
      </c>
      <c r="D83" s="86" t="str">
        <f t="shared" si="380"/>
        <v/>
      </c>
      <c r="E83" s="87" t="str">
        <f t="shared" si="380"/>
        <v/>
      </c>
      <c r="F83" s="8" t="str">
        <f t="shared" si="287"/>
        <v/>
      </c>
      <c r="H83" s="94" t="str">
        <f t="shared" si="440"/>
        <v/>
      </c>
      <c r="I83" s="86" t="str">
        <f t="shared" si="381"/>
        <v/>
      </c>
      <c r="J83" s="87" t="str">
        <f t="shared" si="381"/>
        <v/>
      </c>
      <c r="K83" s="8" t="str">
        <f t="shared" si="382"/>
        <v/>
      </c>
      <c r="L83" s="52"/>
      <c r="M83" s="16" t="str">
        <f>IF(Dashboard!AH83="","",Dashboard!AH83)</f>
        <v/>
      </c>
      <c r="O83" s="9" t="str">
        <f t="shared" si="441"/>
        <v/>
      </c>
      <c r="P83" s="86" t="str">
        <f t="shared" si="383"/>
        <v/>
      </c>
      <c r="Q83" s="87" t="str">
        <f t="shared" si="383"/>
        <v/>
      </c>
      <c r="R83" s="4" t="str">
        <f t="shared" si="384"/>
        <v/>
      </c>
      <c r="S83" s="4" t="str">
        <f t="shared" si="385"/>
        <v/>
      </c>
      <c r="T83" s="110" t="str">
        <f t="shared" si="386"/>
        <v/>
      </c>
      <c r="U83" s="4" t="str">
        <f>IF(M83="","",IF(B83="NB",U82,IF(T83="",SUM($T$5:$T83)+S83,SUM($T$5:$T83))))</f>
        <v/>
      </c>
      <c r="V83" s="98" t="str">
        <f t="shared" si="272"/>
        <v/>
      </c>
      <c r="W83" s="72" t="e">
        <f t="shared" ca="1" si="288"/>
        <v>#VALUE!</v>
      </c>
      <c r="X83" s="74" t="str">
        <f t="shared" si="289"/>
        <v/>
      </c>
      <c r="Y83" s="9" t="str">
        <f t="shared" ca="1" si="280"/>
        <v>D</v>
      </c>
      <c r="Z83" s="4" t="str">
        <f t="shared" ca="1" si="281"/>
        <v>D</v>
      </c>
      <c r="AA83" s="4" t="str">
        <f t="shared" ca="1" si="282"/>
        <v>B</v>
      </c>
      <c r="AB83" s="4" t="str">
        <f t="shared" si="442"/>
        <v/>
      </c>
      <c r="AC83" s="4" t="str">
        <f t="shared" si="443"/>
        <v/>
      </c>
      <c r="AD83" s="4" t="str">
        <f t="shared" si="444"/>
        <v/>
      </c>
      <c r="AE83" s="1" t="str">
        <f t="shared" si="387"/>
        <v/>
      </c>
      <c r="AF83" s="1" t="str">
        <f t="shared" si="388"/>
        <v/>
      </c>
      <c r="AG83" s="1" t="str">
        <f t="shared" si="389"/>
        <v/>
      </c>
      <c r="AH83" s="1" t="str">
        <f t="shared" si="390"/>
        <v/>
      </c>
      <c r="AI83" s="1" t="str">
        <f t="shared" si="391"/>
        <v/>
      </c>
      <c r="AJ83" s="1" t="str">
        <f t="shared" si="392"/>
        <v/>
      </c>
      <c r="AK83" s="1">
        <f t="shared" si="393"/>
        <v>0</v>
      </c>
      <c r="AL83" s="1">
        <f t="shared" si="393"/>
        <v>0</v>
      </c>
      <c r="AM83" s="1" t="str">
        <f t="shared" si="273"/>
        <v/>
      </c>
      <c r="AN83" s="1">
        <f t="shared" si="290"/>
        <v>0</v>
      </c>
      <c r="AO83" s="1" t="str">
        <f t="shared" si="445"/>
        <v/>
      </c>
      <c r="AP83" s="1" t="str">
        <f t="shared" si="291"/>
        <v>N</v>
      </c>
      <c r="AQ83" s="1" t="str">
        <f t="shared" si="292"/>
        <v>N</v>
      </c>
      <c r="AR83" s="1" t="str">
        <f t="shared" si="293"/>
        <v>N</v>
      </c>
      <c r="AS83" s="1" t="str">
        <f t="shared" si="294"/>
        <v/>
      </c>
      <c r="AT83" s="15" t="str">
        <f t="shared" ca="1" si="394"/>
        <v/>
      </c>
      <c r="AU83" s="1" t="str">
        <f t="shared" ca="1" si="295"/>
        <v/>
      </c>
      <c r="AV83" s="1" t="str">
        <f t="shared" ca="1" si="296"/>
        <v/>
      </c>
      <c r="AW83" s="1" t="str">
        <f t="shared" si="297"/>
        <v/>
      </c>
      <c r="AX83" s="1" t="str">
        <f t="shared" si="298"/>
        <v/>
      </c>
      <c r="AY83" s="1" t="str">
        <f t="shared" si="299"/>
        <v/>
      </c>
      <c r="AZ83" s="1" t="str">
        <f>IF(Dashboard!AH83="P",IF(AZ82="",1,AZ82+1),"")</f>
        <v/>
      </c>
      <c r="BA83" s="1" t="str">
        <f>IF(Dashboard!AH83="B",IF(BA82="",1,BA82+1),"")</f>
        <v/>
      </c>
      <c r="BB83" s="1" t="str">
        <f t="shared" si="270"/>
        <v>00000</v>
      </c>
      <c r="BC83" s="1" t="str">
        <f t="shared" si="270"/>
        <v>00000</v>
      </c>
      <c r="BD83" s="1" t="str">
        <f t="shared" si="271"/>
        <v>000000</v>
      </c>
      <c r="BE83" s="1" t="str">
        <f t="shared" si="271"/>
        <v>000000</v>
      </c>
      <c r="BF83" s="1" t="str">
        <f t="shared" si="395"/>
        <v>B</v>
      </c>
      <c r="BG83" s="1" t="str">
        <f t="shared" si="300"/>
        <v/>
      </c>
      <c r="BH83" s="1">
        <f t="shared" ca="1" si="396"/>
        <v>0</v>
      </c>
      <c r="BI83" s="1" t="str">
        <f t="shared" si="301"/>
        <v/>
      </c>
      <c r="BJ83" s="1">
        <f t="shared" ca="1" si="397"/>
        <v>0</v>
      </c>
      <c r="BK83" s="1" t="str">
        <f t="shared" si="302"/>
        <v/>
      </c>
      <c r="BL83" s="1">
        <f t="shared" ca="1" si="398"/>
        <v>0</v>
      </c>
      <c r="BM83" s="1" t="str">
        <f t="shared" ca="1" si="399"/>
        <v>0</v>
      </c>
      <c r="BN83" s="1" t="str">
        <f t="shared" ca="1" si="400"/>
        <v>0</v>
      </c>
      <c r="BO83" s="1" t="str">
        <f t="shared" ca="1" si="401"/>
        <v>0</v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>IF(Dashboard!U83="",1,0.5)</f>
        <v>1</v>
      </c>
      <c r="CB83" s="230" t="str">
        <f t="shared" si="303"/>
        <v/>
      </c>
      <c r="CC83" s="231" t="str">
        <f t="shared" si="304"/>
        <v/>
      </c>
      <c r="CD83" s="229" t="str">
        <f t="shared" si="305"/>
        <v/>
      </c>
      <c r="CE83" s="230" t="str">
        <f t="shared" si="306"/>
        <v/>
      </c>
      <c r="CF83" s="231" t="str">
        <f t="shared" si="307"/>
        <v/>
      </c>
      <c r="CG83" s="229" t="str">
        <f t="shared" si="308"/>
        <v/>
      </c>
      <c r="CH83" s="230" t="str">
        <f t="shared" si="309"/>
        <v/>
      </c>
      <c r="CI83" s="231" t="str">
        <f t="shared" si="310"/>
        <v/>
      </c>
      <c r="CJ83" s="229" t="str">
        <f t="shared" si="311"/>
        <v/>
      </c>
      <c r="CK83" s="230" t="str">
        <f t="shared" si="312"/>
        <v/>
      </c>
      <c r="CL83" s="231" t="str">
        <f t="shared" si="313"/>
        <v/>
      </c>
      <c r="CM83" s="229" t="str">
        <f t="shared" si="314"/>
        <v/>
      </c>
      <c r="CN83" s="230" t="str">
        <f t="shared" si="402"/>
        <v/>
      </c>
      <c r="CO83" s="231" t="str">
        <f t="shared" si="315"/>
        <v/>
      </c>
      <c r="CP83" s="229" t="str">
        <f t="shared" si="316"/>
        <v/>
      </c>
      <c r="CQ83" s="230" t="str">
        <f t="shared" si="317"/>
        <v/>
      </c>
      <c r="CR83" s="231" t="str">
        <f t="shared" si="318"/>
        <v/>
      </c>
      <c r="CS83" s="229" t="str">
        <f t="shared" si="319"/>
        <v/>
      </c>
      <c r="CT83" s="230" t="str">
        <f t="shared" si="320"/>
        <v/>
      </c>
      <c r="CU83" s="231" t="str">
        <f t="shared" si="321"/>
        <v/>
      </c>
      <c r="CV83" s="229" t="str">
        <f t="shared" si="322"/>
        <v/>
      </c>
      <c r="CW83" s="230" t="str">
        <f t="shared" si="323"/>
        <v/>
      </c>
      <c r="CX83" s="231" t="str">
        <f t="shared" si="324"/>
        <v/>
      </c>
      <c r="CY83" s="232" t="str">
        <f t="shared" si="325"/>
        <v/>
      </c>
      <c r="CZ83" s="230" t="str">
        <f t="shared" si="326"/>
        <v/>
      </c>
      <c r="DA83" s="231" t="str">
        <f t="shared" si="327"/>
        <v/>
      </c>
      <c r="DB83" s="229" t="str">
        <f t="shared" si="328"/>
        <v/>
      </c>
      <c r="DC83" s="230" t="str">
        <f t="shared" si="329"/>
        <v/>
      </c>
      <c r="DD83" s="231" t="str">
        <f t="shared" si="330"/>
        <v/>
      </c>
      <c r="DE83" s="229" t="str">
        <f t="shared" si="331"/>
        <v/>
      </c>
      <c r="DF83" s="230" t="str">
        <f t="shared" si="332"/>
        <v/>
      </c>
      <c r="DG83" s="231" t="str">
        <f t="shared" si="333"/>
        <v/>
      </c>
      <c r="DH83" s="229" t="str">
        <f t="shared" si="334"/>
        <v/>
      </c>
      <c r="DI83" s="230" t="str">
        <f t="shared" si="335"/>
        <v/>
      </c>
      <c r="DJ83" s="231" t="str">
        <f t="shared" si="336"/>
        <v/>
      </c>
      <c r="DK83" s="229" t="str">
        <f t="shared" si="337"/>
        <v/>
      </c>
      <c r="DL83" s="230" t="str">
        <f t="shared" si="338"/>
        <v/>
      </c>
      <c r="DM83" s="231" t="str">
        <f t="shared" si="339"/>
        <v/>
      </c>
      <c r="DN83" s="229" t="str">
        <f t="shared" si="340"/>
        <v/>
      </c>
      <c r="DO83" s="230" t="str">
        <f t="shared" si="341"/>
        <v/>
      </c>
      <c r="DP83" s="231" t="str">
        <f t="shared" si="342"/>
        <v/>
      </c>
      <c r="DQ83" s="229" t="str">
        <f t="shared" si="343"/>
        <v/>
      </c>
      <c r="DR83" s="230" t="str">
        <f t="shared" si="344"/>
        <v/>
      </c>
      <c r="DS83" s="231" t="str">
        <f t="shared" si="345"/>
        <v/>
      </c>
      <c r="DT83" s="229" t="str">
        <f t="shared" si="346"/>
        <v/>
      </c>
      <c r="DU83" s="230" t="str">
        <f t="shared" si="347"/>
        <v/>
      </c>
      <c r="DV83" s="231" t="str">
        <f t="shared" si="348"/>
        <v/>
      </c>
      <c r="DW83" s="229" t="str">
        <f t="shared" si="349"/>
        <v/>
      </c>
      <c r="DX83" s="230" t="str">
        <f t="shared" si="350"/>
        <v/>
      </c>
      <c r="DY83" s="231" t="str">
        <f t="shared" si="351"/>
        <v/>
      </c>
      <c r="DZ83" s="229" t="str">
        <f t="shared" si="352"/>
        <v/>
      </c>
      <c r="EA83" s="230" t="str">
        <f t="shared" si="353"/>
        <v/>
      </c>
      <c r="EB83" s="231" t="str">
        <f t="shared" si="354"/>
        <v/>
      </c>
      <c r="EC83" s="229" t="str">
        <f t="shared" si="355"/>
        <v/>
      </c>
      <c r="ED83" s="252">
        <f t="shared" si="403"/>
        <v>0</v>
      </c>
      <c r="EE83" s="253">
        <f t="shared" si="404"/>
        <v>0</v>
      </c>
      <c r="EF83" s="254" t="str">
        <f t="shared" si="405"/>
        <v/>
      </c>
      <c r="EG83" s="255" t="e">
        <f t="shared" si="406"/>
        <v>#DIV/0!</v>
      </c>
      <c r="EH83" s="255" t="e">
        <f t="shared" si="406"/>
        <v>#DIV/0!</v>
      </c>
      <c r="EI83" s="255" t="e">
        <f t="shared" si="406"/>
        <v>#DIV/0!</v>
      </c>
      <c r="EJ83" s="255" t="e">
        <f t="shared" si="406"/>
        <v>#DIV/0!</v>
      </c>
      <c r="EK83" s="255" t="e">
        <f t="shared" si="406"/>
        <v>#DIV/0!</v>
      </c>
      <c r="EL83" s="255" t="e">
        <f t="shared" si="406"/>
        <v>#DIV/0!</v>
      </c>
      <c r="EM83" s="255" t="e">
        <f t="shared" si="406"/>
        <v>#DIV/0!</v>
      </c>
      <c r="EN83" s="255" t="e">
        <f t="shared" si="406"/>
        <v>#DIV/0!</v>
      </c>
      <c r="EO83" s="255" t="e">
        <f t="shared" si="406"/>
        <v>#DIV/0!</v>
      </c>
      <c r="EP83" s="255" t="e">
        <f t="shared" si="406"/>
        <v>#DIV/0!</v>
      </c>
      <c r="EQ83" s="255" t="e">
        <f t="shared" si="406"/>
        <v>#DIV/0!</v>
      </c>
      <c r="ER83" s="255" t="e">
        <f t="shared" si="406"/>
        <v>#DIV/0!</v>
      </c>
      <c r="ES83" s="255" t="e">
        <f t="shared" si="406"/>
        <v>#DIV/0!</v>
      </c>
      <c r="ET83" s="255" t="e">
        <f t="shared" si="406"/>
        <v>#DIV/0!</v>
      </c>
      <c r="EU83" s="255" t="e">
        <f t="shared" si="406"/>
        <v>#DIV/0!</v>
      </c>
      <c r="EV83" s="255" t="e">
        <f t="shared" si="260"/>
        <v>#DIV/0!</v>
      </c>
      <c r="EW83" s="255" t="e">
        <f t="shared" si="203"/>
        <v>#DIV/0!</v>
      </c>
      <c r="EX83" s="255" t="e">
        <f t="shared" si="201"/>
        <v>#DIV/0!</v>
      </c>
      <c r="EY83" s="256" t="str">
        <f t="shared" si="407"/>
        <v/>
      </c>
      <c r="EZ83" s="257" t="str">
        <f t="shared" si="408"/>
        <v/>
      </c>
      <c r="FA83" s="257" t="str">
        <f t="shared" si="409"/>
        <v/>
      </c>
      <c r="FB83" s="257" t="str">
        <f t="shared" si="410"/>
        <v/>
      </c>
      <c r="FC83" s="257" t="str">
        <f t="shared" si="411"/>
        <v/>
      </c>
      <c r="FD83" s="257" t="str">
        <f t="shared" si="412"/>
        <v/>
      </c>
      <c r="FE83" s="257" t="str">
        <f t="shared" si="413"/>
        <v/>
      </c>
      <c r="FF83" s="257" t="str">
        <f t="shared" si="414"/>
        <v/>
      </c>
      <c r="FG83" s="257" t="str">
        <f t="shared" si="415"/>
        <v/>
      </c>
      <c r="FH83" s="257" t="str">
        <f t="shared" si="416"/>
        <v/>
      </c>
      <c r="FI83" s="257" t="str">
        <f t="shared" si="417"/>
        <v/>
      </c>
      <c r="FJ83" s="257" t="str">
        <f t="shared" si="418"/>
        <v/>
      </c>
      <c r="FK83" s="257" t="str">
        <f t="shared" si="419"/>
        <v/>
      </c>
      <c r="FL83" s="257" t="str">
        <f t="shared" si="420"/>
        <v/>
      </c>
      <c r="FM83" s="257" t="str">
        <f t="shared" si="421"/>
        <v/>
      </c>
      <c r="FN83" s="257" t="str">
        <f t="shared" si="422"/>
        <v/>
      </c>
      <c r="FO83" s="257" t="str">
        <f t="shared" si="423"/>
        <v/>
      </c>
      <c r="FP83" s="258" t="str">
        <f t="shared" si="424"/>
        <v/>
      </c>
      <c r="FQ83" s="228">
        <v>83</v>
      </c>
      <c r="FR83" s="232">
        <f t="shared" si="453"/>
        <v>78</v>
      </c>
      <c r="FS83" s="230" t="str" cm="1">
        <f t="array" ref="FS83">IFERROR(INDEX($EG$4:$EX$4,_xlfn.AGGREGATE(15,6,COLUMN($EG$4:$EX$4)-COLUMN($EF$1)/($EG83:$EX83=LARGE($EG83:$EX83,1)),COLUMNS($EX$4:$EX$4))),"")</f>
        <v/>
      </c>
      <c r="FT83" s="230" t="str" cm="1">
        <f t="array" ref="FT83">IFERROR(INDEX($EG$4:$EX$4,_xlfn.AGGREGATE(15,6,COLUMN($EG$4:$EX$4)-COLUMN($EF$1)/($EG83:$EX83=LARGE($EG83:$EX83,2)),COLUMNS($EX$4:$EY$4))),"")</f>
        <v/>
      </c>
      <c r="FU83" s="230" t="str" cm="1">
        <f t="array" ref="FU83">IFERROR(INDEX($EG$4:$EX$4,_xlfn.AGGREGATE(15,6,COLUMN($EG$4:$EX$4)-COLUMN($EF$1)/($EG83:$EX83=LARGE($EG83:$EX83,3)),COLUMNS($EX$4:$EZ$4))),"")</f>
        <v/>
      </c>
      <c r="FV83" s="230" t="str" cm="1">
        <f t="array" ref="FV83">IFERROR(INDEX($EG$4:$EX$4,_xlfn.AGGREGATE(15,6,COLUMN($EG$4:$EX$4)-COLUMN($EF$1)/($EG83:$EX83=LARGE($EG83:$EX83,4)),COLUMNS($EX$4:$FA$4))),"")</f>
        <v/>
      </c>
      <c r="FW83" s="230" t="str" cm="1">
        <f t="array" ref="FW83">IFERROR(INDEX($EG$4:$EX$4,_xlfn.AGGREGATE(15,6,COLUMN($EG$4:$EX$4)-COLUMN($EF$1)/($EG83:$EX83=LARGE($EG83:$EX83,5)),COLUMNS($EX$4:$FB$4))),"")</f>
        <v/>
      </c>
      <c r="FX83" s="230" t="str" cm="1">
        <f t="array" ref="FX83">IFERROR(INDEX($EG$4:$EX$4,_xlfn.AGGREGATE(15,6,COLUMN($EG$4:$EX$4)-COLUMN($EF$1)/($EG83:$EX83=LARGE($EG83:$EX83,6)),COLUMNS($EX$4:$FC$4))),"")</f>
        <v/>
      </c>
      <c r="FY83" s="228" t="str">
        <f t="shared" si="446"/>
        <v/>
      </c>
      <c r="FZ83" s="231" t="str">
        <f t="shared" ca="1" si="447"/>
        <v>R</v>
      </c>
      <c r="GA83" s="231" t="e" cm="1">
        <f t="array" aca="1" ref="GA83" ca="1">IF(INDIRECT(VLOOKUP(GA82,General!AC:AE,3,FALSE)&amp;FQ82)&gt;0,GA82,FY82)</f>
        <v>#N/A</v>
      </c>
      <c r="GB83" s="232">
        <f t="shared" ca="1" si="448"/>
        <v>2</v>
      </c>
      <c r="GC83" s="230"/>
      <c r="GD83" s="231"/>
      <c r="GE83" s="231"/>
      <c r="GF83" s="231"/>
      <c r="GG83" s="231"/>
      <c r="GH83" s="229"/>
      <c r="GI83" s="259">
        <f ca="1">IF(FS83="",-1,COUNTIF(INDIRECT(GC83&amp;$DN$10):INDIRECT(GC83&amp;FQ83),"Y"))</f>
        <v>-1</v>
      </c>
      <c r="GJ83" s="262">
        <f ca="1">IF(FT83="",-1,COUNTIF(INDIRECT(GD83&amp;$DN$10):INDIRECT(GD83&amp;FQ83),"Y"))</f>
        <v>-1</v>
      </c>
      <c r="GK83" s="262">
        <f ca="1">IF(FU83="",-1,COUNTIF(INDIRECT(GE83&amp;$DN$10):INDIRECT(GE83&amp;FQ83),"Y"))</f>
        <v>-1</v>
      </c>
      <c r="GL83" s="260">
        <f ca="1">IF(FV83="",-1,COUNTIF(INDIRECT(GF83&amp;$DN$10):INDIRECT(GF83&amp;FQ83),"Y"))</f>
        <v>-1</v>
      </c>
      <c r="GM83" s="264">
        <f ca="1">IF(FW83="",-1,COUNTIF(INDIRECT(GG83&amp;$DN$10):INDIRECT(GG83&amp;FQ83),"Y"))</f>
        <v>-1</v>
      </c>
      <c r="GN83" s="264">
        <f ca="1">IF(FX83="",-1,COUNTIF(INDIRECT(GH83&amp;$DN$10):INDIRECT(GH83&amp;FQ83),"Y"))</f>
        <v>-1</v>
      </c>
      <c r="GO83" s="230" t="str" cm="1">
        <f t="array" ref="GO83">IFERROR(INDEX($DP$83:$DU$83,_xlfn.AGGREGATE(15,6,COLUMN($DP$83:$DU$83)-COLUMN($DO$83)/($EF$83:$EK$83=MAX($EF$83:$EK$83)),COLUMNS($DP$83:FS83))),"")</f>
        <v/>
      </c>
      <c r="GP83" s="231" t="str" cm="1">
        <f t="array" ref="GP83">IFERROR(INDEX($DP$83:$DU$83,_xlfn.AGGREGATE(15,6,COLUMN($DP$83:$DU$83)-COLUMN($DO$83)/($EF$83:$EK$83=MAX($EF$83:$EK$83)),COLUMNS($DP$83:FT83))),"")</f>
        <v/>
      </c>
      <c r="GQ83" s="231" t="str" cm="1">
        <f t="array" ref="GQ83">IFERROR(INDEX($DP$83:$DU$83,_xlfn.AGGREGATE(15,6,COLUMN($DP$83:$DU$83)-COLUMN($DO$83)/($EF$83:$EK$83=MAX($EF$83:$EK$83)),COLUMNS($DP$83:FU83))),"")</f>
        <v/>
      </c>
      <c r="GR83" s="231" t="str" cm="1">
        <f t="array" ref="GR83">IFERROR(INDEX($DP$83:$DU$83,_xlfn.AGGREGATE(15,6,COLUMN($DP$83:$DU$83)-COLUMN($DO$83)/($EF$83:$EK$83=MAX($EF$83:$EK$83)),COLUMNS($DP$83:FV83))),"")</f>
        <v/>
      </c>
      <c r="GS83" s="231" t="str" cm="1">
        <f t="array" ref="GS83">IFERROR(INDEX($DP$83:$DU$83,_xlfn.AGGREGATE(15,6,COLUMN($DP$83:$DU$83)-COLUMN($DO$83)/($EF$83:$EK$83=MAX($EF$83:$EK$83)),COLUMNS($DP$83:FW83))),"")</f>
        <v/>
      </c>
      <c r="GT83" s="229" t="str" cm="1">
        <f t="array" ref="GT83">IFERROR(INDEX($DP$83:$DU$83,_xlfn.AGGREGATE(15,6,COLUMN($DP$83:$DU$83)-COLUMN($DO$83)/($EF$83:$EK$83=MAX($EF$83:$EK$83)),COLUMNS($DP$83:FX83))),"")</f>
        <v/>
      </c>
      <c r="GU83" s="234">
        <f t="shared" ca="1" si="425"/>
        <v>6</v>
      </c>
      <c r="GV83" s="232">
        <f t="shared" ca="1" si="449"/>
        <v>2</v>
      </c>
      <c r="GW83" s="263" t="str" cm="1">
        <f t="array" aca="1" ref="GW83" ca="1">INDEX(GO83:GT83,1,GV83)</f>
        <v/>
      </c>
      <c r="GX83" s="230" t="str">
        <f t="shared" ca="1" si="283"/>
        <v>B</v>
      </c>
      <c r="GY83" s="231" t="str">
        <f t="shared" ca="1" si="284"/>
        <v>T</v>
      </c>
      <c r="GZ83" s="231" t="str">
        <f t="shared" si="285"/>
        <v>C</v>
      </c>
      <c r="HA83" s="231" t="str">
        <f t="shared" si="274"/>
        <v/>
      </c>
      <c r="HB83" s="231" t="str">
        <f t="shared" ca="1" si="275"/>
        <v>00</v>
      </c>
      <c r="HC83" s="231" t="str">
        <f t="shared" si="276"/>
        <v>00</v>
      </c>
      <c r="HD83" s="234" t="str">
        <f t="shared" si="356"/>
        <v/>
      </c>
      <c r="HE83" s="234" t="str">
        <f t="shared" si="357"/>
        <v/>
      </c>
      <c r="HF83" s="234" t="str">
        <f t="shared" si="358"/>
        <v/>
      </c>
      <c r="HG83" s="234" t="str">
        <f t="shared" si="359"/>
        <v/>
      </c>
      <c r="HH83" s="234" t="str">
        <f t="shared" si="360"/>
        <v/>
      </c>
      <c r="HI83" s="234" t="str">
        <f t="shared" si="361"/>
        <v/>
      </c>
      <c r="HJ83" s="234">
        <f t="shared" ca="1" si="362"/>
        <v>0</v>
      </c>
      <c r="HK83" s="234">
        <f t="shared" ca="1" si="362"/>
        <v>0</v>
      </c>
      <c r="HL83" s="230" t="str">
        <f t="shared" si="277"/>
        <v/>
      </c>
      <c r="HM83" s="231">
        <f>IF(CC83="",0,IFERROR(VLOOKUP(CC78&amp;CC79&amp;CC80&amp;CC81&amp;CC82&amp;CC83,General!I:J,2,FALSE),0))</f>
        <v>0</v>
      </c>
      <c r="HN83" s="231">
        <f>IF(CF83="",0,IFERROR(VLOOKUP(CF78&amp;CF79&amp;CF80&amp;CF81&amp;CF82&amp;CF83,General!I:J,2,FALSE),0))</f>
        <v>0</v>
      </c>
      <c r="HO83" s="231">
        <f>IF(CI83="",0,IFERROR(VLOOKUP(CI78&amp;CI79&amp;CI80&amp;CI81&amp;CI82&amp;CI83,General!I:J,2,FALSE),0))</f>
        <v>0</v>
      </c>
      <c r="HP83" s="231">
        <f>IF(CL83="",0,IFERROR(VLOOKUP(CL78&amp;CL79&amp;CL80&amp;CL81&amp;CL82&amp;CL83,General!I:J,2,FALSE),0))</f>
        <v>0</v>
      </c>
      <c r="HQ83" s="231">
        <f>IF(CO83="",0,IFERROR(VLOOKUP(CO78&amp;CO79&amp;CO80&amp;CO81&amp;CO82&amp;CO83,General!I:J,2,FALSE),0))</f>
        <v>0</v>
      </c>
      <c r="HR83" s="231">
        <f>IF(CR83="",0,IFERROR(VLOOKUP(CR78&amp;CR79&amp;CR80&amp;CR81&amp;CR82&amp;CR83,General!I:J,2,FALSE),0))</f>
        <v>0</v>
      </c>
      <c r="HS83" s="231">
        <f>IF(CU83="",0,IFERROR(VLOOKUP(CU78&amp;CU79&amp;CU80&amp;CU81&amp;CU82&amp;CU83,General!I:J,2,FALSE),0))</f>
        <v>0</v>
      </c>
      <c r="HT83" s="231">
        <f>IF(CX83="",0,IFERROR(VLOOKUP(CX78&amp;CX79&amp;CX80&amp;CX81&amp;CX82&amp;CX83,General!I:J,2,FALSE),0))</f>
        <v>0</v>
      </c>
      <c r="HU83" s="231">
        <f>IF(DA83="",0,IFERROR(VLOOKUP(DA78&amp;DA79&amp;DA80&amp;DA81&amp;DA82&amp;DA83,General!I:J,2,FALSE),0))</f>
        <v>0</v>
      </c>
      <c r="HV83" s="231">
        <f>IF(DD83="",0,IFERROR(VLOOKUP(DD78&amp;DD79&amp;DD80&amp;DD81&amp;DD82&amp;DD83,General!I:J,2,FALSE),0))</f>
        <v>0</v>
      </c>
      <c r="HW83" s="231">
        <f>IF(DG83="",0,IFERROR(VLOOKUP(DG78&amp;DG79&amp;DG80&amp;DG81&amp;DG82&amp;DG83,General!I:J,2,FALSE),0))</f>
        <v>0</v>
      </c>
      <c r="HX83" s="231">
        <f>IF(DJ83="",0,IFERROR(VLOOKUP(DJ78&amp;DJ79&amp;DJ80&amp;DJ81&amp;DJ82&amp;DJ83,General!I:J,2,FALSE),0))</f>
        <v>0</v>
      </c>
      <c r="HY83" s="231">
        <f>IF(DM83="",0,IFERROR(VLOOKUP(DM78&amp;DM79&amp;DM80&amp;DM81&amp;DM82&amp;DM83,General!I:J,2,FALSE),0))</f>
        <v>0</v>
      </c>
      <c r="HZ83" s="231">
        <f>IF(DP83="",0,IFERROR(VLOOKUP(DP78&amp;DP79&amp;DP80&amp;DP81&amp;DP82&amp;DP83,General!I:J,2,FALSE),0))</f>
        <v>0</v>
      </c>
      <c r="IA83" s="231">
        <f>IF(DS83="",0,IFERROR(VLOOKUP(DS78&amp;DS79&amp;DS80&amp;DS81&amp;DS82&amp;DS83,General!I:J,2,FALSE),0))</f>
        <v>0</v>
      </c>
      <c r="IB83" s="231">
        <f>IF(DV83="",0,IFERROR(VLOOKUP(DV78&amp;DV79&amp;DV80&amp;DV81&amp;DV82&amp;DV83,General!I:J,2,FALSE),0))</f>
        <v>0</v>
      </c>
      <c r="IC83" s="229">
        <f>IF(DY83="",0,IFERROR(VLOOKUP(DY78&amp;DY79&amp;DY80&amp;DY81&amp;DY82&amp;DY83,General!I:J,2,FALSE),0))</f>
        <v>0</v>
      </c>
      <c r="ID83" s="229">
        <f>IF(EB83="",0,IFERROR(VLOOKUP(EB78&amp;EB79&amp;EB80&amp;EB81&amp;EB82&amp;EB83,General!I:J,2,FALSE),0))</f>
        <v>0</v>
      </c>
      <c r="IE83" s="229">
        <v>0</v>
      </c>
      <c r="IF83" s="234" t="str">
        <f t="shared" si="426"/>
        <v/>
      </c>
      <c r="IG83" s="234" t="str">
        <f t="shared" si="363"/>
        <v>N</v>
      </c>
      <c r="IH83" s="234" t="str">
        <f t="shared" ca="1" si="364"/>
        <v>N</v>
      </c>
      <c r="II83" s="234" t="str">
        <f t="shared" si="365"/>
        <v>N</v>
      </c>
      <c r="IJ83" s="234" t="str">
        <f t="shared" si="366"/>
        <v/>
      </c>
      <c r="IK83" s="276" t="str">
        <f t="shared" ca="1" si="367"/>
        <v/>
      </c>
      <c r="IL83" s="234" t="str">
        <f t="shared" ca="1" si="368"/>
        <v/>
      </c>
      <c r="IM83" s="234" t="str">
        <f t="shared" si="369"/>
        <v/>
      </c>
      <c r="IN83" s="234" t="str">
        <f t="shared" si="370"/>
        <v/>
      </c>
      <c r="IO83" s="234" t="str">
        <f t="shared" si="371"/>
        <v/>
      </c>
      <c r="IP83" s="234" t="str">
        <f t="shared" si="372"/>
        <v/>
      </c>
      <c r="IQ83" s="234" t="str">
        <f t="shared" si="278"/>
        <v/>
      </c>
      <c r="IR83" s="234" t="str">
        <f t="shared" si="279"/>
        <v/>
      </c>
      <c r="IS83" s="234" t="str">
        <f t="shared" si="266"/>
        <v>00000</v>
      </c>
      <c r="IT83" s="234" t="str">
        <f t="shared" si="266"/>
        <v>00000</v>
      </c>
      <c r="IU83" s="234" t="str">
        <f t="shared" si="267"/>
        <v>000000</v>
      </c>
      <c r="IV83" s="234" t="str">
        <f t="shared" si="267"/>
        <v>000000</v>
      </c>
      <c r="IW83" s="234" t="str">
        <f t="shared" si="268"/>
        <v>B</v>
      </c>
      <c r="IX83" s="234" t="str">
        <f t="shared" si="427"/>
        <v>B</v>
      </c>
      <c r="IY83" s="234" t="str">
        <f t="shared" si="373"/>
        <v/>
      </c>
      <c r="IZ83" s="234" t="str">
        <f t="shared" ca="1" si="374"/>
        <v/>
      </c>
      <c r="JA83" s="234" t="str">
        <f t="shared" ca="1" si="375"/>
        <v>0</v>
      </c>
      <c r="JB83" s="234" t="str">
        <f t="shared" ca="1" si="376"/>
        <v/>
      </c>
      <c r="JC83" s="234" t="str">
        <f t="shared" si="377"/>
        <v>0</v>
      </c>
      <c r="JD83" s="234" t="str">
        <f t="shared" ca="1" si="378"/>
        <v/>
      </c>
      <c r="JE83" s="234" t="str">
        <f t="shared" ca="1" si="428"/>
        <v/>
      </c>
      <c r="JF83" s="234" t="str">
        <f t="shared" ca="1" si="429"/>
        <v/>
      </c>
      <c r="JG83" s="234" t="str">
        <f t="shared" ca="1" si="430"/>
        <v/>
      </c>
      <c r="JH83" s="234" t="str">
        <f t="shared" si="379"/>
        <v/>
      </c>
      <c r="JI83" s="234"/>
      <c r="JJ83" s="234"/>
      <c r="JK83" s="234"/>
      <c r="JL83" s="234"/>
      <c r="JM83" s="234"/>
      <c r="JN83" s="234">
        <v>1</v>
      </c>
      <c r="JO83" s="218"/>
      <c r="JP83" s="234"/>
      <c r="JQ83" s="234"/>
      <c r="JS83" s="281" t="e">
        <f t="shared" si="199"/>
        <v>#DIV/0!</v>
      </c>
      <c r="JT83" s="1" t="e">
        <f t="shared" si="200"/>
        <v>#DIV/0!</v>
      </c>
      <c r="JU83" s="1" t="e">
        <f t="shared" si="431"/>
        <v>#DIV/0!</v>
      </c>
      <c r="JV83" s="1" t="e">
        <f t="shared" si="432"/>
        <v>#DIV/0!</v>
      </c>
      <c r="JW83" s="1" t="e">
        <f t="shared" si="433"/>
        <v>#DIV/0!</v>
      </c>
      <c r="JX83" s="1" t="str">
        <f t="shared" si="434"/>
        <v/>
      </c>
      <c r="JY83" s="1" t="str">
        <f t="shared" si="435"/>
        <v/>
      </c>
      <c r="JZ83" s="1" t="str">
        <f t="shared" si="436"/>
        <v/>
      </c>
      <c r="KA83" s="1" t="str">
        <f t="shared" si="437"/>
        <v/>
      </c>
      <c r="KB83" s="1" t="str">
        <f t="shared" si="438"/>
        <v/>
      </c>
      <c r="KC83" s="1" t="str" cm="1">
        <f t="array" aca="1" ref="KC83" ca="1">IF(INDIRECT(VLOOKUP(KC82,General!AC:AE,3,FALSE)&amp;FQ82)&gt;1,KC82,JX83)</f>
        <v>DL</v>
      </c>
      <c r="KD83" s="1" t="str" cm="1">
        <f t="array" aca="1" ref="KD83" ca="1">IF(AND(INDIRECT(VLOOKUP(KD82,General!AC:AE,3,FALSE)&amp;FQ82)&gt;6,KD82&lt;&gt;KC83),KD82,IF(JX83&lt;&gt;KC83,JX83,IF(AND(JX83=JY83,JX83=JZ83),KA83,IF(JX83=JY83,JZ83,JY83))))</f>
        <v>DR</v>
      </c>
      <c r="KE83" s="1" t="str" cm="1">
        <f t="array" aca="1" ref="KE83" ca="1">IF(AND(INDIRECT(VLOOKUP(KE82,General!AC:AE,3,FALSE)&amp;FQ82)&gt;6,KE82&lt;&gt;KC83,KE82&lt;&gt;KD83),KE82,IF(AND(JX83&lt;&gt;KC83,JX83&lt;&gt;KD83),JX83,IF(AND(JY83&lt;&gt;KC83,JY83&lt;&gt;KD83),JY83,IF(AND(JZ83&lt;&gt;KC83,JZ83&lt;&gt;KD83),JZ83,IF(AND(KA83&lt;&gt;KC83,KA83&lt;&gt;KD83),KA83,KB83)))))</f>
        <v>CW</v>
      </c>
      <c r="KF83" s="1" t="str" cm="1">
        <f t="array" aca="1" ref="KF83" ca="1">INDIRECT(KC83&amp;FQ83)</f>
        <v/>
      </c>
      <c r="KG83" s="1" t="str" cm="1">
        <f t="array" aca="1" ref="KG83" ca="1">INDIRECT(KD83&amp;FQ83)</f>
        <v/>
      </c>
      <c r="KH83" s="1" t="str" cm="1">
        <f t="array" aca="1" ref="KH83" ca="1">INDIRECT(KE83&amp;FQ83)</f>
        <v/>
      </c>
      <c r="KI83" s="1" t="str">
        <f ca="1">VLOOKUP(KC83,General!AF:AG,2,FALSE)</f>
        <v xml:space="preserve">L3O </v>
      </c>
      <c r="KJ83" s="1" t="str">
        <f ca="1">VLOOKUP(KD83,General!AF:AG,2,FALSE)</f>
        <v xml:space="preserve">L4O </v>
      </c>
      <c r="KK83" s="1" t="str">
        <f ca="1">VLOOKUP(KE83,General!AF:AG,2,FALSE)</f>
        <v>AWB</v>
      </c>
      <c r="KL83" s="1" t="str">
        <f t="shared" ca="1" si="450"/>
        <v>Y</v>
      </c>
      <c r="KM83" s="1" t="str">
        <f t="shared" ca="1" si="451"/>
        <v>Y</v>
      </c>
      <c r="KN83" s="1" t="str">
        <f t="shared" ca="1" si="452"/>
        <v>Y</v>
      </c>
    </row>
    <row r="84" spans="1:300" ht="15.75" thickBot="1">
      <c r="A84" s="1">
        <v>80</v>
      </c>
      <c r="B84" s="75" t="str">
        <f t="shared" si="286"/>
        <v/>
      </c>
      <c r="C84" s="92" t="str">
        <f t="shared" si="439"/>
        <v/>
      </c>
      <c r="D84" s="88" t="str">
        <f t="shared" si="380"/>
        <v/>
      </c>
      <c r="E84" s="89" t="str">
        <f t="shared" si="380"/>
        <v/>
      </c>
      <c r="F84" s="10" t="str">
        <f t="shared" si="287"/>
        <v/>
      </c>
      <c r="H84" s="95" t="str">
        <f t="shared" si="440"/>
        <v/>
      </c>
      <c r="I84" s="88" t="str">
        <f t="shared" si="381"/>
        <v/>
      </c>
      <c r="J84" s="89" t="str">
        <f t="shared" si="381"/>
        <v/>
      </c>
      <c r="K84" s="10" t="str">
        <f t="shared" si="382"/>
        <v/>
      </c>
      <c r="L84" s="52"/>
      <c r="M84" s="16" t="str">
        <f>IF(Dashboard!AH84="","",Dashboard!AH84)</f>
        <v/>
      </c>
      <c r="O84" s="75" t="str">
        <f t="shared" si="441"/>
        <v/>
      </c>
      <c r="P84" s="88" t="str">
        <f t="shared" si="383"/>
        <v/>
      </c>
      <c r="Q84" s="89" t="str">
        <f t="shared" si="383"/>
        <v/>
      </c>
      <c r="R84" s="5" t="str">
        <f t="shared" si="384"/>
        <v/>
      </c>
      <c r="S84" s="5" t="str">
        <f t="shared" si="385"/>
        <v/>
      </c>
      <c r="T84" s="111" t="str">
        <f t="shared" si="386"/>
        <v/>
      </c>
      <c r="U84" s="5" t="str">
        <f>IF(M84="","",IF(B84="NB",U83,IF(T84="",SUM($T$5:$T84)+S84,SUM($T$5:$T84))))</f>
        <v/>
      </c>
      <c r="V84" s="99" t="str">
        <f t="shared" si="272"/>
        <v/>
      </c>
      <c r="W84" s="72" t="e">
        <f t="shared" ca="1" si="288"/>
        <v>#VALUE!</v>
      </c>
      <c r="X84" s="74" t="str">
        <f t="shared" si="289"/>
        <v/>
      </c>
      <c r="Y84" s="9" t="str">
        <f t="shared" ca="1" si="280"/>
        <v>D</v>
      </c>
      <c r="Z84" s="4" t="str">
        <f t="shared" ca="1" si="281"/>
        <v>D</v>
      </c>
      <c r="AA84" s="4" t="str">
        <f t="shared" ca="1" si="282"/>
        <v>B</v>
      </c>
      <c r="AB84" s="4" t="str">
        <f t="shared" si="442"/>
        <v/>
      </c>
      <c r="AC84" s="4" t="str">
        <f t="shared" si="443"/>
        <v/>
      </c>
      <c r="AD84" s="4" t="str">
        <f t="shared" si="444"/>
        <v/>
      </c>
      <c r="AE84" s="1" t="str">
        <f t="shared" si="387"/>
        <v/>
      </c>
      <c r="AF84" s="1" t="str">
        <f t="shared" si="388"/>
        <v/>
      </c>
      <c r="AG84" s="1" t="str">
        <f t="shared" si="389"/>
        <v/>
      </c>
      <c r="AH84" s="1" t="str">
        <f t="shared" si="390"/>
        <v/>
      </c>
      <c r="AI84" s="1" t="str">
        <f t="shared" si="391"/>
        <v/>
      </c>
      <c r="AJ84" s="1" t="str">
        <f t="shared" si="392"/>
        <v/>
      </c>
      <c r="AK84" s="1">
        <f t="shared" si="393"/>
        <v>0</v>
      </c>
      <c r="AL84" s="1">
        <f t="shared" si="393"/>
        <v>0</v>
      </c>
      <c r="AM84" s="1" t="str">
        <f t="shared" si="273"/>
        <v/>
      </c>
      <c r="AN84" s="1">
        <f t="shared" si="290"/>
        <v>0</v>
      </c>
      <c r="AO84" s="1" t="str">
        <f t="shared" si="445"/>
        <v/>
      </c>
      <c r="AP84" s="1" t="str">
        <f t="shared" si="291"/>
        <v>N</v>
      </c>
      <c r="AQ84" s="1" t="str">
        <f t="shared" si="292"/>
        <v>N</v>
      </c>
      <c r="AR84" s="1" t="str">
        <f t="shared" si="293"/>
        <v>N</v>
      </c>
      <c r="AS84" s="1" t="str">
        <f t="shared" si="294"/>
        <v/>
      </c>
      <c r="AT84" s="15" t="str">
        <f t="shared" ca="1" si="394"/>
        <v/>
      </c>
      <c r="AU84" s="1" t="str">
        <f t="shared" ca="1" si="295"/>
        <v/>
      </c>
      <c r="AV84" s="1" t="str">
        <f t="shared" ca="1" si="296"/>
        <v/>
      </c>
      <c r="AW84" s="1" t="str">
        <f t="shared" si="297"/>
        <v/>
      </c>
      <c r="AX84" s="1" t="str">
        <f t="shared" si="298"/>
        <v/>
      </c>
      <c r="AY84" s="1" t="str">
        <f t="shared" si="299"/>
        <v/>
      </c>
      <c r="AZ84" s="1" t="str">
        <f>IF(Dashboard!AH84="P",IF(AZ83="",1,AZ83+1),"")</f>
        <v/>
      </c>
      <c r="BA84" s="1" t="str">
        <f>IF(Dashboard!AH84="B",IF(BA83="",1,BA83+1),"")</f>
        <v/>
      </c>
      <c r="BB84" s="1" t="str">
        <f t="shared" si="270"/>
        <v>00000</v>
      </c>
      <c r="BC84" s="1" t="str">
        <f t="shared" si="270"/>
        <v>00000</v>
      </c>
      <c r="BD84" s="1" t="str">
        <f t="shared" si="271"/>
        <v>000000</v>
      </c>
      <c r="BE84" s="1" t="str">
        <f t="shared" si="271"/>
        <v>000000</v>
      </c>
      <c r="BF84" s="1" t="str">
        <f t="shared" si="395"/>
        <v>B</v>
      </c>
      <c r="BG84" s="1" t="str">
        <f t="shared" si="300"/>
        <v/>
      </c>
      <c r="BH84" s="1">
        <f t="shared" ca="1" si="396"/>
        <v>0</v>
      </c>
      <c r="BI84" s="1" t="str">
        <f t="shared" si="301"/>
        <v/>
      </c>
      <c r="BJ84" s="1">
        <f t="shared" ca="1" si="397"/>
        <v>0</v>
      </c>
      <c r="BK84" s="1" t="str">
        <f t="shared" si="302"/>
        <v/>
      </c>
      <c r="BL84" s="1">
        <f t="shared" ca="1" si="398"/>
        <v>0</v>
      </c>
      <c r="BM84" s="1" t="str">
        <f t="shared" ca="1" si="399"/>
        <v>0</v>
      </c>
      <c r="BN84" s="1" t="str">
        <f t="shared" ca="1" si="400"/>
        <v>0</v>
      </c>
      <c r="BO84" s="1" t="str">
        <f t="shared" ca="1" si="401"/>
        <v>0</v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3</v>
      </c>
      <c r="BZ84" s="1">
        <f>IF(Dashboard!U84="",1,0.5)</f>
        <v>1</v>
      </c>
      <c r="CB84" s="245" t="str">
        <f t="shared" si="303"/>
        <v/>
      </c>
      <c r="CC84" s="246" t="str">
        <f t="shared" si="304"/>
        <v/>
      </c>
      <c r="CD84" s="244" t="str">
        <f t="shared" si="305"/>
        <v/>
      </c>
      <c r="CE84" s="245" t="str">
        <f t="shared" si="306"/>
        <v/>
      </c>
      <c r="CF84" s="246" t="str">
        <f t="shared" si="307"/>
        <v/>
      </c>
      <c r="CG84" s="244" t="str">
        <f t="shared" si="308"/>
        <v/>
      </c>
      <c r="CH84" s="245" t="str">
        <f t="shared" si="309"/>
        <v/>
      </c>
      <c r="CI84" s="246" t="str">
        <f t="shared" si="310"/>
        <v/>
      </c>
      <c r="CJ84" s="244" t="str">
        <f t="shared" si="311"/>
        <v/>
      </c>
      <c r="CK84" s="245" t="str">
        <f t="shared" si="312"/>
        <v/>
      </c>
      <c r="CL84" s="246" t="str">
        <f t="shared" si="313"/>
        <v/>
      </c>
      <c r="CM84" s="244" t="str">
        <f t="shared" si="314"/>
        <v/>
      </c>
      <c r="CN84" s="245" t="str">
        <f t="shared" si="402"/>
        <v/>
      </c>
      <c r="CO84" s="246" t="str">
        <f t="shared" si="315"/>
        <v/>
      </c>
      <c r="CP84" s="244" t="str">
        <f t="shared" si="316"/>
        <v/>
      </c>
      <c r="CQ84" s="245" t="str">
        <f t="shared" si="317"/>
        <v/>
      </c>
      <c r="CR84" s="246" t="str">
        <f t="shared" si="318"/>
        <v/>
      </c>
      <c r="CS84" s="244" t="str">
        <f t="shared" si="319"/>
        <v/>
      </c>
      <c r="CT84" s="245" t="str">
        <f t="shared" si="320"/>
        <v/>
      </c>
      <c r="CU84" s="246" t="str">
        <f t="shared" si="321"/>
        <v/>
      </c>
      <c r="CV84" s="244" t="str">
        <f t="shared" si="322"/>
        <v/>
      </c>
      <c r="CW84" s="245" t="str">
        <f t="shared" si="323"/>
        <v/>
      </c>
      <c r="CX84" s="246" t="str">
        <f t="shared" si="324"/>
        <v/>
      </c>
      <c r="CY84" s="247" t="str">
        <f t="shared" si="325"/>
        <v/>
      </c>
      <c r="CZ84" s="245" t="str">
        <f t="shared" si="326"/>
        <v/>
      </c>
      <c r="DA84" s="246" t="str">
        <f t="shared" si="327"/>
        <v/>
      </c>
      <c r="DB84" s="244" t="str">
        <f t="shared" si="328"/>
        <v/>
      </c>
      <c r="DC84" s="245" t="str">
        <f t="shared" si="329"/>
        <v/>
      </c>
      <c r="DD84" s="246" t="str">
        <f t="shared" si="330"/>
        <v/>
      </c>
      <c r="DE84" s="244" t="str">
        <f t="shared" si="331"/>
        <v/>
      </c>
      <c r="DF84" s="245" t="str">
        <f t="shared" si="332"/>
        <v/>
      </c>
      <c r="DG84" s="246" t="str">
        <f t="shared" si="333"/>
        <v/>
      </c>
      <c r="DH84" s="244" t="str">
        <f t="shared" si="334"/>
        <v/>
      </c>
      <c r="DI84" s="245" t="str">
        <f t="shared" si="335"/>
        <v/>
      </c>
      <c r="DJ84" s="246" t="str">
        <f t="shared" si="336"/>
        <v/>
      </c>
      <c r="DK84" s="244" t="str">
        <f t="shared" si="337"/>
        <v/>
      </c>
      <c r="DL84" s="245" t="str">
        <f t="shared" si="338"/>
        <v/>
      </c>
      <c r="DM84" s="246" t="str">
        <f t="shared" si="339"/>
        <v/>
      </c>
      <c r="DN84" s="244" t="str">
        <f t="shared" si="340"/>
        <v/>
      </c>
      <c r="DO84" s="245" t="str">
        <f t="shared" si="341"/>
        <v/>
      </c>
      <c r="DP84" s="246" t="str">
        <f t="shared" si="342"/>
        <v/>
      </c>
      <c r="DQ84" s="244" t="str">
        <f t="shared" si="343"/>
        <v/>
      </c>
      <c r="DR84" s="245" t="str">
        <f t="shared" si="344"/>
        <v/>
      </c>
      <c r="DS84" s="246" t="str">
        <f t="shared" si="345"/>
        <v/>
      </c>
      <c r="DT84" s="244" t="str">
        <f t="shared" si="346"/>
        <v/>
      </c>
      <c r="DU84" s="245" t="str">
        <f t="shared" si="347"/>
        <v/>
      </c>
      <c r="DV84" s="246" t="str">
        <f t="shared" si="348"/>
        <v/>
      </c>
      <c r="DW84" s="244" t="str">
        <f t="shared" si="349"/>
        <v/>
      </c>
      <c r="DX84" s="245" t="str">
        <f t="shared" si="350"/>
        <v/>
      </c>
      <c r="DY84" s="246" t="str">
        <f t="shared" si="351"/>
        <v/>
      </c>
      <c r="DZ84" s="244" t="str">
        <f t="shared" si="352"/>
        <v/>
      </c>
      <c r="EA84" s="245" t="str">
        <f t="shared" si="353"/>
        <v/>
      </c>
      <c r="EB84" s="246" t="str">
        <f t="shared" si="354"/>
        <v/>
      </c>
      <c r="EC84" s="244" t="str">
        <f t="shared" si="355"/>
        <v/>
      </c>
      <c r="ED84" s="252">
        <f t="shared" si="403"/>
        <v>0</v>
      </c>
      <c r="EE84" s="253">
        <f t="shared" si="404"/>
        <v>0</v>
      </c>
      <c r="EF84" s="254" t="str">
        <f t="shared" si="405"/>
        <v/>
      </c>
      <c r="EG84" s="255" t="e">
        <f t="shared" si="406"/>
        <v>#DIV/0!</v>
      </c>
      <c r="EH84" s="255" t="e">
        <f t="shared" si="406"/>
        <v>#DIV/0!</v>
      </c>
      <c r="EI84" s="255" t="e">
        <f t="shared" si="406"/>
        <v>#DIV/0!</v>
      </c>
      <c r="EJ84" s="255" t="e">
        <f t="shared" si="406"/>
        <v>#DIV/0!</v>
      </c>
      <c r="EK84" s="255" t="e">
        <f t="shared" si="406"/>
        <v>#DIV/0!</v>
      </c>
      <c r="EL84" s="255" t="e">
        <f t="shared" si="406"/>
        <v>#DIV/0!</v>
      </c>
      <c r="EM84" s="255" t="e">
        <f t="shared" si="406"/>
        <v>#DIV/0!</v>
      </c>
      <c r="EN84" s="255" t="e">
        <f t="shared" si="406"/>
        <v>#DIV/0!</v>
      </c>
      <c r="EO84" s="255" t="e">
        <f t="shared" si="406"/>
        <v>#DIV/0!</v>
      </c>
      <c r="EP84" s="255" t="e">
        <f t="shared" si="406"/>
        <v>#DIV/0!</v>
      </c>
      <c r="EQ84" s="255" t="e">
        <f t="shared" si="406"/>
        <v>#DIV/0!</v>
      </c>
      <c r="ER84" s="255" t="e">
        <f t="shared" si="406"/>
        <v>#DIV/0!</v>
      </c>
      <c r="ES84" s="255" t="e">
        <f t="shared" si="406"/>
        <v>#DIV/0!</v>
      </c>
      <c r="ET84" s="255" t="e">
        <f t="shared" si="406"/>
        <v>#DIV/0!</v>
      </c>
      <c r="EU84" s="255" t="e">
        <f t="shared" si="406"/>
        <v>#DIV/0!</v>
      </c>
      <c r="EV84" s="255" t="e">
        <f t="shared" si="260"/>
        <v>#DIV/0!</v>
      </c>
      <c r="EW84" s="255" t="e">
        <f t="shared" si="203"/>
        <v>#DIV/0!</v>
      </c>
      <c r="EX84" s="255" t="e">
        <f t="shared" si="201"/>
        <v>#DIV/0!</v>
      </c>
      <c r="EY84" s="256" t="str">
        <f t="shared" si="407"/>
        <v/>
      </c>
      <c r="EZ84" s="257" t="str">
        <f t="shared" si="408"/>
        <v/>
      </c>
      <c r="FA84" s="257" t="str">
        <f t="shared" si="409"/>
        <v/>
      </c>
      <c r="FB84" s="257" t="str">
        <f t="shared" si="410"/>
        <v/>
      </c>
      <c r="FC84" s="257" t="str">
        <f t="shared" si="411"/>
        <v/>
      </c>
      <c r="FD84" s="257" t="str">
        <f t="shared" si="412"/>
        <v/>
      </c>
      <c r="FE84" s="257" t="str">
        <f t="shared" si="413"/>
        <v/>
      </c>
      <c r="FF84" s="257" t="str">
        <f t="shared" si="414"/>
        <v/>
      </c>
      <c r="FG84" s="257" t="str">
        <f t="shared" si="415"/>
        <v/>
      </c>
      <c r="FH84" s="257" t="str">
        <f t="shared" si="416"/>
        <v/>
      </c>
      <c r="FI84" s="257" t="str">
        <f t="shared" si="417"/>
        <v/>
      </c>
      <c r="FJ84" s="257" t="str">
        <f t="shared" si="418"/>
        <v/>
      </c>
      <c r="FK84" s="257" t="str">
        <f t="shared" si="419"/>
        <v/>
      </c>
      <c r="FL84" s="257" t="str">
        <f t="shared" si="420"/>
        <v/>
      </c>
      <c r="FM84" s="257" t="str">
        <f t="shared" si="421"/>
        <v/>
      </c>
      <c r="FN84" s="257" t="str">
        <f t="shared" si="422"/>
        <v/>
      </c>
      <c r="FO84" s="257" t="str">
        <f t="shared" si="423"/>
        <v/>
      </c>
      <c r="FP84" s="258" t="str">
        <f t="shared" si="424"/>
        <v/>
      </c>
      <c r="FQ84" s="228">
        <v>84</v>
      </c>
      <c r="FR84" s="232">
        <f t="shared" si="453"/>
        <v>79</v>
      </c>
      <c r="FS84" s="230" t="str" cm="1">
        <f t="array" ref="FS84">IFERROR(INDEX($EG$4:$EX$4,_xlfn.AGGREGATE(15,6,COLUMN($EG$4:$EX$4)-COLUMN($EF$1)/($EG84:$EX84=LARGE($EG84:$EX84,1)),COLUMNS($EX$4:$EX$4))),"")</f>
        <v/>
      </c>
      <c r="FT84" s="230" t="str" cm="1">
        <f t="array" ref="FT84">IFERROR(INDEX($EG$4:$EX$4,_xlfn.AGGREGATE(15,6,COLUMN($EG$4:$EX$4)-COLUMN($EF$1)/($EG84:$EX84=LARGE($EG84:$EX84,2)),COLUMNS($EX$4:$EY$4))),"")</f>
        <v/>
      </c>
      <c r="FU84" s="230" t="str" cm="1">
        <f t="array" ref="FU84">IFERROR(INDEX($EG$4:$EX$4,_xlfn.AGGREGATE(15,6,COLUMN($EG$4:$EX$4)-COLUMN($EF$1)/($EG84:$EX84=LARGE($EG84:$EX84,3)),COLUMNS($EX$4:$EZ$4))),"")</f>
        <v/>
      </c>
      <c r="FV84" s="230" t="str" cm="1">
        <f t="array" ref="FV84">IFERROR(INDEX($EG$4:$EX$4,_xlfn.AGGREGATE(15,6,COLUMN($EG$4:$EX$4)-COLUMN($EF$1)/($EG84:$EX84=LARGE($EG84:$EX84,4)),COLUMNS($EX$4:$FA$4))),"")</f>
        <v/>
      </c>
      <c r="FW84" s="230" t="str" cm="1">
        <f t="array" ref="FW84">IFERROR(INDEX($EG$4:$EX$4,_xlfn.AGGREGATE(15,6,COLUMN($EG$4:$EX$4)-COLUMN($EF$1)/($EG84:$EX84=LARGE($EG84:$EX84,5)),COLUMNS($EX$4:$FB$4))),"")</f>
        <v/>
      </c>
      <c r="FX84" s="230" t="str" cm="1">
        <f t="array" ref="FX84">IFERROR(INDEX($EG$4:$EX$4,_xlfn.AGGREGATE(15,6,COLUMN($EG$4:$EX$4)-COLUMN($EF$1)/($EG84:$EX84=LARGE($EG84:$EX84,6)),COLUMNS($EX$4:$FC$4))),"")</f>
        <v/>
      </c>
      <c r="FY84" s="228" t="str">
        <f t="shared" si="446"/>
        <v/>
      </c>
      <c r="FZ84" s="231" t="str">
        <f t="shared" ca="1" si="447"/>
        <v>R</v>
      </c>
      <c r="GA84" s="231" t="e" cm="1">
        <f t="array" aca="1" ref="GA84" ca="1">IF(INDIRECT(VLOOKUP(GA83,General!AC:AE,3,FALSE)&amp;FQ83)&gt;0,GA83,FY83)</f>
        <v>#N/A</v>
      </c>
      <c r="GB84" s="232">
        <f t="shared" ca="1" si="448"/>
        <v>3</v>
      </c>
      <c r="GC84" s="230"/>
      <c r="GD84" s="231"/>
      <c r="GE84" s="231"/>
      <c r="GF84" s="231"/>
      <c r="GG84" s="231"/>
      <c r="GH84" s="229"/>
      <c r="GI84" s="259">
        <f ca="1">IF(FS84="",-1,COUNTIF(INDIRECT(GC84&amp;$DN$10):INDIRECT(GC84&amp;FQ84),"Y"))</f>
        <v>-1</v>
      </c>
      <c r="GJ84" s="262">
        <f ca="1">IF(FT84="",-1,COUNTIF(INDIRECT(GD84&amp;$DN$10):INDIRECT(GD84&amp;FQ84),"Y"))</f>
        <v>-1</v>
      </c>
      <c r="GK84" s="262">
        <f ca="1">IF(FU84="",-1,COUNTIF(INDIRECT(GE84&amp;$DN$10):INDIRECT(GE84&amp;FQ84),"Y"))</f>
        <v>-1</v>
      </c>
      <c r="GL84" s="260">
        <f ca="1">IF(FV84="",-1,COUNTIF(INDIRECT(GF84&amp;$DN$10):INDIRECT(GF84&amp;FQ84),"Y"))</f>
        <v>-1</v>
      </c>
      <c r="GM84" s="264">
        <f ca="1">IF(FW84="",-1,COUNTIF(INDIRECT(GG84&amp;$DN$10):INDIRECT(GG84&amp;FQ84),"Y"))</f>
        <v>-1</v>
      </c>
      <c r="GN84" s="264">
        <f ca="1">IF(FX84="",-1,COUNTIF(INDIRECT(GH84&amp;$DN$10):INDIRECT(GH84&amp;FQ84),"Y"))</f>
        <v>-1</v>
      </c>
      <c r="GO84" s="230" t="str" cm="1">
        <f t="array" ref="GO84">IFERROR(INDEX($DP$84:$DU$84,_xlfn.AGGREGATE(15,6,COLUMN($DP$84:$DU$84)-COLUMN($DO$84)/($EF$84:$EK$84=MAX($EF$84:$EK$84)),COLUMNS($DP$84:FS84))),"")</f>
        <v/>
      </c>
      <c r="GP84" s="231" t="str" cm="1">
        <f t="array" ref="GP84">IFERROR(INDEX($DP$84:$DU$84,_xlfn.AGGREGATE(15,6,COLUMN($DP$84:$DU$84)-COLUMN($DO$84)/($EF$84:$EK$84=MAX($EF$84:$EK$84)),COLUMNS($DP$84:FT84))),"")</f>
        <v/>
      </c>
      <c r="GQ84" s="231" t="str" cm="1">
        <f t="array" ref="GQ84">IFERROR(INDEX($DP$84:$DU$84,_xlfn.AGGREGATE(15,6,COLUMN($DP$84:$DU$84)-COLUMN($DO$84)/($EF$84:$EK$84=MAX($EF$84:$EK$84)),COLUMNS($DP$84:FU84))),"")</f>
        <v/>
      </c>
      <c r="GR84" s="231" t="str" cm="1">
        <f t="array" ref="GR84">IFERROR(INDEX($DP$84:$DU$84,_xlfn.AGGREGATE(15,6,COLUMN($DP$84:$DU$84)-COLUMN($DO$84)/($EF$84:$EK$84=MAX($EF$84:$EK$84)),COLUMNS($DP$84:FV84))),"")</f>
        <v/>
      </c>
      <c r="GS84" s="231" t="str" cm="1">
        <f t="array" ref="GS84">IFERROR(INDEX($DP$84:$DU$84,_xlfn.AGGREGATE(15,6,COLUMN($DP$84:$DU$84)-COLUMN($DO$84)/($EF$84:$EK$84=MAX($EF$84:$EK$84)),COLUMNS($DP$84:FW84))),"")</f>
        <v/>
      </c>
      <c r="GT84" s="229" t="str" cm="1">
        <f t="array" ref="GT84">IFERROR(INDEX($DP$84:$DU$84,_xlfn.AGGREGATE(15,6,COLUMN($DP$84:$DU$84)-COLUMN($DO$84)/($EF$84:$EK$84=MAX($EF$84:$EK$84)),COLUMNS($DP$84:FX84))),"")</f>
        <v/>
      </c>
      <c r="GU84" s="234">
        <f t="shared" ca="1" si="425"/>
        <v>6</v>
      </c>
      <c r="GV84" s="232">
        <f t="shared" ca="1" si="449"/>
        <v>3</v>
      </c>
      <c r="GW84" s="263" t="str" cm="1">
        <f t="array" aca="1" ref="GW84" ca="1">INDEX(GO84:GT84,1,GV84)</f>
        <v/>
      </c>
      <c r="GX84" s="230" t="str">
        <f t="shared" ca="1" si="283"/>
        <v>B</v>
      </c>
      <c r="GY84" s="231" t="str">
        <f t="shared" ca="1" si="284"/>
        <v>T</v>
      </c>
      <c r="GZ84" s="231" t="str">
        <f t="shared" si="285"/>
        <v>C</v>
      </c>
      <c r="HA84" s="231" t="str">
        <f t="shared" si="274"/>
        <v/>
      </c>
      <c r="HB84" s="231" t="str">
        <f t="shared" ca="1" si="275"/>
        <v>00</v>
      </c>
      <c r="HC84" s="231" t="str">
        <f t="shared" si="276"/>
        <v>00</v>
      </c>
      <c r="HD84" s="234" t="str">
        <f t="shared" si="356"/>
        <v/>
      </c>
      <c r="HE84" s="234" t="str">
        <f t="shared" si="357"/>
        <v/>
      </c>
      <c r="HF84" s="234" t="str">
        <f t="shared" si="358"/>
        <v/>
      </c>
      <c r="HG84" s="234" t="str">
        <f t="shared" si="359"/>
        <v/>
      </c>
      <c r="HH84" s="234" t="str">
        <f t="shared" si="360"/>
        <v/>
      </c>
      <c r="HI84" s="234" t="str">
        <f t="shared" si="361"/>
        <v/>
      </c>
      <c r="HJ84" s="234">
        <f t="shared" ca="1" si="362"/>
        <v>0</v>
      </c>
      <c r="HK84" s="234">
        <f t="shared" ca="1" si="362"/>
        <v>0</v>
      </c>
      <c r="HL84" s="230" t="str">
        <f t="shared" si="277"/>
        <v/>
      </c>
      <c r="HM84" s="231">
        <f>IF(CC84="",0,IFERROR(VLOOKUP(CC79&amp;CC80&amp;CC81&amp;CC82&amp;CC83&amp;CC84,General!I:J,2,FALSE),0))</f>
        <v>0</v>
      </c>
      <c r="HN84" s="231">
        <f>IF(CF84="",0,IFERROR(VLOOKUP(CF79&amp;CF80&amp;CF81&amp;CF82&amp;CF83&amp;CF84,General!I:J,2,FALSE),0))</f>
        <v>0</v>
      </c>
      <c r="HO84" s="231">
        <f>IF(CI84="",0,IFERROR(VLOOKUP(CI79&amp;CI80&amp;CI81&amp;CI82&amp;CI83&amp;CI84,General!I:J,2,FALSE),0))</f>
        <v>0</v>
      </c>
      <c r="HP84" s="231">
        <f>IF(CL84="",0,IFERROR(VLOOKUP(CL79&amp;CL80&amp;CL81&amp;CL82&amp;CL83&amp;CL84,General!I:J,2,FALSE),0))</f>
        <v>0</v>
      </c>
      <c r="HQ84" s="231">
        <f>IF(CO84="",0,IFERROR(VLOOKUP(CO79&amp;CO80&amp;CO81&amp;CO82&amp;CO83&amp;CO84,General!I:J,2,FALSE),0))</f>
        <v>0</v>
      </c>
      <c r="HR84" s="231">
        <f>IF(CR84="",0,IFERROR(VLOOKUP(CR79&amp;CR80&amp;CR81&amp;CR82&amp;CR83&amp;CR84,General!I:J,2,FALSE),0))</f>
        <v>0</v>
      </c>
      <c r="HS84" s="231">
        <f>IF(CU84="",0,IFERROR(VLOOKUP(CU79&amp;CU80&amp;CU81&amp;CU82&amp;CU83&amp;CU84,General!I:J,2,FALSE),0))</f>
        <v>0</v>
      </c>
      <c r="HT84" s="231">
        <f>IF(CX84="",0,IFERROR(VLOOKUP(CX79&amp;CX80&amp;CX81&amp;CX82&amp;CX83&amp;CX84,General!I:J,2,FALSE),0))</f>
        <v>0</v>
      </c>
      <c r="HU84" s="231">
        <f>IF(DA84="",0,IFERROR(VLOOKUP(DA79&amp;DA80&amp;DA81&amp;DA82&amp;DA83&amp;DA84,General!I:J,2,FALSE),0))</f>
        <v>0</v>
      </c>
      <c r="HV84" s="231">
        <f>IF(DD84="",0,IFERROR(VLOOKUP(DD79&amp;DD80&amp;DD81&amp;DD82&amp;DD83&amp;DD84,General!I:J,2,FALSE),0))</f>
        <v>0</v>
      </c>
      <c r="HW84" s="231">
        <f>IF(DG84="",0,IFERROR(VLOOKUP(DG79&amp;DG80&amp;DG81&amp;DG82&amp;DG83&amp;DG84,General!I:J,2,FALSE),0))</f>
        <v>0</v>
      </c>
      <c r="HX84" s="231">
        <f>IF(DJ84="",0,IFERROR(VLOOKUP(DJ79&amp;DJ80&amp;DJ81&amp;DJ82&amp;DJ83&amp;DJ84,General!I:J,2,FALSE),0))</f>
        <v>0</v>
      </c>
      <c r="HY84" s="231">
        <f>IF(DM84="",0,IFERROR(VLOOKUP(DM79&amp;DM80&amp;DM81&amp;DM82&amp;DM83&amp;DM84,General!I:J,2,FALSE),0))</f>
        <v>0</v>
      </c>
      <c r="HZ84" s="231">
        <f>IF(DP84="",0,IFERROR(VLOOKUP(DP79&amp;DP80&amp;DP81&amp;DP82&amp;DP83&amp;DP84,General!I:J,2,FALSE),0))</f>
        <v>0</v>
      </c>
      <c r="IA84" s="231">
        <f>IF(DS84="",0,IFERROR(VLOOKUP(DS79&amp;DS80&amp;DS81&amp;DS82&amp;DS83&amp;DS84,General!I:J,2,FALSE),0))</f>
        <v>0</v>
      </c>
      <c r="IB84" s="231">
        <f>IF(DV84="",0,IFERROR(VLOOKUP(DV79&amp;DV80&amp;DV81&amp;DV82&amp;DV83&amp;DV84,General!I:J,2,FALSE),0))</f>
        <v>0</v>
      </c>
      <c r="IC84" s="229">
        <f>IF(DY84="",0,IFERROR(VLOOKUP(DY79&amp;DY80&amp;DY81&amp;DY82&amp;DY83&amp;DY84,General!I:J,2,FALSE),0))</f>
        <v>0</v>
      </c>
      <c r="ID84" s="229">
        <f>IF(EB84="",0,IFERROR(VLOOKUP(EB79&amp;EB80&amp;EB81&amp;EB82&amp;EB83&amp;EB84,General!I:J,2,FALSE),0))</f>
        <v>0</v>
      </c>
      <c r="IE84" s="229">
        <v>0</v>
      </c>
      <c r="IF84" s="234" t="str">
        <f t="shared" si="426"/>
        <v/>
      </c>
      <c r="IG84" s="234" t="str">
        <f t="shared" si="363"/>
        <v>N</v>
      </c>
      <c r="IH84" s="234" t="str">
        <f t="shared" ca="1" si="364"/>
        <v>N</v>
      </c>
      <c r="II84" s="234" t="str">
        <f t="shared" si="365"/>
        <v>N</v>
      </c>
      <c r="IJ84" s="234" t="str">
        <f t="shared" si="366"/>
        <v/>
      </c>
      <c r="IK84" s="276" t="str">
        <f t="shared" ca="1" si="367"/>
        <v/>
      </c>
      <c r="IL84" s="234" t="str">
        <f t="shared" ca="1" si="368"/>
        <v/>
      </c>
      <c r="IM84" s="234" t="str">
        <f t="shared" si="369"/>
        <v/>
      </c>
      <c r="IN84" s="234" t="str">
        <f t="shared" si="370"/>
        <v/>
      </c>
      <c r="IO84" s="234" t="str">
        <f t="shared" si="371"/>
        <v/>
      </c>
      <c r="IP84" s="234" t="str">
        <f t="shared" si="372"/>
        <v/>
      </c>
      <c r="IQ84" s="234" t="str">
        <f t="shared" si="278"/>
        <v/>
      </c>
      <c r="IR84" s="234" t="str">
        <f t="shared" si="279"/>
        <v/>
      </c>
      <c r="IS84" s="234" t="str">
        <f t="shared" si="266"/>
        <v>00000</v>
      </c>
      <c r="IT84" s="234" t="str">
        <f t="shared" si="266"/>
        <v>00000</v>
      </c>
      <c r="IU84" s="234" t="str">
        <f t="shared" si="267"/>
        <v>000000</v>
      </c>
      <c r="IV84" s="234" t="str">
        <f t="shared" si="267"/>
        <v>000000</v>
      </c>
      <c r="IW84" s="234" t="str">
        <f t="shared" si="268"/>
        <v>B</v>
      </c>
      <c r="IX84" s="234" t="str">
        <f t="shared" si="427"/>
        <v>B</v>
      </c>
      <c r="IY84" s="234" t="str">
        <f t="shared" si="373"/>
        <v/>
      </c>
      <c r="IZ84" s="234" t="str">
        <f t="shared" ca="1" si="374"/>
        <v/>
      </c>
      <c r="JA84" s="234" t="str">
        <f t="shared" ca="1" si="375"/>
        <v>0</v>
      </c>
      <c r="JB84" s="234" t="str">
        <f t="shared" ca="1" si="376"/>
        <v/>
      </c>
      <c r="JC84" s="234" t="str">
        <f t="shared" si="377"/>
        <v>0</v>
      </c>
      <c r="JD84" s="234" t="str">
        <f t="shared" ca="1" si="378"/>
        <v/>
      </c>
      <c r="JE84" s="234" t="str">
        <f t="shared" ca="1" si="428"/>
        <v/>
      </c>
      <c r="JF84" s="234" t="str">
        <f t="shared" ca="1" si="429"/>
        <v/>
      </c>
      <c r="JG84" s="234" t="str">
        <f t="shared" ca="1" si="430"/>
        <v/>
      </c>
      <c r="JH84" s="234" t="str">
        <f t="shared" si="379"/>
        <v/>
      </c>
      <c r="JI84" s="234"/>
      <c r="JJ84" s="234"/>
      <c r="JK84" s="234"/>
      <c r="JL84" s="234"/>
      <c r="JM84" s="234"/>
      <c r="JN84" s="234">
        <v>2</v>
      </c>
      <c r="JO84" s="218"/>
      <c r="JP84" s="234"/>
      <c r="JQ84" s="234"/>
      <c r="JS84" s="281" t="e">
        <f t="shared" si="199"/>
        <v>#DIV/0!</v>
      </c>
      <c r="JT84" s="1" t="e">
        <f t="shared" si="200"/>
        <v>#DIV/0!</v>
      </c>
      <c r="JU84" s="1" t="e">
        <f t="shared" si="431"/>
        <v>#DIV/0!</v>
      </c>
      <c r="JV84" s="1" t="e">
        <f t="shared" si="432"/>
        <v>#DIV/0!</v>
      </c>
      <c r="JW84" s="1" t="e">
        <f t="shared" si="433"/>
        <v>#DIV/0!</v>
      </c>
      <c r="JX84" s="1" t="str">
        <f t="shared" si="434"/>
        <v/>
      </c>
      <c r="JY84" s="1" t="str">
        <f t="shared" si="435"/>
        <v/>
      </c>
      <c r="JZ84" s="1" t="str">
        <f t="shared" si="436"/>
        <v/>
      </c>
      <c r="KA84" s="1" t="str">
        <f t="shared" si="437"/>
        <v/>
      </c>
      <c r="KB84" s="1" t="str">
        <f t="shared" si="438"/>
        <v/>
      </c>
      <c r="KC84" s="1" t="str" cm="1">
        <f t="array" aca="1" ref="KC84" ca="1">IF(INDIRECT(VLOOKUP(KC83,General!AC:AE,3,FALSE)&amp;FQ83)&gt;1,KC83,JX84)</f>
        <v>DL</v>
      </c>
      <c r="KD84" s="1" t="str" cm="1">
        <f t="array" aca="1" ref="KD84" ca="1">IF(AND(INDIRECT(VLOOKUP(KD83,General!AC:AE,3,FALSE)&amp;FQ83)&gt;6,KD83&lt;&gt;KC84),KD83,IF(JX84&lt;&gt;KC84,JX84,IF(AND(JX84=JY84,JX84=JZ84),KA84,IF(JX84=JY84,JZ84,JY84))))</f>
        <v>DR</v>
      </c>
      <c r="KE84" s="1" t="str" cm="1">
        <f t="array" aca="1" ref="KE84" ca="1">IF(AND(INDIRECT(VLOOKUP(KE83,General!AC:AE,3,FALSE)&amp;FQ83)&gt;6,KE83&lt;&gt;KC84,KE83&lt;&gt;KD84),KE83,IF(AND(JX84&lt;&gt;KC84,JX84&lt;&gt;KD84),JX84,IF(AND(JY84&lt;&gt;KC84,JY84&lt;&gt;KD84),JY84,IF(AND(JZ84&lt;&gt;KC84,JZ84&lt;&gt;KD84),JZ84,IF(AND(KA84&lt;&gt;KC84,KA84&lt;&gt;KD84),KA84,KB84)))))</f>
        <v>CW</v>
      </c>
      <c r="KF84" s="1" t="str" cm="1">
        <f t="array" aca="1" ref="KF84" ca="1">INDIRECT(KC84&amp;FQ84)</f>
        <v/>
      </c>
      <c r="KG84" s="1" t="str" cm="1">
        <f t="array" aca="1" ref="KG84" ca="1">INDIRECT(KD84&amp;FQ84)</f>
        <v/>
      </c>
      <c r="KH84" s="1" t="str" cm="1">
        <f t="array" aca="1" ref="KH84" ca="1">INDIRECT(KE84&amp;FQ84)</f>
        <v/>
      </c>
      <c r="KI84" s="1" t="str">
        <f ca="1">VLOOKUP(KC84,General!AF:AG,2,FALSE)</f>
        <v xml:space="preserve">L3O </v>
      </c>
      <c r="KJ84" s="1" t="str">
        <f ca="1">VLOOKUP(KD84,General!AF:AG,2,FALSE)</f>
        <v xml:space="preserve">L4O </v>
      </c>
      <c r="KK84" s="1" t="str">
        <f ca="1">VLOOKUP(KE84,General!AF:AG,2,FALSE)</f>
        <v>AWB</v>
      </c>
      <c r="KL84" s="1" t="str">
        <f t="shared" ca="1" si="450"/>
        <v>Y</v>
      </c>
      <c r="KM84" s="1" t="str">
        <f t="shared" ca="1" si="451"/>
        <v>Y</v>
      </c>
      <c r="KN84" s="1" t="str">
        <f t="shared" ca="1" si="452"/>
        <v>Y</v>
      </c>
    </row>
    <row r="85" spans="1:300" ht="15.75" thickBot="1">
      <c r="A85" s="1">
        <v>81</v>
      </c>
      <c r="B85" s="12" t="str">
        <f t="shared" si="286"/>
        <v/>
      </c>
      <c r="C85" s="90" t="str">
        <f t="shared" si="439"/>
        <v/>
      </c>
      <c r="D85" s="13" t="str">
        <f t="shared" si="380"/>
        <v/>
      </c>
      <c r="E85" s="43" t="str">
        <f t="shared" si="380"/>
        <v/>
      </c>
      <c r="F85" s="14" t="str">
        <f t="shared" si="287"/>
        <v/>
      </c>
      <c r="H85" s="93" t="str">
        <f t="shared" si="440"/>
        <v/>
      </c>
      <c r="I85" s="13" t="str">
        <f t="shared" si="381"/>
        <v/>
      </c>
      <c r="J85" s="43" t="str">
        <f t="shared" si="381"/>
        <v/>
      </c>
      <c r="K85" s="14" t="str">
        <f t="shared" si="382"/>
        <v/>
      </c>
      <c r="L85" s="52"/>
      <c r="M85" s="16" t="str">
        <f>IF(Dashboard!AH85="","",Dashboard!AH85)</f>
        <v/>
      </c>
      <c r="O85" s="12" t="str">
        <f t="shared" si="441"/>
        <v/>
      </c>
      <c r="P85" s="13" t="str">
        <f t="shared" si="383"/>
        <v/>
      </c>
      <c r="Q85" s="43" t="str">
        <f t="shared" si="383"/>
        <v/>
      </c>
      <c r="R85" s="85" t="str">
        <f t="shared" si="384"/>
        <v/>
      </c>
      <c r="S85" s="85" t="str">
        <f t="shared" si="385"/>
        <v/>
      </c>
      <c r="T85" s="96" t="str">
        <f t="shared" si="386"/>
        <v/>
      </c>
      <c r="U85" s="85" t="str">
        <f>IF(M85="","",IF(B85="NB",U84,IF(T85="",SUM($T$5:$T85)+S85,SUM($T$5:$T85))))</f>
        <v/>
      </c>
      <c r="V85" s="97" t="str">
        <f t="shared" si="272"/>
        <v/>
      </c>
      <c r="W85" s="72" t="e">
        <f t="shared" ca="1" si="288"/>
        <v>#VALUE!</v>
      </c>
      <c r="X85" s="74" t="str">
        <f t="shared" si="289"/>
        <v/>
      </c>
      <c r="Y85" s="9" t="str">
        <f t="shared" ca="1" si="280"/>
        <v>D</v>
      </c>
      <c r="Z85" s="4" t="str">
        <f t="shared" ca="1" si="281"/>
        <v>D</v>
      </c>
      <c r="AA85" s="4" t="str">
        <f t="shared" ca="1" si="282"/>
        <v>B</v>
      </c>
      <c r="AB85" s="4" t="str">
        <f t="shared" si="442"/>
        <v/>
      </c>
      <c r="AC85" s="4" t="str">
        <f t="shared" si="443"/>
        <v/>
      </c>
      <c r="AD85" s="4" t="str">
        <f t="shared" si="444"/>
        <v/>
      </c>
      <c r="AE85" s="1" t="str">
        <f t="shared" si="387"/>
        <v/>
      </c>
      <c r="AF85" s="1" t="str">
        <f t="shared" si="388"/>
        <v/>
      </c>
      <c r="AG85" s="1" t="str">
        <f t="shared" si="389"/>
        <v/>
      </c>
      <c r="AH85" s="1" t="str">
        <f t="shared" si="390"/>
        <v/>
      </c>
      <c r="AI85" s="1" t="str">
        <f t="shared" si="391"/>
        <v/>
      </c>
      <c r="AJ85" s="1" t="str">
        <f t="shared" si="392"/>
        <v/>
      </c>
      <c r="AK85" s="1">
        <f t="shared" si="393"/>
        <v>0</v>
      </c>
      <c r="AL85" s="1">
        <f t="shared" si="393"/>
        <v>0</v>
      </c>
      <c r="AM85" s="1" t="str">
        <f t="shared" si="273"/>
        <v/>
      </c>
      <c r="AN85" s="1">
        <f t="shared" si="290"/>
        <v>0</v>
      </c>
      <c r="AO85" s="1" t="str">
        <f t="shared" si="445"/>
        <v/>
      </c>
      <c r="AP85" s="1" t="str">
        <f t="shared" si="291"/>
        <v>N</v>
      </c>
      <c r="AQ85" s="1" t="str">
        <f t="shared" si="292"/>
        <v>N</v>
      </c>
      <c r="AR85" s="1" t="str">
        <f t="shared" si="293"/>
        <v>N</v>
      </c>
      <c r="AS85" s="1" t="str">
        <f t="shared" si="294"/>
        <v/>
      </c>
      <c r="AT85" s="15" t="str">
        <f t="shared" ca="1" si="394"/>
        <v/>
      </c>
      <c r="AU85" s="1" t="str">
        <f t="shared" ca="1" si="295"/>
        <v/>
      </c>
      <c r="AV85" s="1" t="str">
        <f t="shared" ca="1" si="296"/>
        <v/>
      </c>
      <c r="AW85" s="1" t="str">
        <f t="shared" si="297"/>
        <v/>
      </c>
      <c r="AX85" s="1" t="str">
        <f t="shared" si="298"/>
        <v/>
      </c>
      <c r="AY85" s="1" t="str">
        <f t="shared" si="299"/>
        <v/>
      </c>
      <c r="AZ85" s="1" t="str">
        <f>IF(Dashboard!AH85="P",IF(AZ84="",1,AZ84+1),"")</f>
        <v/>
      </c>
      <c r="BA85" s="1" t="str">
        <f>IF(Dashboard!AH85="B",IF(BA84="",1,BA84+1),"")</f>
        <v/>
      </c>
      <c r="BB85" s="1" t="str">
        <f t="shared" si="270"/>
        <v>00000</v>
      </c>
      <c r="BC85" s="1" t="str">
        <f t="shared" si="270"/>
        <v>00000</v>
      </c>
      <c r="BD85" s="1" t="str">
        <f t="shared" si="271"/>
        <v>000000</v>
      </c>
      <c r="BE85" s="1" t="str">
        <f t="shared" si="271"/>
        <v>000000</v>
      </c>
      <c r="BF85" s="1" t="str">
        <f t="shared" si="395"/>
        <v>B</v>
      </c>
      <c r="BG85" s="1" t="str">
        <f t="shared" si="300"/>
        <v/>
      </c>
      <c r="BH85" s="1">
        <f t="shared" ca="1" si="396"/>
        <v>0</v>
      </c>
      <c r="BI85" s="1" t="str">
        <f t="shared" si="301"/>
        <v/>
      </c>
      <c r="BJ85" s="1">
        <f t="shared" ca="1" si="397"/>
        <v>0</v>
      </c>
      <c r="BK85" s="1" t="str">
        <f t="shared" si="302"/>
        <v/>
      </c>
      <c r="BL85" s="1">
        <f t="shared" ca="1" si="398"/>
        <v>0</v>
      </c>
      <c r="BM85" s="1" t="str">
        <f t="shared" ca="1" si="399"/>
        <v>0</v>
      </c>
      <c r="BN85" s="1" t="str">
        <f t="shared" ca="1" si="400"/>
        <v>0</v>
      </c>
      <c r="BO85" s="1" t="str">
        <f t="shared" ca="1" si="401"/>
        <v>0</v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-3</v>
      </c>
      <c r="BZ85" s="1">
        <f>IF(Dashboard!U85="",1,0.5)</f>
        <v>1</v>
      </c>
      <c r="CB85" s="218" t="str">
        <f t="shared" si="303"/>
        <v/>
      </c>
      <c r="CC85" s="219" t="str">
        <f t="shared" si="304"/>
        <v/>
      </c>
      <c r="CD85" s="217" t="str">
        <f t="shared" si="305"/>
        <v/>
      </c>
      <c r="CE85" s="218" t="str">
        <f t="shared" si="306"/>
        <v/>
      </c>
      <c r="CF85" s="219" t="str">
        <f t="shared" si="307"/>
        <v/>
      </c>
      <c r="CG85" s="217" t="str">
        <f t="shared" si="308"/>
        <v/>
      </c>
      <c r="CH85" s="218" t="str">
        <f t="shared" si="309"/>
        <v/>
      </c>
      <c r="CI85" s="219" t="str">
        <f t="shared" si="310"/>
        <v/>
      </c>
      <c r="CJ85" s="217" t="str">
        <f t="shared" si="311"/>
        <v/>
      </c>
      <c r="CK85" s="218" t="str">
        <f t="shared" si="312"/>
        <v/>
      </c>
      <c r="CL85" s="219" t="str">
        <f t="shared" si="313"/>
        <v/>
      </c>
      <c r="CM85" s="217" t="str">
        <f t="shared" si="314"/>
        <v/>
      </c>
      <c r="CN85" s="218" t="str">
        <f t="shared" si="402"/>
        <v/>
      </c>
      <c r="CO85" s="219" t="str">
        <f t="shared" si="315"/>
        <v/>
      </c>
      <c r="CP85" s="217" t="str">
        <f t="shared" si="316"/>
        <v/>
      </c>
      <c r="CQ85" s="218" t="str">
        <f t="shared" si="317"/>
        <v/>
      </c>
      <c r="CR85" s="219" t="str">
        <f t="shared" si="318"/>
        <v/>
      </c>
      <c r="CS85" s="217" t="str">
        <f t="shared" si="319"/>
        <v/>
      </c>
      <c r="CT85" s="218" t="str">
        <f t="shared" si="320"/>
        <v/>
      </c>
      <c r="CU85" s="219" t="str">
        <f t="shared" si="321"/>
        <v/>
      </c>
      <c r="CV85" s="217" t="str">
        <f t="shared" si="322"/>
        <v/>
      </c>
      <c r="CW85" s="218" t="str">
        <f t="shared" si="323"/>
        <v/>
      </c>
      <c r="CX85" s="219" t="str">
        <f t="shared" si="324"/>
        <v/>
      </c>
      <c r="CY85" s="220" t="str">
        <f t="shared" si="325"/>
        <v/>
      </c>
      <c r="CZ85" s="218" t="str">
        <f t="shared" si="326"/>
        <v/>
      </c>
      <c r="DA85" s="219" t="str">
        <f t="shared" si="327"/>
        <v/>
      </c>
      <c r="DB85" s="217" t="str">
        <f t="shared" si="328"/>
        <v/>
      </c>
      <c r="DC85" s="218" t="str">
        <f t="shared" si="329"/>
        <v/>
      </c>
      <c r="DD85" s="219" t="str">
        <f t="shared" si="330"/>
        <v/>
      </c>
      <c r="DE85" s="217" t="str">
        <f t="shared" si="331"/>
        <v/>
      </c>
      <c r="DF85" s="218" t="str">
        <f t="shared" si="332"/>
        <v/>
      </c>
      <c r="DG85" s="219" t="str">
        <f t="shared" si="333"/>
        <v/>
      </c>
      <c r="DH85" s="217" t="str">
        <f t="shared" si="334"/>
        <v/>
      </c>
      <c r="DI85" s="218" t="str">
        <f t="shared" si="335"/>
        <v/>
      </c>
      <c r="DJ85" s="219" t="str">
        <f t="shared" si="336"/>
        <v/>
      </c>
      <c r="DK85" s="217" t="str">
        <f t="shared" si="337"/>
        <v/>
      </c>
      <c r="DL85" s="218" t="str">
        <f t="shared" si="338"/>
        <v/>
      </c>
      <c r="DM85" s="219" t="str">
        <f t="shared" si="339"/>
        <v/>
      </c>
      <c r="DN85" s="217" t="str">
        <f t="shared" si="340"/>
        <v/>
      </c>
      <c r="DO85" s="218" t="str">
        <f t="shared" si="341"/>
        <v/>
      </c>
      <c r="DP85" s="219" t="str">
        <f t="shared" si="342"/>
        <v/>
      </c>
      <c r="DQ85" s="217" t="str">
        <f t="shared" si="343"/>
        <v/>
      </c>
      <c r="DR85" s="218" t="str">
        <f t="shared" si="344"/>
        <v/>
      </c>
      <c r="DS85" s="219" t="str">
        <f t="shared" si="345"/>
        <v/>
      </c>
      <c r="DT85" s="217" t="str">
        <f t="shared" si="346"/>
        <v/>
      </c>
      <c r="DU85" s="218" t="str">
        <f t="shared" si="347"/>
        <v/>
      </c>
      <c r="DV85" s="219" t="str">
        <f t="shared" si="348"/>
        <v/>
      </c>
      <c r="DW85" s="217" t="str">
        <f t="shared" si="349"/>
        <v/>
      </c>
      <c r="DX85" s="218" t="str">
        <f t="shared" si="350"/>
        <v/>
      </c>
      <c r="DY85" s="219" t="str">
        <f t="shared" si="351"/>
        <v/>
      </c>
      <c r="DZ85" s="217" t="str">
        <f t="shared" si="352"/>
        <v/>
      </c>
      <c r="EA85" s="218" t="str">
        <f t="shared" si="353"/>
        <v/>
      </c>
      <c r="EB85" s="219" t="str">
        <f t="shared" si="354"/>
        <v/>
      </c>
      <c r="EC85" s="217" t="str">
        <f t="shared" si="355"/>
        <v/>
      </c>
      <c r="ED85" s="252">
        <f t="shared" si="403"/>
        <v>0</v>
      </c>
      <c r="EE85" s="253">
        <f t="shared" si="404"/>
        <v>0</v>
      </c>
      <c r="EF85" s="254" t="str">
        <f t="shared" si="405"/>
        <v/>
      </c>
      <c r="EG85" s="255" t="e">
        <f t="shared" si="406"/>
        <v>#DIV/0!</v>
      </c>
      <c r="EH85" s="255" t="e">
        <f t="shared" si="406"/>
        <v>#DIV/0!</v>
      </c>
      <c r="EI85" s="255" t="e">
        <f t="shared" si="406"/>
        <v>#DIV/0!</v>
      </c>
      <c r="EJ85" s="255" t="e">
        <f t="shared" si="406"/>
        <v>#DIV/0!</v>
      </c>
      <c r="EK85" s="255" t="e">
        <f t="shared" si="406"/>
        <v>#DIV/0!</v>
      </c>
      <c r="EL85" s="255" t="e">
        <f t="shared" si="406"/>
        <v>#DIV/0!</v>
      </c>
      <c r="EM85" s="255" t="e">
        <f t="shared" si="406"/>
        <v>#DIV/0!</v>
      </c>
      <c r="EN85" s="255" t="e">
        <f t="shared" si="406"/>
        <v>#DIV/0!</v>
      </c>
      <c r="EO85" s="255" t="e">
        <f t="shared" si="406"/>
        <v>#DIV/0!</v>
      </c>
      <c r="EP85" s="255" t="e">
        <f t="shared" si="406"/>
        <v>#DIV/0!</v>
      </c>
      <c r="EQ85" s="255" t="e">
        <f t="shared" si="406"/>
        <v>#DIV/0!</v>
      </c>
      <c r="ER85" s="255" t="e">
        <f t="shared" si="406"/>
        <v>#DIV/0!</v>
      </c>
      <c r="ES85" s="255" t="e">
        <f t="shared" si="406"/>
        <v>#DIV/0!</v>
      </c>
      <c r="ET85" s="255" t="e">
        <f t="shared" si="406"/>
        <v>#DIV/0!</v>
      </c>
      <c r="EU85" s="255" t="e">
        <f t="shared" si="406"/>
        <v>#DIV/0!</v>
      </c>
      <c r="EV85" s="255" t="e">
        <f t="shared" si="260"/>
        <v>#DIV/0!</v>
      </c>
      <c r="EW85" s="255" t="e">
        <f t="shared" si="203"/>
        <v>#DIV/0!</v>
      </c>
      <c r="EX85" s="255" t="e">
        <f t="shared" si="201"/>
        <v>#DIV/0!</v>
      </c>
      <c r="EY85" s="256" t="str">
        <f t="shared" si="407"/>
        <v/>
      </c>
      <c r="EZ85" s="257" t="str">
        <f t="shared" si="408"/>
        <v/>
      </c>
      <c r="FA85" s="257" t="str">
        <f t="shared" si="409"/>
        <v/>
      </c>
      <c r="FB85" s="257" t="str">
        <f t="shared" si="410"/>
        <v/>
      </c>
      <c r="FC85" s="257" t="str">
        <f t="shared" si="411"/>
        <v/>
      </c>
      <c r="FD85" s="257" t="str">
        <f t="shared" si="412"/>
        <v/>
      </c>
      <c r="FE85" s="257" t="str">
        <f t="shared" si="413"/>
        <v/>
      </c>
      <c r="FF85" s="257" t="str">
        <f t="shared" si="414"/>
        <v/>
      </c>
      <c r="FG85" s="257" t="str">
        <f t="shared" si="415"/>
        <v/>
      </c>
      <c r="FH85" s="257" t="str">
        <f t="shared" si="416"/>
        <v/>
      </c>
      <c r="FI85" s="257" t="str">
        <f t="shared" si="417"/>
        <v/>
      </c>
      <c r="FJ85" s="257" t="str">
        <f t="shared" si="418"/>
        <v/>
      </c>
      <c r="FK85" s="257" t="str">
        <f t="shared" si="419"/>
        <v/>
      </c>
      <c r="FL85" s="257" t="str">
        <f t="shared" si="420"/>
        <v/>
      </c>
      <c r="FM85" s="257" t="str">
        <f t="shared" si="421"/>
        <v/>
      </c>
      <c r="FN85" s="257" t="str">
        <f t="shared" si="422"/>
        <v/>
      </c>
      <c r="FO85" s="257" t="str">
        <f t="shared" si="423"/>
        <v/>
      </c>
      <c r="FP85" s="258" t="str">
        <f t="shared" si="424"/>
        <v/>
      </c>
      <c r="FQ85" s="228">
        <v>85</v>
      </c>
      <c r="FR85" s="232">
        <f t="shared" si="453"/>
        <v>80</v>
      </c>
      <c r="FS85" s="230" t="str" cm="1">
        <f t="array" ref="FS85">IFERROR(INDEX($EG$4:$EX$4,_xlfn.AGGREGATE(15,6,COLUMN($EG$4:$EX$4)-COLUMN($EF$1)/($EG85:$EX85=LARGE($EG85:$EX85,1)),COLUMNS($EX$4:$EX$4))),"")</f>
        <v/>
      </c>
      <c r="FT85" s="230" t="str" cm="1">
        <f t="array" ref="FT85">IFERROR(INDEX($EG$4:$EX$4,_xlfn.AGGREGATE(15,6,COLUMN($EG$4:$EX$4)-COLUMN($EF$1)/($EG85:$EX85=LARGE($EG85:$EX85,2)),COLUMNS($EX$4:$EY$4))),"")</f>
        <v/>
      </c>
      <c r="FU85" s="230" t="str" cm="1">
        <f t="array" ref="FU85">IFERROR(INDEX($EG$4:$EX$4,_xlfn.AGGREGATE(15,6,COLUMN($EG$4:$EX$4)-COLUMN($EF$1)/($EG85:$EX85=LARGE($EG85:$EX85,3)),COLUMNS($EX$4:$EZ$4))),"")</f>
        <v/>
      </c>
      <c r="FV85" s="230" t="str" cm="1">
        <f t="array" ref="FV85">IFERROR(INDEX($EG$4:$EX$4,_xlfn.AGGREGATE(15,6,COLUMN($EG$4:$EX$4)-COLUMN($EF$1)/($EG85:$EX85=LARGE($EG85:$EX85,4)),COLUMNS($EX$4:$FA$4))),"")</f>
        <v/>
      </c>
      <c r="FW85" s="230" t="str" cm="1">
        <f t="array" ref="FW85">IFERROR(INDEX($EG$4:$EX$4,_xlfn.AGGREGATE(15,6,COLUMN($EG$4:$EX$4)-COLUMN($EF$1)/($EG85:$EX85=LARGE($EG85:$EX85,5)),COLUMNS($EX$4:$FB$4))),"")</f>
        <v/>
      </c>
      <c r="FX85" s="230" t="str" cm="1">
        <f t="array" ref="FX85">IFERROR(INDEX($EG$4:$EX$4,_xlfn.AGGREGATE(15,6,COLUMN($EG$4:$EX$4)-COLUMN($EF$1)/($EG85:$EX85=LARGE($EG85:$EX85,6)),COLUMNS($EX$4:$FC$4))),"")</f>
        <v/>
      </c>
      <c r="FY85" s="228" t="str">
        <f t="shared" si="446"/>
        <v/>
      </c>
      <c r="FZ85" s="231" t="str">
        <f t="shared" ca="1" si="447"/>
        <v>R</v>
      </c>
      <c r="GA85" s="231" t="e" cm="1">
        <f t="array" aca="1" ref="GA85" ca="1">IF(INDIRECT(VLOOKUP(GA84,General!AC:AE,3,FALSE)&amp;FQ84)&gt;0,GA84,FY84)</f>
        <v>#N/A</v>
      </c>
      <c r="GB85" s="232">
        <f t="shared" ca="1" si="448"/>
        <v>4</v>
      </c>
      <c r="GC85" s="230"/>
      <c r="GD85" s="231"/>
      <c r="GE85" s="231"/>
      <c r="GF85" s="231"/>
      <c r="GG85" s="231"/>
      <c r="GH85" s="229"/>
      <c r="GI85" s="259">
        <f ca="1">IF(FS85="",-1,COUNTIF(INDIRECT(GC85&amp;$DN$10):INDIRECT(GC85&amp;FQ85),"Y"))</f>
        <v>-1</v>
      </c>
      <c r="GJ85" s="262">
        <f ca="1">IF(FT85="",-1,COUNTIF(INDIRECT(GD85&amp;$DN$10):INDIRECT(GD85&amp;FQ85),"Y"))</f>
        <v>-1</v>
      </c>
      <c r="GK85" s="262">
        <f ca="1">IF(FU85="",-1,COUNTIF(INDIRECT(GE85&amp;$DN$10):INDIRECT(GE85&amp;FQ85),"Y"))</f>
        <v>-1</v>
      </c>
      <c r="GL85" s="260">
        <f ca="1">IF(FV85="",-1,COUNTIF(INDIRECT(GF85&amp;$DN$10):INDIRECT(GF85&amp;FQ85),"Y"))</f>
        <v>-1</v>
      </c>
      <c r="GM85" s="264">
        <f ca="1">IF(FW85="",-1,COUNTIF(INDIRECT(GG85&amp;$DN$10):INDIRECT(GG85&amp;FQ85),"Y"))</f>
        <v>-1</v>
      </c>
      <c r="GN85" s="264">
        <f ca="1">IF(FX85="",-1,COUNTIF(INDIRECT(GH85&amp;$DN$10):INDIRECT(GH85&amp;FQ85),"Y"))</f>
        <v>-1</v>
      </c>
      <c r="GO85" s="230" t="str" cm="1">
        <f t="array" ref="GO85">IFERROR(INDEX($DP$85:$DU$85,_xlfn.AGGREGATE(15,6,COLUMN($DP$85:$DU$85)-COLUMN($DO$85)/($EF$85:$EK$85=MAX($EF$85:$EK$85)),COLUMNS($DP$85:FS85))),"")</f>
        <v/>
      </c>
      <c r="GP85" s="231" t="str" cm="1">
        <f t="array" ref="GP85">IFERROR(INDEX($DP$85:$DU$85,_xlfn.AGGREGATE(15,6,COLUMN($DP$85:$DU$85)-COLUMN($DO$85)/($EF$85:$EK$85=MAX($EF$85:$EK$85)),COLUMNS($DP$85:FT85))),"")</f>
        <v/>
      </c>
      <c r="GQ85" s="231" t="str" cm="1">
        <f t="array" ref="GQ85">IFERROR(INDEX($DP$85:$DU$85,_xlfn.AGGREGATE(15,6,COLUMN($DP$85:$DU$85)-COLUMN($DO$85)/($EF$85:$EK$85=MAX($EF$85:$EK$85)),COLUMNS($DP$85:FU85))),"")</f>
        <v/>
      </c>
      <c r="GR85" s="231" t="str" cm="1">
        <f t="array" ref="GR85">IFERROR(INDEX($DP$85:$DU$85,_xlfn.AGGREGATE(15,6,COLUMN($DP$85:$DU$85)-COLUMN($DO$85)/($EF$85:$EK$85=MAX($EF$85:$EK$85)),COLUMNS($DP$85:FV85))),"")</f>
        <v/>
      </c>
      <c r="GS85" s="231" t="str" cm="1">
        <f t="array" ref="GS85">IFERROR(INDEX($DP$85:$DU$85,_xlfn.AGGREGATE(15,6,COLUMN($DP$85:$DU$85)-COLUMN($DO$85)/($EF$85:$EK$85=MAX($EF$85:$EK$85)),COLUMNS($DP$85:FW85))),"")</f>
        <v/>
      </c>
      <c r="GT85" s="229" t="str" cm="1">
        <f t="array" ref="GT85">IFERROR(INDEX($DP$85:$DU$85,_xlfn.AGGREGATE(15,6,COLUMN($DP$85:$DU$85)-COLUMN($DO$85)/($EF$85:$EK$85=MAX($EF$85:$EK$85)),COLUMNS($DP$85:FX85))),"")</f>
        <v/>
      </c>
      <c r="GU85" s="234">
        <f t="shared" ca="1" si="425"/>
        <v>6</v>
      </c>
      <c r="GV85" s="232">
        <f t="shared" ca="1" si="449"/>
        <v>4</v>
      </c>
      <c r="GW85" s="263" t="str" cm="1">
        <f t="array" aca="1" ref="GW85" ca="1">INDEX(GO85:GT85,1,GV85)</f>
        <v/>
      </c>
      <c r="GX85" s="230" t="str">
        <f t="shared" ca="1" si="283"/>
        <v>B</v>
      </c>
      <c r="GY85" s="231" t="str">
        <f t="shared" ca="1" si="284"/>
        <v>T</v>
      </c>
      <c r="GZ85" s="231" t="str">
        <f t="shared" si="285"/>
        <v>C</v>
      </c>
      <c r="HA85" s="231" t="str">
        <f t="shared" si="274"/>
        <v/>
      </c>
      <c r="HB85" s="231" t="str">
        <f t="shared" ca="1" si="275"/>
        <v>00</v>
      </c>
      <c r="HC85" s="231" t="str">
        <f t="shared" si="276"/>
        <v>00</v>
      </c>
      <c r="HD85" s="234" t="str">
        <f t="shared" si="356"/>
        <v/>
      </c>
      <c r="HE85" s="234" t="str">
        <f t="shared" si="357"/>
        <v/>
      </c>
      <c r="HF85" s="234" t="str">
        <f t="shared" si="358"/>
        <v/>
      </c>
      <c r="HG85" s="234" t="str">
        <f t="shared" si="359"/>
        <v/>
      </c>
      <c r="HH85" s="234" t="str">
        <f t="shared" si="360"/>
        <v/>
      </c>
      <c r="HI85" s="234" t="str">
        <f t="shared" si="361"/>
        <v/>
      </c>
      <c r="HJ85" s="234">
        <f t="shared" ca="1" si="362"/>
        <v>0</v>
      </c>
      <c r="HK85" s="234">
        <f t="shared" ca="1" si="362"/>
        <v>0</v>
      </c>
      <c r="HL85" s="230" t="str">
        <f t="shared" si="277"/>
        <v/>
      </c>
      <c r="HM85" s="231">
        <f>IF(CC85="",0,IFERROR(VLOOKUP(CC80&amp;CC81&amp;CC82&amp;CC83&amp;CC84&amp;CC85,General!I:J,2,FALSE),0))</f>
        <v>0</v>
      </c>
      <c r="HN85" s="231">
        <f>IF(CF85="",0,IFERROR(VLOOKUP(CF80&amp;CF81&amp;CF82&amp;CF83&amp;CF84&amp;CF85,General!I:J,2,FALSE),0))</f>
        <v>0</v>
      </c>
      <c r="HO85" s="231">
        <f>IF(CI85="",0,IFERROR(VLOOKUP(CI80&amp;CI81&amp;CI82&amp;CI83&amp;CI84&amp;CI85,General!I:J,2,FALSE),0))</f>
        <v>0</v>
      </c>
      <c r="HP85" s="231">
        <f>IF(CL85="",0,IFERROR(VLOOKUP(CL80&amp;CL81&amp;CL82&amp;CL83&amp;CL84&amp;CL85,General!I:J,2,FALSE),0))</f>
        <v>0</v>
      </c>
      <c r="HQ85" s="231">
        <f>IF(CO85="",0,IFERROR(VLOOKUP(CO80&amp;CO81&amp;CO82&amp;CO83&amp;CO84&amp;CO85,General!I:J,2,FALSE),0))</f>
        <v>0</v>
      </c>
      <c r="HR85" s="231">
        <f>IF(CR85="",0,IFERROR(VLOOKUP(CR80&amp;CR81&amp;CR82&amp;CR83&amp;CR84&amp;CR85,General!I:J,2,FALSE),0))</f>
        <v>0</v>
      </c>
      <c r="HS85" s="231">
        <f>IF(CU85="",0,IFERROR(VLOOKUP(CU80&amp;CU81&amp;CU82&amp;CU83&amp;CU84&amp;CU85,General!I:J,2,FALSE),0))</f>
        <v>0</v>
      </c>
      <c r="HT85" s="231">
        <f>IF(CX85="",0,IFERROR(VLOOKUP(CX80&amp;CX81&amp;CX82&amp;CX83&amp;CX84&amp;CX85,General!I:J,2,FALSE),0))</f>
        <v>0</v>
      </c>
      <c r="HU85" s="231">
        <f>IF(DA85="",0,IFERROR(VLOOKUP(DA80&amp;DA81&amp;DA82&amp;DA83&amp;DA84&amp;DA85,General!I:J,2,FALSE),0))</f>
        <v>0</v>
      </c>
      <c r="HV85" s="231">
        <f>IF(DD85="",0,IFERROR(VLOOKUP(DD80&amp;DD81&amp;DD82&amp;DD83&amp;DD84&amp;DD85,General!I:J,2,FALSE),0))</f>
        <v>0</v>
      </c>
      <c r="HW85" s="231">
        <f>IF(DG85="",0,IFERROR(VLOOKUP(DG80&amp;DG81&amp;DG82&amp;DG83&amp;DG84&amp;DG85,General!I:J,2,FALSE),0))</f>
        <v>0</v>
      </c>
      <c r="HX85" s="231">
        <f>IF(DJ85="",0,IFERROR(VLOOKUP(DJ80&amp;DJ81&amp;DJ82&amp;DJ83&amp;DJ84&amp;DJ85,General!I:J,2,FALSE),0))</f>
        <v>0</v>
      </c>
      <c r="HY85" s="231">
        <f>IF(DM85="",0,IFERROR(VLOOKUP(DM80&amp;DM81&amp;DM82&amp;DM83&amp;DM84&amp;DM85,General!I:J,2,FALSE),0))</f>
        <v>0</v>
      </c>
      <c r="HZ85" s="231">
        <f>IF(DP85="",0,IFERROR(VLOOKUP(DP80&amp;DP81&amp;DP82&amp;DP83&amp;DP84&amp;DP85,General!I:J,2,FALSE),0))</f>
        <v>0</v>
      </c>
      <c r="IA85" s="231">
        <f>IF(DS85="",0,IFERROR(VLOOKUP(DS80&amp;DS81&amp;DS82&amp;DS83&amp;DS84&amp;DS85,General!I:J,2,FALSE),0))</f>
        <v>0</v>
      </c>
      <c r="IB85" s="231">
        <f>IF(DV85="",0,IFERROR(VLOOKUP(DV80&amp;DV81&amp;DV82&amp;DV83&amp;DV84&amp;DV85,General!I:J,2,FALSE),0))</f>
        <v>0</v>
      </c>
      <c r="IC85" s="229">
        <f>IF(DY85="",0,IFERROR(VLOOKUP(DY80&amp;DY81&amp;DY82&amp;DY83&amp;DY84&amp;DY85,General!I:J,2,FALSE),0))</f>
        <v>0</v>
      </c>
      <c r="ID85" s="229">
        <f>IF(EB85="",0,IFERROR(VLOOKUP(EB80&amp;EB81&amp;EB82&amp;EB83&amp;EB84&amp;EB85,General!I:J,2,FALSE),0))</f>
        <v>0</v>
      </c>
      <c r="IE85" s="229">
        <v>0</v>
      </c>
      <c r="IF85" s="234" t="str">
        <f t="shared" si="426"/>
        <v/>
      </c>
      <c r="IG85" s="234" t="str">
        <f t="shared" si="363"/>
        <v>N</v>
      </c>
      <c r="IH85" s="234" t="str">
        <f t="shared" ca="1" si="364"/>
        <v>N</v>
      </c>
      <c r="II85" s="234" t="str">
        <f t="shared" si="365"/>
        <v>N</v>
      </c>
      <c r="IJ85" s="234" t="str">
        <f t="shared" si="366"/>
        <v/>
      </c>
      <c r="IK85" s="276" t="str">
        <f t="shared" ca="1" si="367"/>
        <v/>
      </c>
      <c r="IL85" s="234" t="str">
        <f t="shared" ca="1" si="368"/>
        <v/>
      </c>
      <c r="IM85" s="234" t="str">
        <f t="shared" si="369"/>
        <v/>
      </c>
      <c r="IN85" s="234" t="str">
        <f t="shared" si="370"/>
        <v/>
      </c>
      <c r="IO85" s="234" t="str">
        <f t="shared" si="371"/>
        <v/>
      </c>
      <c r="IP85" s="234" t="str">
        <f t="shared" si="372"/>
        <v/>
      </c>
      <c r="IQ85" s="234" t="str">
        <f t="shared" si="278"/>
        <v/>
      </c>
      <c r="IR85" s="234" t="str">
        <f t="shared" si="279"/>
        <v/>
      </c>
      <c r="IS85" s="234" t="str">
        <f t="shared" si="266"/>
        <v>00000</v>
      </c>
      <c r="IT85" s="234" t="str">
        <f t="shared" si="266"/>
        <v>00000</v>
      </c>
      <c r="IU85" s="234" t="str">
        <f t="shared" si="267"/>
        <v>000000</v>
      </c>
      <c r="IV85" s="234" t="str">
        <f t="shared" si="267"/>
        <v>000000</v>
      </c>
      <c r="IW85" s="234" t="str">
        <f t="shared" si="268"/>
        <v>B</v>
      </c>
      <c r="IX85" s="234" t="str">
        <f t="shared" si="427"/>
        <v>B</v>
      </c>
      <c r="IY85" s="234" t="str">
        <f t="shared" si="373"/>
        <v/>
      </c>
      <c r="IZ85" s="234" t="str">
        <f t="shared" ca="1" si="374"/>
        <v/>
      </c>
      <c r="JA85" s="234" t="str">
        <f t="shared" ca="1" si="375"/>
        <v>0</v>
      </c>
      <c r="JB85" s="234" t="str">
        <f t="shared" ca="1" si="376"/>
        <v/>
      </c>
      <c r="JC85" s="234" t="str">
        <f t="shared" si="377"/>
        <v>0</v>
      </c>
      <c r="JD85" s="234" t="str">
        <f t="shared" ca="1" si="378"/>
        <v/>
      </c>
      <c r="JE85" s="234" t="str">
        <f t="shared" ca="1" si="428"/>
        <v/>
      </c>
      <c r="JF85" s="234" t="str">
        <f t="shared" ca="1" si="429"/>
        <v/>
      </c>
      <c r="JG85" s="234" t="str">
        <f t="shared" ca="1" si="430"/>
        <v/>
      </c>
      <c r="JH85" s="234" t="str">
        <f t="shared" si="379"/>
        <v/>
      </c>
      <c r="JI85" s="234"/>
      <c r="JJ85" s="234"/>
      <c r="JK85" s="234"/>
      <c r="JL85" s="234"/>
      <c r="JM85" s="234"/>
      <c r="JN85" s="234">
        <v>2</v>
      </c>
      <c r="JO85" s="218"/>
      <c r="JP85" s="234"/>
      <c r="JQ85" s="234"/>
      <c r="JS85" s="281" t="e">
        <f t="shared" si="199"/>
        <v>#DIV/0!</v>
      </c>
      <c r="JT85" s="1" t="e">
        <f t="shared" si="200"/>
        <v>#DIV/0!</v>
      </c>
      <c r="JU85" s="1" t="e">
        <f t="shared" si="431"/>
        <v>#DIV/0!</v>
      </c>
      <c r="JV85" s="1" t="e">
        <f t="shared" si="432"/>
        <v>#DIV/0!</v>
      </c>
      <c r="JW85" s="1" t="e">
        <f t="shared" si="433"/>
        <v>#DIV/0!</v>
      </c>
      <c r="JX85" s="1" t="str">
        <f t="shared" si="434"/>
        <v/>
      </c>
      <c r="JY85" s="1" t="str">
        <f t="shared" si="435"/>
        <v/>
      </c>
      <c r="JZ85" s="1" t="str">
        <f t="shared" si="436"/>
        <v/>
      </c>
      <c r="KA85" s="1" t="str">
        <f t="shared" si="437"/>
        <v/>
      </c>
      <c r="KB85" s="1" t="str">
        <f t="shared" si="438"/>
        <v/>
      </c>
      <c r="KC85" s="1" t="str" cm="1">
        <f t="array" aca="1" ref="KC85" ca="1">IF(INDIRECT(VLOOKUP(KC84,General!AC:AE,3,FALSE)&amp;FQ84)&gt;1,KC84,JX85)</f>
        <v>DL</v>
      </c>
      <c r="KD85" s="1" t="str" cm="1">
        <f t="array" aca="1" ref="KD85" ca="1">IF(AND(INDIRECT(VLOOKUP(KD84,General!AC:AE,3,FALSE)&amp;FQ84)&gt;6,KD84&lt;&gt;KC85),KD84,IF(JX85&lt;&gt;KC85,JX85,IF(AND(JX85=JY85,JX85=JZ85),KA85,IF(JX85=JY85,JZ85,JY85))))</f>
        <v>DR</v>
      </c>
      <c r="KE85" s="1" t="str" cm="1">
        <f t="array" aca="1" ref="KE85" ca="1">IF(AND(INDIRECT(VLOOKUP(KE84,General!AC:AE,3,FALSE)&amp;FQ84)&gt;6,KE84&lt;&gt;KC85,KE84&lt;&gt;KD85),KE84,IF(AND(JX85&lt;&gt;KC85,JX85&lt;&gt;KD85),JX85,IF(AND(JY85&lt;&gt;KC85,JY85&lt;&gt;KD85),JY85,IF(AND(JZ85&lt;&gt;KC85,JZ85&lt;&gt;KD85),JZ85,IF(AND(KA85&lt;&gt;KC85,KA85&lt;&gt;KD85),KA85,KB85)))))</f>
        <v>CW</v>
      </c>
      <c r="KF85" s="1" t="str" cm="1">
        <f t="array" aca="1" ref="KF85" ca="1">INDIRECT(KC85&amp;FQ85)</f>
        <v/>
      </c>
      <c r="KG85" s="1" t="str" cm="1">
        <f t="array" aca="1" ref="KG85" ca="1">INDIRECT(KD85&amp;FQ85)</f>
        <v/>
      </c>
      <c r="KH85" s="1" t="str" cm="1">
        <f t="array" aca="1" ref="KH85" ca="1">INDIRECT(KE85&amp;FQ85)</f>
        <v/>
      </c>
      <c r="KI85" s="1" t="str">
        <f ca="1">VLOOKUP(KC85,General!AF:AG,2,FALSE)</f>
        <v xml:space="preserve">L3O </v>
      </c>
      <c r="KJ85" s="1" t="str">
        <f ca="1">VLOOKUP(KD85,General!AF:AG,2,FALSE)</f>
        <v xml:space="preserve">L4O </v>
      </c>
      <c r="KK85" s="1" t="str">
        <f ca="1">VLOOKUP(KE85,General!AF:AG,2,FALSE)</f>
        <v>AWB</v>
      </c>
      <c r="KL85" s="1" t="str">
        <f t="shared" ca="1" si="450"/>
        <v>Y</v>
      </c>
      <c r="KM85" s="1" t="str">
        <f t="shared" ca="1" si="451"/>
        <v>Y</v>
      </c>
      <c r="KN85" s="1" t="str">
        <f t="shared" ca="1" si="452"/>
        <v>Y</v>
      </c>
    </row>
    <row r="86" spans="1:300" ht="15.75" thickBot="1">
      <c r="A86" s="1">
        <v>82</v>
      </c>
      <c r="B86" s="9" t="str">
        <f t="shared" si="286"/>
        <v/>
      </c>
      <c r="C86" s="91" t="str">
        <f t="shared" si="439"/>
        <v/>
      </c>
      <c r="D86" s="86" t="str">
        <f t="shared" si="380"/>
        <v/>
      </c>
      <c r="E86" s="87" t="str">
        <f t="shared" si="380"/>
        <v/>
      </c>
      <c r="F86" s="8" t="str">
        <f t="shared" si="287"/>
        <v/>
      </c>
      <c r="H86" s="94" t="str">
        <f t="shared" si="440"/>
        <v/>
      </c>
      <c r="I86" s="86" t="str">
        <f t="shared" si="381"/>
        <v/>
      </c>
      <c r="J86" s="87" t="str">
        <f t="shared" si="381"/>
        <v/>
      </c>
      <c r="K86" s="8" t="str">
        <f t="shared" si="382"/>
        <v/>
      </c>
      <c r="L86" s="52"/>
      <c r="M86" s="16" t="str">
        <f>IF(Dashboard!AH86="","",Dashboard!AH86)</f>
        <v/>
      </c>
      <c r="O86" s="9" t="str">
        <f t="shared" si="441"/>
        <v/>
      </c>
      <c r="P86" s="86" t="str">
        <f t="shared" si="383"/>
        <v/>
      </c>
      <c r="Q86" s="87" t="str">
        <f t="shared" si="383"/>
        <v/>
      </c>
      <c r="R86" s="4" t="str">
        <f t="shared" si="384"/>
        <v/>
      </c>
      <c r="S86" s="4" t="str">
        <f t="shared" si="385"/>
        <v/>
      </c>
      <c r="T86" s="110" t="str">
        <f t="shared" si="386"/>
        <v/>
      </c>
      <c r="U86" s="4" t="str">
        <f>IF(M86="","",IF(B86="NB",U85,IF(T86="",SUM($T$5:$T86)+S86,SUM($T$5:$T86))))</f>
        <v/>
      </c>
      <c r="V86" s="98" t="str">
        <f t="shared" si="272"/>
        <v/>
      </c>
      <c r="W86" s="72" t="e">
        <f t="shared" ca="1" si="288"/>
        <v>#VALUE!</v>
      </c>
      <c r="X86" s="74" t="str">
        <f t="shared" si="289"/>
        <v/>
      </c>
      <c r="Y86" s="9" t="str">
        <f t="shared" ca="1" si="280"/>
        <v>D</v>
      </c>
      <c r="Z86" s="4" t="str">
        <f t="shared" ca="1" si="281"/>
        <v>D</v>
      </c>
      <c r="AA86" s="4" t="str">
        <f t="shared" ca="1" si="282"/>
        <v>B</v>
      </c>
      <c r="AB86" s="4" t="str">
        <f t="shared" si="442"/>
        <v/>
      </c>
      <c r="AC86" s="4" t="str">
        <f t="shared" si="443"/>
        <v/>
      </c>
      <c r="AD86" s="4" t="str">
        <f t="shared" si="444"/>
        <v/>
      </c>
      <c r="AE86" s="1" t="str">
        <f t="shared" si="387"/>
        <v/>
      </c>
      <c r="AF86" s="1" t="str">
        <f t="shared" si="388"/>
        <v/>
      </c>
      <c r="AG86" s="1" t="str">
        <f t="shared" si="389"/>
        <v/>
      </c>
      <c r="AH86" s="1" t="str">
        <f t="shared" si="390"/>
        <v/>
      </c>
      <c r="AI86" s="1" t="str">
        <f t="shared" si="391"/>
        <v/>
      </c>
      <c r="AJ86" s="1" t="str">
        <f t="shared" si="392"/>
        <v/>
      </c>
      <c r="AK86" s="1">
        <f t="shared" si="393"/>
        <v>0</v>
      </c>
      <c r="AL86" s="1">
        <f t="shared" si="393"/>
        <v>0</v>
      </c>
      <c r="AM86" s="1" t="str">
        <f t="shared" si="273"/>
        <v/>
      </c>
      <c r="AN86" s="1">
        <f t="shared" si="290"/>
        <v>0</v>
      </c>
      <c r="AO86" s="1" t="str">
        <f t="shared" si="445"/>
        <v/>
      </c>
      <c r="AP86" s="1" t="str">
        <f t="shared" si="291"/>
        <v>N</v>
      </c>
      <c r="AQ86" s="1" t="str">
        <f t="shared" si="292"/>
        <v>N</v>
      </c>
      <c r="AR86" s="1" t="str">
        <f t="shared" si="293"/>
        <v>N</v>
      </c>
      <c r="AS86" s="1" t="str">
        <f t="shared" si="294"/>
        <v/>
      </c>
      <c r="AT86" s="15" t="str">
        <f t="shared" ca="1" si="394"/>
        <v/>
      </c>
      <c r="AU86" s="1" t="str">
        <f t="shared" ca="1" si="295"/>
        <v/>
      </c>
      <c r="AV86" s="1" t="str">
        <f t="shared" ca="1" si="296"/>
        <v/>
      </c>
      <c r="AW86" s="1" t="str">
        <f t="shared" si="297"/>
        <v/>
      </c>
      <c r="AX86" s="1" t="str">
        <f t="shared" si="298"/>
        <v/>
      </c>
      <c r="AY86" s="1" t="str">
        <f t="shared" si="299"/>
        <v/>
      </c>
      <c r="AZ86" s="1" t="str">
        <f>IF(Dashboard!AH86="P",IF(AZ85="",1,AZ85+1),"")</f>
        <v/>
      </c>
      <c r="BA86" s="1" t="str">
        <f>IF(Dashboard!AH86="B",IF(BA85="",1,BA85+1),"")</f>
        <v/>
      </c>
      <c r="BB86" s="1" t="str">
        <f t="shared" si="270"/>
        <v>00000</v>
      </c>
      <c r="BC86" s="1" t="str">
        <f t="shared" si="270"/>
        <v>00000</v>
      </c>
      <c r="BD86" s="1" t="str">
        <f t="shared" si="271"/>
        <v>000000</v>
      </c>
      <c r="BE86" s="1" t="str">
        <f t="shared" si="271"/>
        <v>000000</v>
      </c>
      <c r="BF86" s="1" t="str">
        <f t="shared" si="395"/>
        <v>B</v>
      </c>
      <c r="BG86" s="1" t="str">
        <f t="shared" si="300"/>
        <v/>
      </c>
      <c r="BH86" s="1">
        <f t="shared" ca="1" si="396"/>
        <v>0</v>
      </c>
      <c r="BI86" s="1" t="str">
        <f t="shared" si="301"/>
        <v/>
      </c>
      <c r="BJ86" s="1">
        <f t="shared" ca="1" si="397"/>
        <v>0</v>
      </c>
      <c r="BK86" s="1" t="str">
        <f t="shared" si="302"/>
        <v/>
      </c>
      <c r="BL86" s="1">
        <f t="shared" ca="1" si="398"/>
        <v>0</v>
      </c>
      <c r="BM86" s="1" t="str">
        <f t="shared" ca="1" si="399"/>
        <v>0</v>
      </c>
      <c r="BN86" s="1" t="str">
        <f t="shared" ca="1" si="400"/>
        <v>0</v>
      </c>
      <c r="BO86" s="1" t="str">
        <f t="shared" ca="1" si="401"/>
        <v>0</v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>IF(Dashboard!U86="",1,0.5)</f>
        <v>1</v>
      </c>
      <c r="CB86" s="230" t="str">
        <f t="shared" si="303"/>
        <v/>
      </c>
      <c r="CC86" s="231" t="str">
        <f t="shared" si="304"/>
        <v/>
      </c>
      <c r="CD86" s="229" t="str">
        <f t="shared" si="305"/>
        <v/>
      </c>
      <c r="CE86" s="230" t="str">
        <f t="shared" si="306"/>
        <v/>
      </c>
      <c r="CF86" s="231" t="str">
        <f t="shared" si="307"/>
        <v/>
      </c>
      <c r="CG86" s="229" t="str">
        <f t="shared" si="308"/>
        <v/>
      </c>
      <c r="CH86" s="230" t="str">
        <f t="shared" si="309"/>
        <v/>
      </c>
      <c r="CI86" s="231" t="str">
        <f t="shared" si="310"/>
        <v/>
      </c>
      <c r="CJ86" s="229" t="str">
        <f t="shared" si="311"/>
        <v/>
      </c>
      <c r="CK86" s="230" t="str">
        <f t="shared" si="312"/>
        <v/>
      </c>
      <c r="CL86" s="231" t="str">
        <f t="shared" si="313"/>
        <v/>
      </c>
      <c r="CM86" s="229" t="str">
        <f t="shared" si="314"/>
        <v/>
      </c>
      <c r="CN86" s="230" t="str">
        <f t="shared" si="402"/>
        <v/>
      </c>
      <c r="CO86" s="231" t="str">
        <f t="shared" si="315"/>
        <v/>
      </c>
      <c r="CP86" s="229" t="str">
        <f t="shared" si="316"/>
        <v/>
      </c>
      <c r="CQ86" s="230" t="str">
        <f t="shared" si="317"/>
        <v/>
      </c>
      <c r="CR86" s="231" t="str">
        <f t="shared" si="318"/>
        <v/>
      </c>
      <c r="CS86" s="229" t="str">
        <f t="shared" si="319"/>
        <v/>
      </c>
      <c r="CT86" s="230" t="str">
        <f t="shared" si="320"/>
        <v/>
      </c>
      <c r="CU86" s="231" t="str">
        <f t="shared" si="321"/>
        <v/>
      </c>
      <c r="CV86" s="229" t="str">
        <f t="shared" si="322"/>
        <v/>
      </c>
      <c r="CW86" s="230" t="str">
        <f t="shared" si="323"/>
        <v/>
      </c>
      <c r="CX86" s="231" t="str">
        <f t="shared" si="324"/>
        <v/>
      </c>
      <c r="CY86" s="232" t="str">
        <f t="shared" si="325"/>
        <v/>
      </c>
      <c r="CZ86" s="230" t="str">
        <f t="shared" si="326"/>
        <v/>
      </c>
      <c r="DA86" s="231" t="str">
        <f t="shared" si="327"/>
        <v/>
      </c>
      <c r="DB86" s="229" t="str">
        <f t="shared" si="328"/>
        <v/>
      </c>
      <c r="DC86" s="230" t="str">
        <f t="shared" si="329"/>
        <v/>
      </c>
      <c r="DD86" s="231" t="str">
        <f t="shared" si="330"/>
        <v/>
      </c>
      <c r="DE86" s="229" t="str">
        <f t="shared" si="331"/>
        <v/>
      </c>
      <c r="DF86" s="230" t="str">
        <f t="shared" si="332"/>
        <v/>
      </c>
      <c r="DG86" s="231" t="str">
        <f t="shared" si="333"/>
        <v/>
      </c>
      <c r="DH86" s="229" t="str">
        <f t="shared" si="334"/>
        <v/>
      </c>
      <c r="DI86" s="230" t="str">
        <f t="shared" si="335"/>
        <v/>
      </c>
      <c r="DJ86" s="231" t="str">
        <f t="shared" si="336"/>
        <v/>
      </c>
      <c r="DK86" s="229" t="str">
        <f t="shared" si="337"/>
        <v/>
      </c>
      <c r="DL86" s="230" t="str">
        <f t="shared" si="338"/>
        <v/>
      </c>
      <c r="DM86" s="231" t="str">
        <f t="shared" si="339"/>
        <v/>
      </c>
      <c r="DN86" s="229" t="str">
        <f t="shared" si="340"/>
        <v/>
      </c>
      <c r="DO86" s="230" t="str">
        <f t="shared" si="341"/>
        <v/>
      </c>
      <c r="DP86" s="231" t="str">
        <f t="shared" si="342"/>
        <v/>
      </c>
      <c r="DQ86" s="229" t="str">
        <f t="shared" si="343"/>
        <v/>
      </c>
      <c r="DR86" s="230" t="str">
        <f t="shared" si="344"/>
        <v/>
      </c>
      <c r="DS86" s="231" t="str">
        <f t="shared" si="345"/>
        <v/>
      </c>
      <c r="DT86" s="229" t="str">
        <f t="shared" si="346"/>
        <v/>
      </c>
      <c r="DU86" s="230" t="str">
        <f t="shared" si="347"/>
        <v/>
      </c>
      <c r="DV86" s="231" t="str">
        <f t="shared" si="348"/>
        <v/>
      </c>
      <c r="DW86" s="229" t="str">
        <f t="shared" si="349"/>
        <v/>
      </c>
      <c r="DX86" s="230" t="str">
        <f t="shared" si="350"/>
        <v/>
      </c>
      <c r="DY86" s="231" t="str">
        <f t="shared" si="351"/>
        <v/>
      </c>
      <c r="DZ86" s="229" t="str">
        <f t="shared" si="352"/>
        <v/>
      </c>
      <c r="EA86" s="230" t="str">
        <f t="shared" si="353"/>
        <v/>
      </c>
      <c r="EB86" s="231" t="str">
        <f t="shared" si="354"/>
        <v/>
      </c>
      <c r="EC86" s="229" t="str">
        <f t="shared" si="355"/>
        <v/>
      </c>
      <c r="ED86" s="252">
        <f t="shared" si="403"/>
        <v>0</v>
      </c>
      <c r="EE86" s="253">
        <f t="shared" si="404"/>
        <v>0</v>
      </c>
      <c r="EF86" s="254" t="str">
        <f t="shared" si="405"/>
        <v/>
      </c>
      <c r="EG86" s="255" t="e">
        <f t="shared" si="406"/>
        <v>#DIV/0!</v>
      </c>
      <c r="EH86" s="255" t="e">
        <f t="shared" si="406"/>
        <v>#DIV/0!</v>
      </c>
      <c r="EI86" s="255" t="e">
        <f t="shared" si="406"/>
        <v>#DIV/0!</v>
      </c>
      <c r="EJ86" s="255" t="e">
        <f t="shared" si="406"/>
        <v>#DIV/0!</v>
      </c>
      <c r="EK86" s="255" t="e">
        <f t="shared" si="406"/>
        <v>#DIV/0!</v>
      </c>
      <c r="EL86" s="255" t="e">
        <f t="shared" si="406"/>
        <v>#DIV/0!</v>
      </c>
      <c r="EM86" s="255" t="e">
        <f t="shared" si="406"/>
        <v>#DIV/0!</v>
      </c>
      <c r="EN86" s="255" t="e">
        <f t="shared" si="406"/>
        <v>#DIV/0!</v>
      </c>
      <c r="EO86" s="255" t="e">
        <f t="shared" si="406"/>
        <v>#DIV/0!</v>
      </c>
      <c r="EP86" s="255" t="e">
        <f t="shared" si="406"/>
        <v>#DIV/0!</v>
      </c>
      <c r="EQ86" s="255" t="e">
        <f t="shared" si="406"/>
        <v>#DIV/0!</v>
      </c>
      <c r="ER86" s="255" t="e">
        <f t="shared" si="406"/>
        <v>#DIV/0!</v>
      </c>
      <c r="ES86" s="255" t="e">
        <f t="shared" si="406"/>
        <v>#DIV/0!</v>
      </c>
      <c r="ET86" s="255" t="e">
        <f t="shared" si="406"/>
        <v>#DIV/0!</v>
      </c>
      <c r="EU86" s="255" t="e">
        <f t="shared" si="406"/>
        <v>#DIV/0!</v>
      </c>
      <c r="EV86" s="255" t="e">
        <f t="shared" si="260"/>
        <v>#DIV/0!</v>
      </c>
      <c r="EW86" s="255" t="e">
        <f t="shared" si="203"/>
        <v>#DIV/0!</v>
      </c>
      <c r="EX86" s="255" t="e">
        <f t="shared" si="201"/>
        <v>#DIV/0!</v>
      </c>
      <c r="EY86" s="256" t="str">
        <f t="shared" si="407"/>
        <v/>
      </c>
      <c r="EZ86" s="257" t="str">
        <f t="shared" si="408"/>
        <v/>
      </c>
      <c r="FA86" s="257" t="str">
        <f t="shared" si="409"/>
        <v/>
      </c>
      <c r="FB86" s="257" t="str">
        <f t="shared" si="410"/>
        <v/>
      </c>
      <c r="FC86" s="257" t="str">
        <f t="shared" si="411"/>
        <v/>
      </c>
      <c r="FD86" s="257" t="str">
        <f t="shared" si="412"/>
        <v/>
      </c>
      <c r="FE86" s="257" t="str">
        <f t="shared" si="413"/>
        <v/>
      </c>
      <c r="FF86" s="257" t="str">
        <f t="shared" si="414"/>
        <v/>
      </c>
      <c r="FG86" s="257" t="str">
        <f t="shared" si="415"/>
        <v/>
      </c>
      <c r="FH86" s="257" t="str">
        <f t="shared" si="416"/>
        <v/>
      </c>
      <c r="FI86" s="257" t="str">
        <f t="shared" si="417"/>
        <v/>
      </c>
      <c r="FJ86" s="257" t="str">
        <f t="shared" si="418"/>
        <v/>
      </c>
      <c r="FK86" s="257" t="str">
        <f t="shared" si="419"/>
        <v/>
      </c>
      <c r="FL86" s="257" t="str">
        <f t="shared" si="420"/>
        <v/>
      </c>
      <c r="FM86" s="257" t="str">
        <f t="shared" si="421"/>
        <v/>
      </c>
      <c r="FN86" s="257" t="str">
        <f t="shared" si="422"/>
        <v/>
      </c>
      <c r="FO86" s="257" t="str">
        <f t="shared" si="423"/>
        <v/>
      </c>
      <c r="FP86" s="258" t="str">
        <f t="shared" si="424"/>
        <v/>
      </c>
      <c r="FQ86" s="228">
        <v>86</v>
      </c>
      <c r="FR86" s="232">
        <f t="shared" si="453"/>
        <v>81</v>
      </c>
      <c r="FS86" s="230" t="str" cm="1">
        <f t="array" ref="FS86">IFERROR(INDEX($EG$4:$EX$4,_xlfn.AGGREGATE(15,6,COLUMN($EG$4:$EX$4)-COLUMN($EF$1)/($EG86:$EX86=LARGE($EG86:$EX86,1)),COLUMNS($EX$4:$EX$4))),"")</f>
        <v/>
      </c>
      <c r="FT86" s="230" t="str" cm="1">
        <f t="array" ref="FT86">IFERROR(INDEX($EG$4:$EX$4,_xlfn.AGGREGATE(15,6,COLUMN($EG$4:$EX$4)-COLUMN($EF$1)/($EG86:$EX86=LARGE($EG86:$EX86,2)),COLUMNS($EX$4:$EY$4))),"")</f>
        <v/>
      </c>
      <c r="FU86" s="230" t="str" cm="1">
        <f t="array" ref="FU86">IFERROR(INDEX($EG$4:$EX$4,_xlfn.AGGREGATE(15,6,COLUMN($EG$4:$EX$4)-COLUMN($EF$1)/($EG86:$EX86=LARGE($EG86:$EX86,3)),COLUMNS($EX$4:$EZ$4))),"")</f>
        <v/>
      </c>
      <c r="FV86" s="230" t="str" cm="1">
        <f t="array" ref="FV86">IFERROR(INDEX($EG$4:$EX$4,_xlfn.AGGREGATE(15,6,COLUMN($EG$4:$EX$4)-COLUMN($EF$1)/($EG86:$EX86=LARGE($EG86:$EX86,4)),COLUMNS($EX$4:$FA$4))),"")</f>
        <v/>
      </c>
      <c r="FW86" s="230" t="str" cm="1">
        <f t="array" ref="FW86">IFERROR(INDEX($EG$4:$EX$4,_xlfn.AGGREGATE(15,6,COLUMN($EG$4:$EX$4)-COLUMN($EF$1)/($EG86:$EX86=LARGE($EG86:$EX86,5)),COLUMNS($EX$4:$FB$4))),"")</f>
        <v/>
      </c>
      <c r="FX86" s="230" t="str" cm="1">
        <f t="array" ref="FX86">IFERROR(INDEX($EG$4:$EX$4,_xlfn.AGGREGATE(15,6,COLUMN($EG$4:$EX$4)-COLUMN($EF$1)/($EG86:$EX86=LARGE($EG86:$EX86,6)),COLUMNS($EX$4:$FC$4))),"")</f>
        <v/>
      </c>
      <c r="FY86" s="228" t="str">
        <f t="shared" si="446"/>
        <v/>
      </c>
      <c r="FZ86" s="231" t="str">
        <f t="shared" ca="1" si="447"/>
        <v>R</v>
      </c>
      <c r="GA86" s="231" t="e" cm="1">
        <f t="array" aca="1" ref="GA86" ca="1">IF(INDIRECT(VLOOKUP(GA85,General!AC:AE,3,FALSE)&amp;FQ85)&gt;0,GA85,FY85)</f>
        <v>#N/A</v>
      </c>
      <c r="GB86" s="232">
        <f t="shared" ca="1" si="448"/>
        <v>5</v>
      </c>
      <c r="GC86" s="230"/>
      <c r="GD86" s="231"/>
      <c r="GE86" s="231"/>
      <c r="GF86" s="231"/>
      <c r="GG86" s="231"/>
      <c r="GH86" s="229"/>
      <c r="GI86" s="259">
        <f ca="1">IF(FS86="",-1,COUNTIF(INDIRECT(GC86&amp;$DN$10):INDIRECT(GC86&amp;FQ86),"Y"))</f>
        <v>-1</v>
      </c>
      <c r="GJ86" s="262">
        <f ca="1">IF(FT86="",-1,COUNTIF(INDIRECT(GD86&amp;$DN$10):INDIRECT(GD86&amp;FQ86),"Y"))</f>
        <v>-1</v>
      </c>
      <c r="GK86" s="262">
        <f ca="1">IF(FU86="",-1,COUNTIF(INDIRECT(GE86&amp;$DN$10):INDIRECT(GE86&amp;FQ86),"Y"))</f>
        <v>-1</v>
      </c>
      <c r="GL86" s="260">
        <f ca="1">IF(FV86="",-1,COUNTIF(INDIRECT(GF86&amp;$DN$10):INDIRECT(GF86&amp;FQ86),"Y"))</f>
        <v>-1</v>
      </c>
      <c r="GM86" s="264">
        <f ca="1">IF(FW86="",-1,COUNTIF(INDIRECT(GG86&amp;$DN$10):INDIRECT(GG86&amp;FQ86),"Y"))</f>
        <v>-1</v>
      </c>
      <c r="GN86" s="264">
        <f ca="1">IF(FX86="",-1,COUNTIF(INDIRECT(GH86&amp;$DN$10):INDIRECT(GH86&amp;FQ86),"Y"))</f>
        <v>-1</v>
      </c>
      <c r="GO86" s="230" t="str" cm="1">
        <f t="array" ref="GO86">IFERROR(INDEX($DP$86:$DU$86,_xlfn.AGGREGATE(15,6,COLUMN($DP$86:$DU$86)-COLUMN($DO$86)/($EF$86:$EK$86=MAX($EF$86:$EK$86)),COLUMNS($DP$86:FS86))),"")</f>
        <v/>
      </c>
      <c r="GP86" s="231" t="str" cm="1">
        <f t="array" ref="GP86">IFERROR(INDEX($DP$86:$DU$86,_xlfn.AGGREGATE(15,6,COLUMN($DP$86:$DU$86)-COLUMN($DO$86)/($EF$86:$EK$86=MAX($EF$86:$EK$86)),COLUMNS($DP$86:FT86))),"")</f>
        <v/>
      </c>
      <c r="GQ86" s="231" t="str" cm="1">
        <f t="array" ref="GQ86">IFERROR(INDEX($DP$86:$DU$86,_xlfn.AGGREGATE(15,6,COLUMN($DP$86:$DU$86)-COLUMN($DO$86)/($EF$86:$EK$86=MAX($EF$86:$EK$86)),COLUMNS($DP$86:FU86))),"")</f>
        <v/>
      </c>
      <c r="GR86" s="231" t="str" cm="1">
        <f t="array" ref="GR86">IFERROR(INDEX($DP$86:$DU$86,_xlfn.AGGREGATE(15,6,COLUMN($DP$86:$DU$86)-COLUMN($DO$86)/($EF$86:$EK$86=MAX($EF$86:$EK$86)),COLUMNS($DP$86:FV86))),"")</f>
        <v/>
      </c>
      <c r="GS86" s="231" t="str" cm="1">
        <f t="array" ref="GS86">IFERROR(INDEX($DP$86:$DU$86,_xlfn.AGGREGATE(15,6,COLUMN($DP$86:$DU$86)-COLUMN($DO$86)/($EF$86:$EK$86=MAX($EF$86:$EK$86)),COLUMNS($DP$86:FW86))),"")</f>
        <v/>
      </c>
      <c r="GT86" s="229" t="str" cm="1">
        <f t="array" ref="GT86">IFERROR(INDEX($DP$86:$DU$86,_xlfn.AGGREGATE(15,6,COLUMN($DP$86:$DU$86)-COLUMN($DO$86)/($EF$86:$EK$86=MAX($EF$86:$EK$86)),COLUMNS($DP$86:FX86))),"")</f>
        <v/>
      </c>
      <c r="GU86" s="234">
        <f t="shared" ca="1" si="425"/>
        <v>6</v>
      </c>
      <c r="GV86" s="232">
        <f t="shared" ca="1" si="449"/>
        <v>5</v>
      </c>
      <c r="GW86" s="263" t="str" cm="1">
        <f t="array" aca="1" ref="GW86" ca="1">INDEX(GO86:GT86,1,GV86)</f>
        <v/>
      </c>
      <c r="GX86" s="230" t="str">
        <f t="shared" ca="1" si="283"/>
        <v>B</v>
      </c>
      <c r="GY86" s="231" t="str">
        <f t="shared" ca="1" si="284"/>
        <v>T</v>
      </c>
      <c r="GZ86" s="231" t="str">
        <f t="shared" si="285"/>
        <v>C</v>
      </c>
      <c r="HA86" s="231" t="str">
        <f t="shared" si="274"/>
        <v/>
      </c>
      <c r="HB86" s="231" t="str">
        <f t="shared" ca="1" si="275"/>
        <v>00</v>
      </c>
      <c r="HC86" s="231" t="str">
        <f t="shared" si="276"/>
        <v>00</v>
      </c>
      <c r="HD86" s="234" t="str">
        <f t="shared" si="356"/>
        <v/>
      </c>
      <c r="HE86" s="234" t="str">
        <f t="shared" si="357"/>
        <v/>
      </c>
      <c r="HF86" s="234" t="str">
        <f t="shared" si="358"/>
        <v/>
      </c>
      <c r="HG86" s="234" t="str">
        <f t="shared" si="359"/>
        <v/>
      </c>
      <c r="HH86" s="234" t="str">
        <f t="shared" si="360"/>
        <v/>
      </c>
      <c r="HI86" s="234" t="str">
        <f t="shared" si="361"/>
        <v/>
      </c>
      <c r="HJ86" s="234">
        <f t="shared" ca="1" si="362"/>
        <v>0</v>
      </c>
      <c r="HK86" s="234">
        <f t="shared" ca="1" si="362"/>
        <v>0</v>
      </c>
      <c r="HL86" s="230" t="str">
        <f t="shared" si="277"/>
        <v/>
      </c>
      <c r="HM86" s="231">
        <f>IF(CC86="",0,IFERROR(VLOOKUP(CC81&amp;CC82&amp;CC83&amp;CC84&amp;CC85&amp;CC86,General!I:J,2,FALSE),0))</f>
        <v>0</v>
      </c>
      <c r="HN86" s="231">
        <f>IF(CF86="",0,IFERROR(VLOOKUP(CF81&amp;CF82&amp;CF83&amp;CF84&amp;CF85&amp;CF86,General!I:J,2,FALSE),0))</f>
        <v>0</v>
      </c>
      <c r="HO86" s="231">
        <f>IF(CI86="",0,IFERROR(VLOOKUP(CI81&amp;CI82&amp;CI83&amp;CI84&amp;CI85&amp;CI86,General!I:J,2,FALSE),0))</f>
        <v>0</v>
      </c>
      <c r="HP86" s="231">
        <f>IF(CL86="",0,IFERROR(VLOOKUP(CL81&amp;CL82&amp;CL83&amp;CL84&amp;CL85&amp;CL86,General!I:J,2,FALSE),0))</f>
        <v>0</v>
      </c>
      <c r="HQ86" s="231">
        <f>IF(CO86="",0,IFERROR(VLOOKUP(CO81&amp;CO82&amp;CO83&amp;CO84&amp;CO85&amp;CO86,General!I:J,2,FALSE),0))</f>
        <v>0</v>
      </c>
      <c r="HR86" s="231">
        <f>IF(CR86="",0,IFERROR(VLOOKUP(CR81&amp;CR82&amp;CR83&amp;CR84&amp;CR85&amp;CR86,General!I:J,2,FALSE),0))</f>
        <v>0</v>
      </c>
      <c r="HS86" s="231">
        <f>IF(CU86="",0,IFERROR(VLOOKUP(CU81&amp;CU82&amp;CU83&amp;CU84&amp;CU85&amp;CU86,General!I:J,2,FALSE),0))</f>
        <v>0</v>
      </c>
      <c r="HT86" s="231">
        <f>IF(CX86="",0,IFERROR(VLOOKUP(CX81&amp;CX82&amp;CX83&amp;CX84&amp;CX85&amp;CX86,General!I:J,2,FALSE),0))</f>
        <v>0</v>
      </c>
      <c r="HU86" s="231">
        <f>IF(DA86="",0,IFERROR(VLOOKUP(DA81&amp;DA82&amp;DA83&amp;DA84&amp;DA85&amp;DA86,General!I:J,2,FALSE),0))</f>
        <v>0</v>
      </c>
      <c r="HV86" s="231">
        <f>IF(DD86="",0,IFERROR(VLOOKUP(DD81&amp;DD82&amp;DD83&amp;DD84&amp;DD85&amp;DD86,General!I:J,2,FALSE),0))</f>
        <v>0</v>
      </c>
      <c r="HW86" s="231">
        <f>IF(DG86="",0,IFERROR(VLOOKUP(DG81&amp;DG82&amp;DG83&amp;DG84&amp;DG85&amp;DG86,General!I:J,2,FALSE),0))</f>
        <v>0</v>
      </c>
      <c r="HX86" s="231">
        <f>IF(DJ86="",0,IFERROR(VLOOKUP(DJ81&amp;DJ82&amp;DJ83&amp;DJ84&amp;DJ85&amp;DJ86,General!I:J,2,FALSE),0))</f>
        <v>0</v>
      </c>
      <c r="HY86" s="231">
        <f>IF(DM86="",0,IFERROR(VLOOKUP(DM81&amp;DM82&amp;DM83&amp;DM84&amp;DM85&amp;DM86,General!I:J,2,FALSE),0))</f>
        <v>0</v>
      </c>
      <c r="HZ86" s="231">
        <f>IF(DP86="",0,IFERROR(VLOOKUP(DP81&amp;DP82&amp;DP83&amp;DP84&amp;DP85&amp;DP86,General!I:J,2,FALSE),0))</f>
        <v>0</v>
      </c>
      <c r="IA86" s="231">
        <f>IF(DS86="",0,IFERROR(VLOOKUP(DS81&amp;DS82&amp;DS83&amp;DS84&amp;DS85&amp;DS86,General!I:J,2,FALSE),0))</f>
        <v>0</v>
      </c>
      <c r="IB86" s="231">
        <f>IF(DV86="",0,IFERROR(VLOOKUP(DV81&amp;DV82&amp;DV83&amp;DV84&amp;DV85&amp;DV86,General!I:J,2,FALSE),0))</f>
        <v>0</v>
      </c>
      <c r="IC86" s="229">
        <f>IF(DY86="",0,IFERROR(VLOOKUP(DY81&amp;DY82&amp;DY83&amp;DY84&amp;DY85&amp;DY86,General!I:J,2,FALSE),0))</f>
        <v>0</v>
      </c>
      <c r="ID86" s="229">
        <f>IF(EB86="",0,IFERROR(VLOOKUP(EB81&amp;EB82&amp;EB83&amp;EB84&amp;EB85&amp;EB86,General!I:J,2,FALSE),0))</f>
        <v>0</v>
      </c>
      <c r="IE86" s="229">
        <v>0</v>
      </c>
      <c r="IF86" s="234" t="str">
        <f t="shared" si="426"/>
        <v/>
      </c>
      <c r="IG86" s="234" t="str">
        <f t="shared" si="363"/>
        <v>N</v>
      </c>
      <c r="IH86" s="234" t="str">
        <f t="shared" ca="1" si="364"/>
        <v>N</v>
      </c>
      <c r="II86" s="234" t="str">
        <f t="shared" si="365"/>
        <v>N</v>
      </c>
      <c r="IJ86" s="234" t="str">
        <f t="shared" si="366"/>
        <v/>
      </c>
      <c r="IK86" s="276" t="str">
        <f t="shared" ca="1" si="367"/>
        <v/>
      </c>
      <c r="IL86" s="234" t="str">
        <f t="shared" ca="1" si="368"/>
        <v/>
      </c>
      <c r="IM86" s="234" t="str">
        <f t="shared" si="369"/>
        <v/>
      </c>
      <c r="IN86" s="234" t="str">
        <f t="shared" si="370"/>
        <v/>
      </c>
      <c r="IO86" s="234" t="str">
        <f t="shared" si="371"/>
        <v/>
      </c>
      <c r="IP86" s="234" t="str">
        <f t="shared" si="372"/>
        <v/>
      </c>
      <c r="IQ86" s="234" t="str">
        <f t="shared" si="278"/>
        <v/>
      </c>
      <c r="IR86" s="234" t="str">
        <f t="shared" si="279"/>
        <v/>
      </c>
      <c r="IS86" s="234" t="str">
        <f t="shared" si="266"/>
        <v>00000</v>
      </c>
      <c r="IT86" s="234" t="str">
        <f t="shared" si="266"/>
        <v>00000</v>
      </c>
      <c r="IU86" s="234" t="str">
        <f t="shared" si="267"/>
        <v>000000</v>
      </c>
      <c r="IV86" s="234" t="str">
        <f t="shared" si="267"/>
        <v>000000</v>
      </c>
      <c r="IW86" s="234" t="str">
        <f t="shared" si="268"/>
        <v>B</v>
      </c>
      <c r="IX86" s="234" t="str">
        <f t="shared" si="427"/>
        <v>B</v>
      </c>
      <c r="IY86" s="234" t="str">
        <f t="shared" si="373"/>
        <v/>
      </c>
      <c r="IZ86" s="234" t="str">
        <f t="shared" ca="1" si="374"/>
        <v/>
      </c>
      <c r="JA86" s="234" t="str">
        <f t="shared" ca="1" si="375"/>
        <v>0</v>
      </c>
      <c r="JB86" s="234" t="str">
        <f t="shared" ca="1" si="376"/>
        <v/>
      </c>
      <c r="JC86" s="234" t="str">
        <f t="shared" si="377"/>
        <v>0</v>
      </c>
      <c r="JD86" s="234" t="str">
        <f t="shared" ca="1" si="378"/>
        <v/>
      </c>
      <c r="JE86" s="234" t="str">
        <f t="shared" ca="1" si="428"/>
        <v/>
      </c>
      <c r="JF86" s="234" t="str">
        <f t="shared" ca="1" si="429"/>
        <v/>
      </c>
      <c r="JG86" s="234" t="str">
        <f t="shared" ca="1" si="430"/>
        <v/>
      </c>
      <c r="JH86" s="234" t="str">
        <f t="shared" si="379"/>
        <v/>
      </c>
      <c r="JI86" s="234"/>
      <c r="JJ86" s="234"/>
      <c r="JK86" s="234"/>
      <c r="JL86" s="234"/>
      <c r="JM86" s="234"/>
      <c r="JN86" s="234">
        <v>2</v>
      </c>
      <c r="JO86" s="218"/>
      <c r="JP86" s="234"/>
      <c r="JQ86" s="234"/>
      <c r="JS86" s="281" t="e">
        <f t="shared" si="199"/>
        <v>#DIV/0!</v>
      </c>
      <c r="JT86" s="1" t="e">
        <f t="shared" si="200"/>
        <v>#DIV/0!</v>
      </c>
      <c r="JU86" s="1" t="e">
        <f t="shared" si="431"/>
        <v>#DIV/0!</v>
      </c>
      <c r="JV86" s="1" t="e">
        <f t="shared" si="432"/>
        <v>#DIV/0!</v>
      </c>
      <c r="JW86" s="1" t="e">
        <f t="shared" si="433"/>
        <v>#DIV/0!</v>
      </c>
      <c r="JX86" s="1" t="str">
        <f t="shared" si="434"/>
        <v/>
      </c>
      <c r="JY86" s="1" t="str">
        <f t="shared" si="435"/>
        <v/>
      </c>
      <c r="JZ86" s="1" t="str">
        <f t="shared" si="436"/>
        <v/>
      </c>
      <c r="KA86" s="1" t="str">
        <f t="shared" si="437"/>
        <v/>
      </c>
      <c r="KB86" s="1" t="str">
        <f t="shared" si="438"/>
        <v/>
      </c>
      <c r="KC86" s="1" t="str" cm="1">
        <f t="array" aca="1" ref="KC86" ca="1">IF(INDIRECT(VLOOKUP(KC85,General!AC:AE,3,FALSE)&amp;FQ85)&gt;1,KC85,JX86)</f>
        <v>DL</v>
      </c>
      <c r="KD86" s="1" t="str" cm="1">
        <f t="array" aca="1" ref="KD86" ca="1">IF(AND(INDIRECT(VLOOKUP(KD85,General!AC:AE,3,FALSE)&amp;FQ85)&gt;6,KD85&lt;&gt;KC86),KD85,IF(JX86&lt;&gt;KC86,JX86,IF(AND(JX86=JY86,JX86=JZ86),KA86,IF(JX86=JY86,JZ86,JY86))))</f>
        <v>DR</v>
      </c>
      <c r="KE86" s="1" t="str" cm="1">
        <f t="array" aca="1" ref="KE86" ca="1">IF(AND(INDIRECT(VLOOKUP(KE85,General!AC:AE,3,FALSE)&amp;FQ85)&gt;6,KE85&lt;&gt;KC86,KE85&lt;&gt;KD86),KE85,IF(AND(JX86&lt;&gt;KC86,JX86&lt;&gt;KD86),JX86,IF(AND(JY86&lt;&gt;KC86,JY86&lt;&gt;KD86),JY86,IF(AND(JZ86&lt;&gt;KC86,JZ86&lt;&gt;KD86),JZ86,IF(AND(KA86&lt;&gt;KC86,KA86&lt;&gt;KD86),KA86,KB86)))))</f>
        <v>CW</v>
      </c>
      <c r="KF86" s="1" t="str" cm="1">
        <f t="array" aca="1" ref="KF86" ca="1">INDIRECT(KC86&amp;FQ86)</f>
        <v/>
      </c>
      <c r="KG86" s="1" t="str" cm="1">
        <f t="array" aca="1" ref="KG86" ca="1">INDIRECT(KD86&amp;FQ86)</f>
        <v/>
      </c>
      <c r="KH86" s="1" t="str" cm="1">
        <f t="array" aca="1" ref="KH86" ca="1">INDIRECT(KE86&amp;FQ86)</f>
        <v/>
      </c>
      <c r="KI86" s="1" t="str">
        <f ca="1">VLOOKUP(KC86,General!AF:AG,2,FALSE)</f>
        <v xml:space="preserve">L3O </v>
      </c>
      <c r="KJ86" s="1" t="str">
        <f ca="1">VLOOKUP(KD86,General!AF:AG,2,FALSE)</f>
        <v xml:space="preserve">L4O </v>
      </c>
      <c r="KK86" s="1" t="str">
        <f ca="1">VLOOKUP(KE86,General!AF:AG,2,FALSE)</f>
        <v>AWB</v>
      </c>
      <c r="KL86" s="1" t="str">
        <f t="shared" ca="1" si="450"/>
        <v>Y</v>
      </c>
      <c r="KM86" s="1" t="str">
        <f t="shared" ca="1" si="451"/>
        <v>Y</v>
      </c>
      <c r="KN86" s="1" t="str">
        <f t="shared" ca="1" si="452"/>
        <v>Y</v>
      </c>
    </row>
    <row r="87" spans="1:300" ht="15.75" thickBot="1">
      <c r="A87" s="1">
        <v>83</v>
      </c>
      <c r="B87" s="9" t="str">
        <f t="shared" si="286"/>
        <v/>
      </c>
      <c r="C87" s="91" t="str">
        <f t="shared" si="439"/>
        <v/>
      </c>
      <c r="D87" s="86" t="str">
        <f t="shared" si="380"/>
        <v/>
      </c>
      <c r="E87" s="87" t="str">
        <f t="shared" si="380"/>
        <v/>
      </c>
      <c r="F87" s="8" t="str">
        <f t="shared" si="287"/>
        <v/>
      </c>
      <c r="H87" s="94" t="str">
        <f t="shared" si="440"/>
        <v/>
      </c>
      <c r="I87" s="86" t="str">
        <f t="shared" si="381"/>
        <v/>
      </c>
      <c r="J87" s="87" t="str">
        <f t="shared" si="381"/>
        <v/>
      </c>
      <c r="K87" s="8" t="str">
        <f t="shared" si="382"/>
        <v/>
      </c>
      <c r="L87" s="52"/>
      <c r="M87" s="16" t="str">
        <f>IF(Dashboard!AH87="","",Dashboard!AH87)</f>
        <v/>
      </c>
      <c r="O87" s="9" t="str">
        <f t="shared" si="441"/>
        <v/>
      </c>
      <c r="P87" s="86" t="str">
        <f t="shared" si="383"/>
        <v/>
      </c>
      <c r="Q87" s="87" t="str">
        <f t="shared" si="383"/>
        <v/>
      </c>
      <c r="R87" s="4" t="str">
        <f t="shared" si="384"/>
        <v/>
      </c>
      <c r="S87" s="4" t="str">
        <f t="shared" si="385"/>
        <v/>
      </c>
      <c r="T87" s="110" t="str">
        <f t="shared" si="386"/>
        <v/>
      </c>
      <c r="U87" s="4" t="str">
        <f>IF(M87="","",IF(B87="NB",U86,IF(T87="",SUM($T$5:$T87)+S87,SUM($T$5:$T87))))</f>
        <v/>
      </c>
      <c r="V87" s="98" t="str">
        <f t="shared" si="272"/>
        <v/>
      </c>
      <c r="W87" s="72" t="e">
        <f t="shared" ca="1" si="288"/>
        <v>#VALUE!</v>
      </c>
      <c r="X87" s="74" t="str">
        <f t="shared" si="289"/>
        <v/>
      </c>
      <c r="Y87" s="9" t="str">
        <f t="shared" ca="1" si="280"/>
        <v>D</v>
      </c>
      <c r="Z87" s="4" t="str">
        <f t="shared" ca="1" si="281"/>
        <v>D</v>
      </c>
      <c r="AA87" s="4" t="str">
        <f t="shared" ca="1" si="282"/>
        <v>B</v>
      </c>
      <c r="AB87" s="4" t="str">
        <f t="shared" si="442"/>
        <v/>
      </c>
      <c r="AC87" s="4" t="str">
        <f t="shared" si="443"/>
        <v/>
      </c>
      <c r="AD87" s="4" t="str">
        <f t="shared" si="444"/>
        <v/>
      </c>
      <c r="AE87" s="1" t="str">
        <f t="shared" si="387"/>
        <v/>
      </c>
      <c r="AF87" s="1" t="str">
        <f t="shared" si="388"/>
        <v/>
      </c>
      <c r="AG87" s="1" t="str">
        <f t="shared" si="389"/>
        <v/>
      </c>
      <c r="AH87" s="1" t="str">
        <f t="shared" si="390"/>
        <v/>
      </c>
      <c r="AI87" s="1" t="str">
        <f t="shared" si="391"/>
        <v/>
      </c>
      <c r="AJ87" s="1" t="str">
        <f t="shared" si="392"/>
        <v/>
      </c>
      <c r="AK87" s="1">
        <f t="shared" si="393"/>
        <v>0</v>
      </c>
      <c r="AL87" s="1">
        <f t="shared" si="393"/>
        <v>0</v>
      </c>
      <c r="AM87" s="1" t="str">
        <f t="shared" si="273"/>
        <v/>
      </c>
      <c r="AN87" s="1">
        <f t="shared" si="290"/>
        <v>0</v>
      </c>
      <c r="AO87" s="1" t="str">
        <f t="shared" si="445"/>
        <v/>
      </c>
      <c r="AP87" s="1" t="str">
        <f t="shared" si="291"/>
        <v>N</v>
      </c>
      <c r="AQ87" s="1" t="str">
        <f t="shared" si="292"/>
        <v>N</v>
      </c>
      <c r="AR87" s="1" t="str">
        <f t="shared" si="293"/>
        <v>N</v>
      </c>
      <c r="AS87" s="1" t="str">
        <f t="shared" si="294"/>
        <v/>
      </c>
      <c r="AT87" s="15" t="str">
        <f t="shared" ca="1" si="394"/>
        <v/>
      </c>
      <c r="AU87" s="1" t="str">
        <f t="shared" ca="1" si="295"/>
        <v/>
      </c>
      <c r="AV87" s="1" t="str">
        <f t="shared" ca="1" si="296"/>
        <v/>
      </c>
      <c r="AW87" s="1" t="str">
        <f t="shared" si="297"/>
        <v/>
      </c>
      <c r="AX87" s="1" t="str">
        <f t="shared" si="298"/>
        <v/>
      </c>
      <c r="AY87" s="1" t="str">
        <f t="shared" si="299"/>
        <v/>
      </c>
      <c r="AZ87" s="1" t="str">
        <f>IF(Dashboard!AH87="P",IF(AZ86="",1,AZ86+1),"")</f>
        <v/>
      </c>
      <c r="BA87" s="1" t="str">
        <f>IF(Dashboard!AH87="B",IF(BA86="",1,BA86+1),"")</f>
        <v/>
      </c>
      <c r="BB87" s="1" t="str">
        <f t="shared" si="270"/>
        <v>00000</v>
      </c>
      <c r="BC87" s="1" t="str">
        <f t="shared" si="270"/>
        <v>00000</v>
      </c>
      <c r="BD87" s="1" t="str">
        <f t="shared" si="271"/>
        <v>000000</v>
      </c>
      <c r="BE87" s="1" t="str">
        <f t="shared" si="271"/>
        <v>000000</v>
      </c>
      <c r="BF87" s="1" t="str">
        <f t="shared" si="395"/>
        <v>B</v>
      </c>
      <c r="BG87" s="1" t="str">
        <f t="shared" si="300"/>
        <v/>
      </c>
      <c r="BH87" s="1">
        <f t="shared" ca="1" si="396"/>
        <v>0</v>
      </c>
      <c r="BI87" s="1" t="str">
        <f t="shared" si="301"/>
        <v/>
      </c>
      <c r="BJ87" s="1">
        <f t="shared" ca="1" si="397"/>
        <v>0</v>
      </c>
      <c r="BK87" s="1" t="str">
        <f t="shared" si="302"/>
        <v/>
      </c>
      <c r="BL87" s="1">
        <f t="shared" ca="1" si="398"/>
        <v>0</v>
      </c>
      <c r="BM87" s="1" t="str">
        <f t="shared" ca="1" si="399"/>
        <v>0</v>
      </c>
      <c r="BN87" s="1" t="str">
        <f t="shared" ca="1" si="400"/>
        <v>0</v>
      </c>
      <c r="BO87" s="1" t="str">
        <f t="shared" ca="1" si="401"/>
        <v>0</v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>IF(Dashboard!U87="",1,0.5)</f>
        <v>1</v>
      </c>
      <c r="CB87" s="230" t="str">
        <f t="shared" si="303"/>
        <v/>
      </c>
      <c r="CC87" s="231" t="str">
        <f t="shared" si="304"/>
        <v/>
      </c>
      <c r="CD87" s="229" t="str">
        <f t="shared" si="305"/>
        <v/>
      </c>
      <c r="CE87" s="230" t="str">
        <f t="shared" si="306"/>
        <v/>
      </c>
      <c r="CF87" s="231" t="str">
        <f t="shared" si="307"/>
        <v/>
      </c>
      <c r="CG87" s="229" t="str">
        <f t="shared" si="308"/>
        <v/>
      </c>
      <c r="CH87" s="230" t="str">
        <f t="shared" si="309"/>
        <v/>
      </c>
      <c r="CI87" s="231" t="str">
        <f t="shared" si="310"/>
        <v/>
      </c>
      <c r="CJ87" s="229" t="str">
        <f t="shared" si="311"/>
        <v/>
      </c>
      <c r="CK87" s="230" t="str">
        <f t="shared" si="312"/>
        <v/>
      </c>
      <c r="CL87" s="231" t="str">
        <f t="shared" si="313"/>
        <v/>
      </c>
      <c r="CM87" s="229" t="str">
        <f t="shared" si="314"/>
        <v/>
      </c>
      <c r="CN87" s="230" t="str">
        <f t="shared" si="402"/>
        <v/>
      </c>
      <c r="CO87" s="231" t="str">
        <f t="shared" si="315"/>
        <v/>
      </c>
      <c r="CP87" s="229" t="str">
        <f t="shared" si="316"/>
        <v/>
      </c>
      <c r="CQ87" s="230" t="str">
        <f t="shared" si="317"/>
        <v/>
      </c>
      <c r="CR87" s="231" t="str">
        <f t="shared" si="318"/>
        <v/>
      </c>
      <c r="CS87" s="229" t="str">
        <f t="shared" si="319"/>
        <v/>
      </c>
      <c r="CT87" s="230" t="str">
        <f t="shared" si="320"/>
        <v/>
      </c>
      <c r="CU87" s="231" t="str">
        <f t="shared" si="321"/>
        <v/>
      </c>
      <c r="CV87" s="229" t="str">
        <f t="shared" si="322"/>
        <v/>
      </c>
      <c r="CW87" s="230" t="str">
        <f t="shared" si="323"/>
        <v/>
      </c>
      <c r="CX87" s="231" t="str">
        <f t="shared" si="324"/>
        <v/>
      </c>
      <c r="CY87" s="232" t="str">
        <f t="shared" si="325"/>
        <v/>
      </c>
      <c r="CZ87" s="230" t="str">
        <f t="shared" si="326"/>
        <v/>
      </c>
      <c r="DA87" s="231" t="str">
        <f t="shared" si="327"/>
        <v/>
      </c>
      <c r="DB87" s="229" t="str">
        <f t="shared" si="328"/>
        <v/>
      </c>
      <c r="DC87" s="230" t="str">
        <f t="shared" si="329"/>
        <v/>
      </c>
      <c r="DD87" s="231" t="str">
        <f t="shared" si="330"/>
        <v/>
      </c>
      <c r="DE87" s="229" t="str">
        <f t="shared" si="331"/>
        <v/>
      </c>
      <c r="DF87" s="230" t="str">
        <f t="shared" si="332"/>
        <v/>
      </c>
      <c r="DG87" s="231" t="str">
        <f t="shared" si="333"/>
        <v/>
      </c>
      <c r="DH87" s="229" t="str">
        <f t="shared" si="334"/>
        <v/>
      </c>
      <c r="DI87" s="230" t="str">
        <f t="shared" si="335"/>
        <v/>
      </c>
      <c r="DJ87" s="231" t="str">
        <f t="shared" si="336"/>
        <v/>
      </c>
      <c r="DK87" s="229" t="str">
        <f t="shared" si="337"/>
        <v/>
      </c>
      <c r="DL87" s="230" t="str">
        <f t="shared" si="338"/>
        <v/>
      </c>
      <c r="DM87" s="231" t="str">
        <f t="shared" si="339"/>
        <v/>
      </c>
      <c r="DN87" s="229" t="str">
        <f t="shared" si="340"/>
        <v/>
      </c>
      <c r="DO87" s="230" t="str">
        <f t="shared" si="341"/>
        <v/>
      </c>
      <c r="DP87" s="231" t="str">
        <f t="shared" si="342"/>
        <v/>
      </c>
      <c r="DQ87" s="229" t="str">
        <f t="shared" si="343"/>
        <v/>
      </c>
      <c r="DR87" s="230" t="str">
        <f t="shared" si="344"/>
        <v/>
      </c>
      <c r="DS87" s="231" t="str">
        <f t="shared" si="345"/>
        <v/>
      </c>
      <c r="DT87" s="229" t="str">
        <f t="shared" si="346"/>
        <v/>
      </c>
      <c r="DU87" s="230" t="str">
        <f t="shared" si="347"/>
        <v/>
      </c>
      <c r="DV87" s="231" t="str">
        <f t="shared" si="348"/>
        <v/>
      </c>
      <c r="DW87" s="229" t="str">
        <f t="shared" si="349"/>
        <v/>
      </c>
      <c r="DX87" s="230" t="str">
        <f t="shared" si="350"/>
        <v/>
      </c>
      <c r="DY87" s="231" t="str">
        <f t="shared" si="351"/>
        <v/>
      </c>
      <c r="DZ87" s="229" t="str">
        <f t="shared" si="352"/>
        <v/>
      </c>
      <c r="EA87" s="230" t="str">
        <f t="shared" si="353"/>
        <v/>
      </c>
      <c r="EB87" s="231" t="str">
        <f t="shared" si="354"/>
        <v/>
      </c>
      <c r="EC87" s="229" t="str">
        <f t="shared" si="355"/>
        <v/>
      </c>
      <c r="ED87" s="252">
        <f t="shared" si="403"/>
        <v>0</v>
      </c>
      <c r="EE87" s="253">
        <f t="shared" si="404"/>
        <v>0</v>
      </c>
      <c r="EF87" s="254" t="str">
        <f t="shared" si="405"/>
        <v/>
      </c>
      <c r="EG87" s="255" t="e">
        <f t="shared" si="406"/>
        <v>#DIV/0!</v>
      </c>
      <c r="EH87" s="255" t="e">
        <f t="shared" si="406"/>
        <v>#DIV/0!</v>
      </c>
      <c r="EI87" s="255" t="e">
        <f t="shared" si="406"/>
        <v>#DIV/0!</v>
      </c>
      <c r="EJ87" s="255" t="e">
        <f t="shared" si="406"/>
        <v>#DIV/0!</v>
      </c>
      <c r="EK87" s="255" t="e">
        <f t="shared" si="406"/>
        <v>#DIV/0!</v>
      </c>
      <c r="EL87" s="255" t="e">
        <f t="shared" si="406"/>
        <v>#DIV/0!</v>
      </c>
      <c r="EM87" s="255" t="e">
        <f t="shared" si="406"/>
        <v>#DIV/0!</v>
      </c>
      <c r="EN87" s="255" t="e">
        <f t="shared" si="406"/>
        <v>#DIV/0!</v>
      </c>
      <c r="EO87" s="255" t="e">
        <f t="shared" si="406"/>
        <v>#DIV/0!</v>
      </c>
      <c r="EP87" s="255" t="e">
        <f t="shared" si="406"/>
        <v>#DIV/0!</v>
      </c>
      <c r="EQ87" s="255" t="e">
        <f t="shared" si="406"/>
        <v>#DIV/0!</v>
      </c>
      <c r="ER87" s="255" t="e">
        <f t="shared" si="406"/>
        <v>#DIV/0!</v>
      </c>
      <c r="ES87" s="255" t="e">
        <f t="shared" si="406"/>
        <v>#DIV/0!</v>
      </c>
      <c r="ET87" s="255" t="e">
        <f t="shared" si="406"/>
        <v>#DIV/0!</v>
      </c>
      <c r="EU87" s="255" t="e">
        <f t="shared" si="406"/>
        <v>#DIV/0!</v>
      </c>
      <c r="EV87" s="255" t="e">
        <f t="shared" si="260"/>
        <v>#DIV/0!</v>
      </c>
      <c r="EW87" s="255" t="e">
        <f t="shared" si="203"/>
        <v>#DIV/0!</v>
      </c>
      <c r="EX87" s="255" t="e">
        <f t="shared" si="201"/>
        <v>#DIV/0!</v>
      </c>
      <c r="EY87" s="256" t="str">
        <f t="shared" si="407"/>
        <v/>
      </c>
      <c r="EZ87" s="257" t="str">
        <f t="shared" si="408"/>
        <v/>
      </c>
      <c r="FA87" s="257" t="str">
        <f t="shared" si="409"/>
        <v/>
      </c>
      <c r="FB87" s="257" t="str">
        <f t="shared" si="410"/>
        <v/>
      </c>
      <c r="FC87" s="257" t="str">
        <f t="shared" si="411"/>
        <v/>
      </c>
      <c r="FD87" s="257" t="str">
        <f t="shared" si="412"/>
        <v/>
      </c>
      <c r="FE87" s="257" t="str">
        <f t="shared" si="413"/>
        <v/>
      </c>
      <c r="FF87" s="257" t="str">
        <f t="shared" si="414"/>
        <v/>
      </c>
      <c r="FG87" s="257" t="str">
        <f t="shared" si="415"/>
        <v/>
      </c>
      <c r="FH87" s="257" t="str">
        <f t="shared" si="416"/>
        <v/>
      </c>
      <c r="FI87" s="257" t="str">
        <f t="shared" si="417"/>
        <v/>
      </c>
      <c r="FJ87" s="257" t="str">
        <f t="shared" si="418"/>
        <v/>
      </c>
      <c r="FK87" s="257" t="str">
        <f t="shared" si="419"/>
        <v/>
      </c>
      <c r="FL87" s="257" t="str">
        <f t="shared" si="420"/>
        <v/>
      </c>
      <c r="FM87" s="257" t="str">
        <f t="shared" si="421"/>
        <v/>
      </c>
      <c r="FN87" s="257" t="str">
        <f t="shared" si="422"/>
        <v/>
      </c>
      <c r="FO87" s="257" t="str">
        <f t="shared" si="423"/>
        <v/>
      </c>
      <c r="FP87" s="258" t="str">
        <f t="shared" si="424"/>
        <v/>
      </c>
      <c r="FQ87" s="228">
        <v>87</v>
      </c>
      <c r="FR87" s="232">
        <f t="shared" si="453"/>
        <v>82</v>
      </c>
      <c r="FS87" s="230" t="str" cm="1">
        <f t="array" ref="FS87">IFERROR(INDEX($EG$4:$EX$4,_xlfn.AGGREGATE(15,6,COLUMN($EG$4:$EX$4)-COLUMN($EF$1)/($EG87:$EX87=LARGE($EG87:$EX87,1)),COLUMNS($EX$4:$EX$4))),"")</f>
        <v/>
      </c>
      <c r="FT87" s="230" t="str" cm="1">
        <f t="array" ref="FT87">IFERROR(INDEX($EG$4:$EX$4,_xlfn.AGGREGATE(15,6,COLUMN($EG$4:$EX$4)-COLUMN($EF$1)/($EG87:$EX87=LARGE($EG87:$EX87,2)),COLUMNS($EX$4:$EY$4))),"")</f>
        <v/>
      </c>
      <c r="FU87" s="230" t="str" cm="1">
        <f t="array" ref="FU87">IFERROR(INDEX($EG$4:$EX$4,_xlfn.AGGREGATE(15,6,COLUMN($EG$4:$EX$4)-COLUMN($EF$1)/($EG87:$EX87=LARGE($EG87:$EX87,3)),COLUMNS($EX$4:$EZ$4))),"")</f>
        <v/>
      </c>
      <c r="FV87" s="230" t="str" cm="1">
        <f t="array" ref="FV87">IFERROR(INDEX($EG$4:$EX$4,_xlfn.AGGREGATE(15,6,COLUMN($EG$4:$EX$4)-COLUMN($EF$1)/($EG87:$EX87=LARGE($EG87:$EX87,4)),COLUMNS($EX$4:$FA$4))),"")</f>
        <v/>
      </c>
      <c r="FW87" s="230" t="str" cm="1">
        <f t="array" ref="FW87">IFERROR(INDEX($EG$4:$EX$4,_xlfn.AGGREGATE(15,6,COLUMN($EG$4:$EX$4)-COLUMN($EF$1)/($EG87:$EX87=LARGE($EG87:$EX87,5)),COLUMNS($EX$4:$FB$4))),"")</f>
        <v/>
      </c>
      <c r="FX87" s="230" t="str" cm="1">
        <f t="array" ref="FX87">IFERROR(INDEX($EG$4:$EX$4,_xlfn.AGGREGATE(15,6,COLUMN($EG$4:$EX$4)-COLUMN($EF$1)/($EG87:$EX87=LARGE($EG87:$EX87,6)),COLUMNS($EX$4:$FC$4))),"")</f>
        <v/>
      </c>
      <c r="FY87" s="228" t="str">
        <f t="shared" si="446"/>
        <v/>
      </c>
      <c r="FZ87" s="231" t="str">
        <f t="shared" ca="1" si="447"/>
        <v>R</v>
      </c>
      <c r="GA87" s="231" t="e" cm="1">
        <f t="array" aca="1" ref="GA87" ca="1">IF(INDIRECT(VLOOKUP(GA86,General!AC:AE,3,FALSE)&amp;FQ86)&gt;0,GA86,FY86)</f>
        <v>#N/A</v>
      </c>
      <c r="GB87" s="232">
        <f t="shared" ca="1" si="448"/>
        <v>6</v>
      </c>
      <c r="GC87" s="230"/>
      <c r="GD87" s="231"/>
      <c r="GE87" s="231"/>
      <c r="GF87" s="231"/>
      <c r="GG87" s="231"/>
      <c r="GH87" s="229"/>
      <c r="GI87" s="259">
        <f ca="1">IF(FS87="",-1,COUNTIF(INDIRECT(GC87&amp;$DN$10):INDIRECT(GC87&amp;FQ87),"Y"))</f>
        <v>-1</v>
      </c>
      <c r="GJ87" s="262">
        <f ca="1">IF(FT87="",-1,COUNTIF(INDIRECT(GD87&amp;$DN$10):INDIRECT(GD87&amp;FQ87),"Y"))</f>
        <v>-1</v>
      </c>
      <c r="GK87" s="262">
        <f ca="1">IF(FU87="",-1,COUNTIF(INDIRECT(GE87&amp;$DN$10):INDIRECT(GE87&amp;FQ87),"Y"))</f>
        <v>-1</v>
      </c>
      <c r="GL87" s="260">
        <f ca="1">IF(FV87="",-1,COUNTIF(INDIRECT(GF87&amp;$DN$10):INDIRECT(GF87&amp;FQ87),"Y"))</f>
        <v>-1</v>
      </c>
      <c r="GM87" s="264">
        <f ca="1">IF(FW87="",-1,COUNTIF(INDIRECT(GG87&amp;$DN$10):INDIRECT(GG87&amp;FQ87),"Y"))</f>
        <v>-1</v>
      </c>
      <c r="GN87" s="264">
        <f ca="1">IF(FX87="",-1,COUNTIF(INDIRECT(GH87&amp;$DN$10):INDIRECT(GH87&amp;FQ87),"Y"))</f>
        <v>-1</v>
      </c>
      <c r="GO87" s="230" t="str" cm="1">
        <f t="array" ref="GO87">IFERROR(INDEX($DP$87:$DU$87,_xlfn.AGGREGATE(15,6,COLUMN($DP$87:$DU$87)-COLUMN($DO$87)/($EF$87:$EK$87=MAX($EF$87:$EK$87)),COLUMNS($DP$87:FS87))),"")</f>
        <v/>
      </c>
      <c r="GP87" s="231" t="str" cm="1">
        <f t="array" ref="GP87">IFERROR(INDEX($DP$87:$DU$87,_xlfn.AGGREGATE(15,6,COLUMN($DP$87:$DU$87)-COLUMN($DO$87)/($EF$87:$EK$87=MAX($EF$87:$EK$87)),COLUMNS($DP$87:FT87))),"")</f>
        <v/>
      </c>
      <c r="GQ87" s="231" t="str" cm="1">
        <f t="array" ref="GQ87">IFERROR(INDEX($DP$87:$DU$87,_xlfn.AGGREGATE(15,6,COLUMN($DP$87:$DU$87)-COLUMN($DO$87)/($EF$87:$EK$87=MAX($EF$87:$EK$87)),COLUMNS($DP$87:FU87))),"")</f>
        <v/>
      </c>
      <c r="GR87" s="231" t="str" cm="1">
        <f t="array" ref="GR87">IFERROR(INDEX($DP$87:$DU$87,_xlfn.AGGREGATE(15,6,COLUMN($DP$87:$DU$87)-COLUMN($DO$87)/($EF$87:$EK$87=MAX($EF$87:$EK$87)),COLUMNS($DP$87:FV87))),"")</f>
        <v/>
      </c>
      <c r="GS87" s="231" t="str" cm="1">
        <f t="array" ref="GS87">IFERROR(INDEX($DP$87:$DU$87,_xlfn.AGGREGATE(15,6,COLUMN($DP$87:$DU$87)-COLUMN($DO$87)/($EF$87:$EK$87=MAX($EF$87:$EK$87)),COLUMNS($DP$87:FW87))),"")</f>
        <v/>
      </c>
      <c r="GT87" s="229" t="str" cm="1">
        <f t="array" ref="GT87">IFERROR(INDEX($DP$87:$DU$87,_xlfn.AGGREGATE(15,6,COLUMN($DP$87:$DU$87)-COLUMN($DO$87)/($EF$87:$EK$87=MAX($EF$87:$EK$87)),COLUMNS($DP$87:FX87))),"")</f>
        <v/>
      </c>
      <c r="GU87" s="234">
        <f t="shared" ca="1" si="425"/>
        <v>6</v>
      </c>
      <c r="GV87" s="232">
        <f t="shared" ca="1" si="449"/>
        <v>6</v>
      </c>
      <c r="GW87" s="263" t="str" cm="1">
        <f t="array" aca="1" ref="GW87" ca="1">INDEX(GO87:GT87,1,GV87)</f>
        <v/>
      </c>
      <c r="GX87" s="230" t="str">
        <f t="shared" ca="1" si="283"/>
        <v>B</v>
      </c>
      <c r="GY87" s="231" t="str">
        <f t="shared" ca="1" si="284"/>
        <v>T</v>
      </c>
      <c r="GZ87" s="231" t="str">
        <f t="shared" si="285"/>
        <v>C</v>
      </c>
      <c r="HA87" s="231" t="str">
        <f t="shared" si="274"/>
        <v/>
      </c>
      <c r="HB87" s="231" t="str">
        <f t="shared" ca="1" si="275"/>
        <v>00</v>
      </c>
      <c r="HC87" s="231" t="str">
        <f t="shared" si="276"/>
        <v>00</v>
      </c>
      <c r="HD87" s="234" t="str">
        <f t="shared" si="356"/>
        <v/>
      </c>
      <c r="HE87" s="234" t="str">
        <f t="shared" si="357"/>
        <v/>
      </c>
      <c r="HF87" s="234" t="str">
        <f t="shared" si="358"/>
        <v/>
      </c>
      <c r="HG87" s="234" t="str">
        <f t="shared" si="359"/>
        <v/>
      </c>
      <c r="HH87" s="234" t="str">
        <f t="shared" si="360"/>
        <v/>
      </c>
      <c r="HI87" s="234" t="str">
        <f t="shared" si="361"/>
        <v/>
      </c>
      <c r="HJ87" s="234">
        <f t="shared" ca="1" si="362"/>
        <v>0</v>
      </c>
      <c r="HK87" s="234">
        <f t="shared" ca="1" si="362"/>
        <v>0</v>
      </c>
      <c r="HL87" s="230" t="str">
        <f t="shared" si="277"/>
        <v/>
      </c>
      <c r="HM87" s="231">
        <f>IF(CC87="",0,IFERROR(VLOOKUP(CC82&amp;CC83&amp;CC84&amp;CC85&amp;CC86&amp;CC87,General!I:J,2,FALSE),0))</f>
        <v>0</v>
      </c>
      <c r="HN87" s="231">
        <f>IF(CF87="",0,IFERROR(VLOOKUP(CF82&amp;CF83&amp;CF84&amp;CF85&amp;CF86&amp;CF87,General!I:J,2,FALSE),0))</f>
        <v>0</v>
      </c>
      <c r="HO87" s="231">
        <f>IF(CI87="",0,IFERROR(VLOOKUP(CI82&amp;CI83&amp;CI84&amp;CI85&amp;CI86&amp;CI87,General!I:J,2,FALSE),0))</f>
        <v>0</v>
      </c>
      <c r="HP87" s="231">
        <f>IF(CL87="",0,IFERROR(VLOOKUP(CL82&amp;CL83&amp;CL84&amp;CL85&amp;CL86&amp;CL87,General!I:J,2,FALSE),0))</f>
        <v>0</v>
      </c>
      <c r="HQ87" s="231">
        <f>IF(CO87="",0,IFERROR(VLOOKUP(CO82&amp;CO83&amp;CO84&amp;CO85&amp;CO86&amp;CO87,General!I:J,2,FALSE),0))</f>
        <v>0</v>
      </c>
      <c r="HR87" s="231">
        <f>IF(CR87="",0,IFERROR(VLOOKUP(CR82&amp;CR83&amp;CR84&amp;CR85&amp;CR86&amp;CR87,General!I:J,2,FALSE),0))</f>
        <v>0</v>
      </c>
      <c r="HS87" s="231">
        <f>IF(CU87="",0,IFERROR(VLOOKUP(CU82&amp;CU83&amp;CU84&amp;CU85&amp;CU86&amp;CU87,General!I:J,2,FALSE),0))</f>
        <v>0</v>
      </c>
      <c r="HT87" s="231">
        <f>IF(CX87="",0,IFERROR(VLOOKUP(CX82&amp;CX83&amp;CX84&amp;CX85&amp;CX86&amp;CX87,General!I:J,2,FALSE),0))</f>
        <v>0</v>
      </c>
      <c r="HU87" s="231">
        <f>IF(DA87="",0,IFERROR(VLOOKUP(DA82&amp;DA83&amp;DA84&amp;DA85&amp;DA86&amp;DA87,General!I:J,2,FALSE),0))</f>
        <v>0</v>
      </c>
      <c r="HV87" s="231">
        <f>IF(DD87="",0,IFERROR(VLOOKUP(DD82&amp;DD83&amp;DD84&amp;DD85&amp;DD86&amp;DD87,General!I:J,2,FALSE),0))</f>
        <v>0</v>
      </c>
      <c r="HW87" s="231">
        <f>IF(DG87="",0,IFERROR(VLOOKUP(DG82&amp;DG83&amp;DG84&amp;DG85&amp;DG86&amp;DG87,General!I:J,2,FALSE),0))</f>
        <v>0</v>
      </c>
      <c r="HX87" s="231">
        <f>IF(DJ87="",0,IFERROR(VLOOKUP(DJ82&amp;DJ83&amp;DJ84&amp;DJ85&amp;DJ86&amp;DJ87,General!I:J,2,FALSE),0))</f>
        <v>0</v>
      </c>
      <c r="HY87" s="231">
        <f>IF(DM87="",0,IFERROR(VLOOKUP(DM82&amp;DM83&amp;DM84&amp;DM85&amp;DM86&amp;DM87,General!I:J,2,FALSE),0))</f>
        <v>0</v>
      </c>
      <c r="HZ87" s="231">
        <f>IF(DP87="",0,IFERROR(VLOOKUP(DP82&amp;DP83&amp;DP84&amp;DP85&amp;DP86&amp;DP87,General!I:J,2,FALSE),0))</f>
        <v>0</v>
      </c>
      <c r="IA87" s="231">
        <f>IF(DS87="",0,IFERROR(VLOOKUP(DS82&amp;DS83&amp;DS84&amp;DS85&amp;DS86&amp;DS87,General!I:J,2,FALSE),0))</f>
        <v>0</v>
      </c>
      <c r="IB87" s="231">
        <f>IF(DV87="",0,IFERROR(VLOOKUP(DV82&amp;DV83&amp;DV84&amp;DV85&amp;DV86&amp;DV87,General!I:J,2,FALSE),0))</f>
        <v>0</v>
      </c>
      <c r="IC87" s="229">
        <f>IF(DY87="",0,IFERROR(VLOOKUP(DY82&amp;DY83&amp;DY84&amp;DY85&amp;DY86&amp;DY87,General!I:J,2,FALSE),0))</f>
        <v>0</v>
      </c>
      <c r="ID87" s="229">
        <f>IF(EB87="",0,IFERROR(VLOOKUP(EB82&amp;EB83&amp;EB84&amp;EB85&amp;EB86&amp;EB87,General!I:J,2,FALSE),0))</f>
        <v>0</v>
      </c>
      <c r="IE87" s="229">
        <v>0</v>
      </c>
      <c r="IF87" s="234" t="str">
        <f t="shared" si="426"/>
        <v/>
      </c>
      <c r="IG87" s="234" t="str">
        <f t="shared" si="363"/>
        <v>N</v>
      </c>
      <c r="IH87" s="234" t="str">
        <f t="shared" ca="1" si="364"/>
        <v>N</v>
      </c>
      <c r="II87" s="234" t="str">
        <f t="shared" si="365"/>
        <v>N</v>
      </c>
      <c r="IJ87" s="234" t="str">
        <f t="shared" si="366"/>
        <v/>
      </c>
      <c r="IK87" s="276" t="str">
        <f t="shared" ca="1" si="367"/>
        <v/>
      </c>
      <c r="IL87" s="234" t="str">
        <f t="shared" ca="1" si="368"/>
        <v/>
      </c>
      <c r="IM87" s="234" t="str">
        <f t="shared" si="369"/>
        <v/>
      </c>
      <c r="IN87" s="234" t="str">
        <f t="shared" si="370"/>
        <v/>
      </c>
      <c r="IO87" s="234" t="str">
        <f t="shared" si="371"/>
        <v/>
      </c>
      <c r="IP87" s="234" t="str">
        <f t="shared" si="372"/>
        <v/>
      </c>
      <c r="IQ87" s="234" t="str">
        <f t="shared" si="278"/>
        <v/>
      </c>
      <c r="IR87" s="234" t="str">
        <f t="shared" si="279"/>
        <v/>
      </c>
      <c r="IS87" s="234" t="str">
        <f t="shared" si="266"/>
        <v>00000</v>
      </c>
      <c r="IT87" s="234" t="str">
        <f t="shared" si="266"/>
        <v>00000</v>
      </c>
      <c r="IU87" s="234" t="str">
        <f t="shared" si="267"/>
        <v>000000</v>
      </c>
      <c r="IV87" s="234" t="str">
        <f t="shared" si="267"/>
        <v>000000</v>
      </c>
      <c r="IW87" s="234" t="str">
        <f t="shared" si="268"/>
        <v>B</v>
      </c>
      <c r="IX87" s="234" t="str">
        <f t="shared" si="427"/>
        <v>B</v>
      </c>
      <c r="IY87" s="234" t="str">
        <f t="shared" si="373"/>
        <v/>
      </c>
      <c r="IZ87" s="234" t="str">
        <f t="shared" ca="1" si="374"/>
        <v/>
      </c>
      <c r="JA87" s="234" t="str">
        <f t="shared" ca="1" si="375"/>
        <v>0</v>
      </c>
      <c r="JB87" s="234" t="str">
        <f t="shared" ca="1" si="376"/>
        <v/>
      </c>
      <c r="JC87" s="234" t="str">
        <f t="shared" si="377"/>
        <v>0</v>
      </c>
      <c r="JD87" s="234" t="str">
        <f t="shared" ca="1" si="378"/>
        <v/>
      </c>
      <c r="JE87" s="234" t="str">
        <f t="shared" ca="1" si="428"/>
        <v/>
      </c>
      <c r="JF87" s="234" t="str">
        <f t="shared" ca="1" si="429"/>
        <v/>
      </c>
      <c r="JG87" s="234" t="str">
        <f t="shared" ca="1" si="430"/>
        <v/>
      </c>
      <c r="JH87" s="234" t="str">
        <f t="shared" si="379"/>
        <v/>
      </c>
      <c r="JI87" s="234"/>
      <c r="JJ87" s="234"/>
      <c r="JK87" s="234"/>
      <c r="JL87" s="234"/>
      <c r="JM87" s="234"/>
      <c r="JN87" s="234">
        <v>1</v>
      </c>
      <c r="JO87" s="218"/>
      <c r="JP87" s="234"/>
      <c r="JQ87" s="234"/>
      <c r="JS87" s="281" t="e">
        <f t="shared" si="199"/>
        <v>#DIV/0!</v>
      </c>
      <c r="JT87" s="1" t="e">
        <f t="shared" si="200"/>
        <v>#DIV/0!</v>
      </c>
      <c r="JU87" s="1" t="e">
        <f t="shared" si="431"/>
        <v>#DIV/0!</v>
      </c>
      <c r="JV87" s="1" t="e">
        <f t="shared" si="432"/>
        <v>#DIV/0!</v>
      </c>
      <c r="JW87" s="1" t="e">
        <f t="shared" si="433"/>
        <v>#DIV/0!</v>
      </c>
      <c r="JX87" s="1" t="str">
        <f t="shared" si="434"/>
        <v/>
      </c>
      <c r="JY87" s="1" t="str">
        <f t="shared" si="435"/>
        <v/>
      </c>
      <c r="JZ87" s="1" t="str">
        <f t="shared" si="436"/>
        <v/>
      </c>
      <c r="KA87" s="1" t="str">
        <f t="shared" si="437"/>
        <v/>
      </c>
      <c r="KB87" s="1" t="str">
        <f t="shared" si="438"/>
        <v/>
      </c>
      <c r="KC87" s="1" t="str" cm="1">
        <f t="array" aca="1" ref="KC87" ca="1">IF(INDIRECT(VLOOKUP(KC86,General!AC:AE,3,FALSE)&amp;FQ86)&gt;1,KC86,JX87)</f>
        <v>DL</v>
      </c>
      <c r="KD87" s="1" t="str" cm="1">
        <f t="array" aca="1" ref="KD87" ca="1">IF(AND(INDIRECT(VLOOKUP(KD86,General!AC:AE,3,FALSE)&amp;FQ86)&gt;6,KD86&lt;&gt;KC87),KD86,IF(JX87&lt;&gt;KC87,JX87,IF(AND(JX87=JY87,JX87=JZ87),KA87,IF(JX87=JY87,JZ87,JY87))))</f>
        <v>DR</v>
      </c>
      <c r="KE87" s="1" t="str" cm="1">
        <f t="array" aca="1" ref="KE87" ca="1">IF(AND(INDIRECT(VLOOKUP(KE86,General!AC:AE,3,FALSE)&amp;FQ86)&gt;6,KE86&lt;&gt;KC87,KE86&lt;&gt;KD87),KE86,IF(AND(JX87&lt;&gt;KC87,JX87&lt;&gt;KD87),JX87,IF(AND(JY87&lt;&gt;KC87,JY87&lt;&gt;KD87),JY87,IF(AND(JZ87&lt;&gt;KC87,JZ87&lt;&gt;KD87),JZ87,IF(AND(KA87&lt;&gt;KC87,KA87&lt;&gt;KD87),KA87,KB87)))))</f>
        <v>CW</v>
      </c>
      <c r="KF87" s="1" t="str" cm="1">
        <f t="array" aca="1" ref="KF87" ca="1">INDIRECT(KC87&amp;FQ87)</f>
        <v/>
      </c>
      <c r="KG87" s="1" t="str" cm="1">
        <f t="array" aca="1" ref="KG87" ca="1">INDIRECT(KD87&amp;FQ87)</f>
        <v/>
      </c>
      <c r="KH87" s="1" t="str" cm="1">
        <f t="array" aca="1" ref="KH87" ca="1">INDIRECT(KE87&amp;FQ87)</f>
        <v/>
      </c>
      <c r="KI87" s="1" t="str">
        <f ca="1">VLOOKUP(KC87,General!AF:AG,2,FALSE)</f>
        <v xml:space="preserve">L3O </v>
      </c>
      <c r="KJ87" s="1" t="str">
        <f ca="1">VLOOKUP(KD87,General!AF:AG,2,FALSE)</f>
        <v xml:space="preserve">L4O </v>
      </c>
      <c r="KK87" s="1" t="str">
        <f ca="1">VLOOKUP(KE87,General!AF:AG,2,FALSE)</f>
        <v>AWB</v>
      </c>
      <c r="KL87" s="1" t="str">
        <f t="shared" ca="1" si="450"/>
        <v>Y</v>
      </c>
      <c r="KM87" s="1" t="str">
        <f t="shared" ca="1" si="451"/>
        <v>Y</v>
      </c>
      <c r="KN87" s="1" t="str">
        <f t="shared" ca="1" si="452"/>
        <v>Y</v>
      </c>
    </row>
    <row r="88" spans="1:300" ht="15.75" thickBot="1">
      <c r="A88" s="1">
        <v>84</v>
      </c>
      <c r="B88" s="9" t="str">
        <f t="shared" si="286"/>
        <v/>
      </c>
      <c r="C88" s="91" t="str">
        <f t="shared" si="439"/>
        <v/>
      </c>
      <c r="D88" s="86" t="str">
        <f t="shared" si="380"/>
        <v/>
      </c>
      <c r="E88" s="87" t="str">
        <f t="shared" si="380"/>
        <v/>
      </c>
      <c r="F88" s="8" t="str">
        <f t="shared" si="287"/>
        <v/>
      </c>
      <c r="H88" s="94" t="str">
        <f t="shared" si="440"/>
        <v/>
      </c>
      <c r="I88" s="86" t="str">
        <f t="shared" si="381"/>
        <v/>
      </c>
      <c r="J88" s="87" t="str">
        <f t="shared" si="381"/>
        <v/>
      </c>
      <c r="K88" s="8" t="str">
        <f t="shared" si="382"/>
        <v/>
      </c>
      <c r="L88" s="52"/>
      <c r="M88" s="16" t="str">
        <f>IF(Dashboard!AH88="","",Dashboard!AH88)</f>
        <v/>
      </c>
      <c r="O88" s="9" t="str">
        <f t="shared" si="441"/>
        <v/>
      </c>
      <c r="P88" s="86" t="str">
        <f t="shared" si="383"/>
        <v/>
      </c>
      <c r="Q88" s="87" t="str">
        <f t="shared" si="383"/>
        <v/>
      </c>
      <c r="R88" s="4" t="str">
        <f t="shared" si="384"/>
        <v/>
      </c>
      <c r="S88" s="4" t="str">
        <f t="shared" si="385"/>
        <v/>
      </c>
      <c r="T88" s="110" t="str">
        <f t="shared" si="386"/>
        <v/>
      </c>
      <c r="U88" s="4" t="str">
        <f>IF(M88="","",IF(B88="NB",U87,IF(T88="",SUM($T$5:$T88)+S88,SUM($T$5:$T88))))</f>
        <v/>
      </c>
      <c r="V88" s="98" t="str">
        <f t="shared" si="272"/>
        <v/>
      </c>
      <c r="W88" s="72" t="e">
        <f t="shared" ca="1" si="288"/>
        <v>#VALUE!</v>
      </c>
      <c r="X88" s="74" t="str">
        <f t="shared" si="289"/>
        <v/>
      </c>
      <c r="Y88" s="9" t="str">
        <f t="shared" ca="1" si="280"/>
        <v>D</v>
      </c>
      <c r="Z88" s="4" t="str">
        <f t="shared" ca="1" si="281"/>
        <v>D</v>
      </c>
      <c r="AA88" s="4" t="str">
        <f t="shared" ca="1" si="282"/>
        <v>B</v>
      </c>
      <c r="AB88" s="4" t="str">
        <f t="shared" si="442"/>
        <v/>
      </c>
      <c r="AC88" s="4" t="str">
        <f t="shared" si="443"/>
        <v/>
      </c>
      <c r="AD88" s="4" t="str">
        <f t="shared" si="444"/>
        <v/>
      </c>
      <c r="AE88" s="1" t="str">
        <f t="shared" si="387"/>
        <v/>
      </c>
      <c r="AF88" s="1" t="str">
        <f t="shared" si="388"/>
        <v/>
      </c>
      <c r="AG88" s="1" t="str">
        <f t="shared" si="389"/>
        <v/>
      </c>
      <c r="AH88" s="1" t="str">
        <f t="shared" si="390"/>
        <v/>
      </c>
      <c r="AI88" s="1" t="str">
        <f t="shared" si="391"/>
        <v/>
      </c>
      <c r="AJ88" s="1" t="str">
        <f t="shared" si="392"/>
        <v/>
      </c>
      <c r="AK88" s="1">
        <f t="shared" si="393"/>
        <v>0</v>
      </c>
      <c r="AL88" s="1">
        <f t="shared" si="393"/>
        <v>0</v>
      </c>
      <c r="AM88" s="1" t="str">
        <f t="shared" si="273"/>
        <v/>
      </c>
      <c r="AN88" s="1">
        <f t="shared" si="290"/>
        <v>0</v>
      </c>
      <c r="AO88" s="1" t="str">
        <f t="shared" si="445"/>
        <v/>
      </c>
      <c r="AP88" s="1" t="str">
        <f t="shared" si="291"/>
        <v>N</v>
      </c>
      <c r="AQ88" s="1" t="str">
        <f t="shared" si="292"/>
        <v>N</v>
      </c>
      <c r="AR88" s="1" t="str">
        <f t="shared" si="293"/>
        <v>N</v>
      </c>
      <c r="AS88" s="1" t="str">
        <f t="shared" si="294"/>
        <v/>
      </c>
      <c r="AT88" s="15" t="str">
        <f t="shared" ca="1" si="394"/>
        <v/>
      </c>
      <c r="AU88" s="1" t="str">
        <f t="shared" ca="1" si="295"/>
        <v/>
      </c>
      <c r="AV88" s="1" t="str">
        <f t="shared" ca="1" si="296"/>
        <v/>
      </c>
      <c r="AW88" s="1" t="str">
        <f t="shared" si="297"/>
        <v/>
      </c>
      <c r="AX88" s="1" t="str">
        <f t="shared" si="298"/>
        <v/>
      </c>
      <c r="AY88" s="1" t="str">
        <f t="shared" si="299"/>
        <v/>
      </c>
      <c r="AZ88" s="1" t="str">
        <f>IF(Dashboard!AH88="P",IF(AZ87="",1,AZ87+1),"")</f>
        <v/>
      </c>
      <c r="BA88" s="1" t="str">
        <f>IF(Dashboard!AH88="B",IF(BA87="",1,BA87+1),"")</f>
        <v/>
      </c>
      <c r="BB88" s="1" t="str">
        <f t="shared" si="270"/>
        <v>00000</v>
      </c>
      <c r="BC88" s="1" t="str">
        <f t="shared" si="270"/>
        <v>00000</v>
      </c>
      <c r="BD88" s="1" t="str">
        <f t="shared" si="271"/>
        <v>000000</v>
      </c>
      <c r="BE88" s="1" t="str">
        <f t="shared" si="271"/>
        <v>000000</v>
      </c>
      <c r="BF88" s="1" t="str">
        <f t="shared" si="395"/>
        <v>B</v>
      </c>
      <c r="BG88" s="1" t="str">
        <f t="shared" si="300"/>
        <v/>
      </c>
      <c r="BH88" s="1">
        <f t="shared" ca="1" si="396"/>
        <v>0</v>
      </c>
      <c r="BI88" s="1" t="str">
        <f t="shared" si="301"/>
        <v/>
      </c>
      <c r="BJ88" s="1">
        <f t="shared" ca="1" si="397"/>
        <v>0</v>
      </c>
      <c r="BK88" s="1" t="str">
        <f t="shared" si="302"/>
        <v/>
      </c>
      <c r="BL88" s="1">
        <f t="shared" ca="1" si="398"/>
        <v>0</v>
      </c>
      <c r="BM88" s="1" t="str">
        <f t="shared" ca="1" si="399"/>
        <v>0</v>
      </c>
      <c r="BN88" s="1" t="str">
        <f t="shared" ca="1" si="400"/>
        <v>0</v>
      </c>
      <c r="BO88" s="1" t="str">
        <f t="shared" ca="1" si="401"/>
        <v>0</v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6</v>
      </c>
      <c r="BZ88" s="1">
        <f>IF(Dashboard!U88="",1,0.5)</f>
        <v>1</v>
      </c>
      <c r="CB88" s="230" t="str">
        <f t="shared" si="303"/>
        <v/>
      </c>
      <c r="CC88" s="231" t="str">
        <f t="shared" si="304"/>
        <v/>
      </c>
      <c r="CD88" s="229" t="str">
        <f t="shared" si="305"/>
        <v/>
      </c>
      <c r="CE88" s="230" t="str">
        <f t="shared" si="306"/>
        <v/>
      </c>
      <c r="CF88" s="231" t="str">
        <f t="shared" si="307"/>
        <v/>
      </c>
      <c r="CG88" s="229" t="str">
        <f t="shared" si="308"/>
        <v/>
      </c>
      <c r="CH88" s="230" t="str">
        <f t="shared" si="309"/>
        <v/>
      </c>
      <c r="CI88" s="231" t="str">
        <f t="shared" si="310"/>
        <v/>
      </c>
      <c r="CJ88" s="229" t="str">
        <f t="shared" si="311"/>
        <v/>
      </c>
      <c r="CK88" s="230" t="str">
        <f t="shared" si="312"/>
        <v/>
      </c>
      <c r="CL88" s="231" t="str">
        <f t="shared" si="313"/>
        <v/>
      </c>
      <c r="CM88" s="229" t="str">
        <f t="shared" si="314"/>
        <v/>
      </c>
      <c r="CN88" s="230" t="str">
        <f t="shared" si="402"/>
        <v/>
      </c>
      <c r="CO88" s="231" t="str">
        <f t="shared" si="315"/>
        <v/>
      </c>
      <c r="CP88" s="229" t="str">
        <f t="shared" si="316"/>
        <v/>
      </c>
      <c r="CQ88" s="230" t="str">
        <f t="shared" si="317"/>
        <v/>
      </c>
      <c r="CR88" s="231" t="str">
        <f t="shared" si="318"/>
        <v/>
      </c>
      <c r="CS88" s="229" t="str">
        <f t="shared" si="319"/>
        <v/>
      </c>
      <c r="CT88" s="230" t="str">
        <f t="shared" si="320"/>
        <v/>
      </c>
      <c r="CU88" s="231" t="str">
        <f t="shared" si="321"/>
        <v/>
      </c>
      <c r="CV88" s="229" t="str">
        <f t="shared" si="322"/>
        <v/>
      </c>
      <c r="CW88" s="230" t="str">
        <f t="shared" si="323"/>
        <v/>
      </c>
      <c r="CX88" s="231" t="str">
        <f t="shared" si="324"/>
        <v/>
      </c>
      <c r="CY88" s="232" t="str">
        <f t="shared" si="325"/>
        <v/>
      </c>
      <c r="CZ88" s="230" t="str">
        <f t="shared" si="326"/>
        <v/>
      </c>
      <c r="DA88" s="231" t="str">
        <f t="shared" si="327"/>
        <v/>
      </c>
      <c r="DB88" s="229" t="str">
        <f t="shared" si="328"/>
        <v/>
      </c>
      <c r="DC88" s="230" t="str">
        <f t="shared" si="329"/>
        <v/>
      </c>
      <c r="DD88" s="231" t="str">
        <f t="shared" si="330"/>
        <v/>
      </c>
      <c r="DE88" s="229" t="str">
        <f t="shared" si="331"/>
        <v/>
      </c>
      <c r="DF88" s="230" t="str">
        <f t="shared" si="332"/>
        <v/>
      </c>
      <c r="DG88" s="231" t="str">
        <f t="shared" si="333"/>
        <v/>
      </c>
      <c r="DH88" s="229" t="str">
        <f t="shared" si="334"/>
        <v/>
      </c>
      <c r="DI88" s="230" t="str">
        <f t="shared" si="335"/>
        <v/>
      </c>
      <c r="DJ88" s="231" t="str">
        <f t="shared" si="336"/>
        <v/>
      </c>
      <c r="DK88" s="229" t="str">
        <f t="shared" si="337"/>
        <v/>
      </c>
      <c r="DL88" s="230" t="str">
        <f t="shared" si="338"/>
        <v/>
      </c>
      <c r="DM88" s="231" t="str">
        <f t="shared" si="339"/>
        <v/>
      </c>
      <c r="DN88" s="229" t="str">
        <f t="shared" si="340"/>
        <v/>
      </c>
      <c r="DO88" s="230" t="str">
        <f t="shared" si="341"/>
        <v/>
      </c>
      <c r="DP88" s="231" t="str">
        <f t="shared" si="342"/>
        <v/>
      </c>
      <c r="DQ88" s="229" t="str">
        <f t="shared" si="343"/>
        <v/>
      </c>
      <c r="DR88" s="230" t="str">
        <f t="shared" si="344"/>
        <v/>
      </c>
      <c r="DS88" s="231" t="str">
        <f t="shared" si="345"/>
        <v/>
      </c>
      <c r="DT88" s="229" t="str">
        <f t="shared" si="346"/>
        <v/>
      </c>
      <c r="DU88" s="230" t="str">
        <f t="shared" si="347"/>
        <v/>
      </c>
      <c r="DV88" s="231" t="str">
        <f t="shared" si="348"/>
        <v/>
      </c>
      <c r="DW88" s="229" t="str">
        <f t="shared" si="349"/>
        <v/>
      </c>
      <c r="DX88" s="230" t="str">
        <f t="shared" si="350"/>
        <v/>
      </c>
      <c r="DY88" s="231" t="str">
        <f t="shared" si="351"/>
        <v/>
      </c>
      <c r="DZ88" s="229" t="str">
        <f t="shared" si="352"/>
        <v/>
      </c>
      <c r="EA88" s="230" t="str">
        <f t="shared" si="353"/>
        <v/>
      </c>
      <c r="EB88" s="231" t="str">
        <f t="shared" si="354"/>
        <v/>
      </c>
      <c r="EC88" s="229" t="str">
        <f t="shared" si="355"/>
        <v/>
      </c>
      <c r="ED88" s="252">
        <f t="shared" si="403"/>
        <v>0</v>
      </c>
      <c r="EE88" s="253">
        <f t="shared" si="404"/>
        <v>0</v>
      </c>
      <c r="EF88" s="254" t="str">
        <f t="shared" si="405"/>
        <v/>
      </c>
      <c r="EG88" s="255" t="e">
        <f t="shared" si="406"/>
        <v>#DIV/0!</v>
      </c>
      <c r="EH88" s="255" t="e">
        <f t="shared" si="406"/>
        <v>#DIV/0!</v>
      </c>
      <c r="EI88" s="255" t="e">
        <f t="shared" si="406"/>
        <v>#DIV/0!</v>
      </c>
      <c r="EJ88" s="255" t="e">
        <f t="shared" si="406"/>
        <v>#DIV/0!</v>
      </c>
      <c r="EK88" s="255" t="e">
        <f t="shared" si="406"/>
        <v>#DIV/0!</v>
      </c>
      <c r="EL88" s="255" t="e">
        <f t="shared" si="406"/>
        <v>#DIV/0!</v>
      </c>
      <c r="EM88" s="255" t="e">
        <f t="shared" si="406"/>
        <v>#DIV/0!</v>
      </c>
      <c r="EN88" s="255" t="e">
        <f t="shared" si="406"/>
        <v>#DIV/0!</v>
      </c>
      <c r="EO88" s="255" t="e">
        <f t="shared" si="406"/>
        <v>#DIV/0!</v>
      </c>
      <c r="EP88" s="255" t="e">
        <f t="shared" si="406"/>
        <v>#DIV/0!</v>
      </c>
      <c r="EQ88" s="255" t="e">
        <f t="shared" si="406"/>
        <v>#DIV/0!</v>
      </c>
      <c r="ER88" s="255" t="e">
        <f t="shared" si="406"/>
        <v>#DIV/0!</v>
      </c>
      <c r="ES88" s="255" t="e">
        <f t="shared" si="406"/>
        <v>#DIV/0!</v>
      </c>
      <c r="ET88" s="255" t="e">
        <f t="shared" si="406"/>
        <v>#DIV/0!</v>
      </c>
      <c r="EU88" s="255" t="e">
        <f t="shared" si="406"/>
        <v>#DIV/0!</v>
      </c>
      <c r="EV88" s="255" t="e">
        <f t="shared" si="260"/>
        <v>#DIV/0!</v>
      </c>
      <c r="EW88" s="255" t="e">
        <f t="shared" si="203"/>
        <v>#DIV/0!</v>
      </c>
      <c r="EX88" s="255" t="e">
        <f t="shared" si="201"/>
        <v>#DIV/0!</v>
      </c>
      <c r="EY88" s="256" t="str">
        <f t="shared" si="407"/>
        <v/>
      </c>
      <c r="EZ88" s="257" t="str">
        <f t="shared" si="408"/>
        <v/>
      </c>
      <c r="FA88" s="257" t="str">
        <f t="shared" si="409"/>
        <v/>
      </c>
      <c r="FB88" s="257" t="str">
        <f t="shared" si="410"/>
        <v/>
      </c>
      <c r="FC88" s="257" t="str">
        <f t="shared" si="411"/>
        <v/>
      </c>
      <c r="FD88" s="257" t="str">
        <f t="shared" si="412"/>
        <v/>
      </c>
      <c r="FE88" s="257" t="str">
        <f t="shared" si="413"/>
        <v/>
      </c>
      <c r="FF88" s="257" t="str">
        <f t="shared" si="414"/>
        <v/>
      </c>
      <c r="FG88" s="257" t="str">
        <f t="shared" si="415"/>
        <v/>
      </c>
      <c r="FH88" s="257" t="str">
        <f t="shared" si="416"/>
        <v/>
      </c>
      <c r="FI88" s="257" t="str">
        <f t="shared" si="417"/>
        <v/>
      </c>
      <c r="FJ88" s="257" t="str">
        <f t="shared" si="418"/>
        <v/>
      </c>
      <c r="FK88" s="257" t="str">
        <f t="shared" si="419"/>
        <v/>
      </c>
      <c r="FL88" s="257" t="str">
        <f t="shared" si="420"/>
        <v/>
      </c>
      <c r="FM88" s="257" t="str">
        <f t="shared" si="421"/>
        <v/>
      </c>
      <c r="FN88" s="257" t="str">
        <f t="shared" si="422"/>
        <v/>
      </c>
      <c r="FO88" s="257" t="str">
        <f t="shared" si="423"/>
        <v/>
      </c>
      <c r="FP88" s="258" t="str">
        <f t="shared" si="424"/>
        <v/>
      </c>
      <c r="FQ88" s="228">
        <v>88</v>
      </c>
      <c r="FR88" s="232">
        <f t="shared" si="453"/>
        <v>83</v>
      </c>
      <c r="FS88" s="230" t="str" cm="1">
        <f t="array" ref="FS88">IFERROR(INDEX($EG$4:$EX$4,_xlfn.AGGREGATE(15,6,COLUMN($EG$4:$EX$4)-COLUMN($EF$1)/($EG88:$EX88=LARGE($EG88:$EX88,1)),COLUMNS($EX$4:$EX$4))),"")</f>
        <v/>
      </c>
      <c r="FT88" s="230" t="str" cm="1">
        <f t="array" ref="FT88">IFERROR(INDEX($EG$4:$EX$4,_xlfn.AGGREGATE(15,6,COLUMN($EG$4:$EX$4)-COLUMN($EF$1)/($EG88:$EX88=LARGE($EG88:$EX88,2)),COLUMNS($EX$4:$EY$4))),"")</f>
        <v/>
      </c>
      <c r="FU88" s="230" t="str" cm="1">
        <f t="array" ref="FU88">IFERROR(INDEX($EG$4:$EX$4,_xlfn.AGGREGATE(15,6,COLUMN($EG$4:$EX$4)-COLUMN($EF$1)/($EG88:$EX88=LARGE($EG88:$EX88,3)),COLUMNS($EX$4:$EZ$4))),"")</f>
        <v/>
      </c>
      <c r="FV88" s="230" t="str" cm="1">
        <f t="array" ref="FV88">IFERROR(INDEX($EG$4:$EX$4,_xlfn.AGGREGATE(15,6,COLUMN($EG$4:$EX$4)-COLUMN($EF$1)/($EG88:$EX88=LARGE($EG88:$EX88,4)),COLUMNS($EX$4:$FA$4))),"")</f>
        <v/>
      </c>
      <c r="FW88" s="230" t="str" cm="1">
        <f t="array" ref="FW88">IFERROR(INDEX($EG$4:$EX$4,_xlfn.AGGREGATE(15,6,COLUMN($EG$4:$EX$4)-COLUMN($EF$1)/($EG88:$EX88=LARGE($EG88:$EX88,5)),COLUMNS($EX$4:$FB$4))),"")</f>
        <v/>
      </c>
      <c r="FX88" s="230" t="str" cm="1">
        <f t="array" ref="FX88">IFERROR(INDEX($EG$4:$EX$4,_xlfn.AGGREGATE(15,6,COLUMN($EG$4:$EX$4)-COLUMN($EF$1)/($EG88:$EX88=LARGE($EG88:$EX88,6)),COLUMNS($EX$4:$FC$4))),"")</f>
        <v/>
      </c>
      <c r="FY88" s="228" t="str">
        <f t="shared" si="446"/>
        <v/>
      </c>
      <c r="FZ88" s="231" t="str">
        <f t="shared" ca="1" si="447"/>
        <v>R</v>
      </c>
      <c r="GA88" s="231" t="e" cm="1">
        <f t="array" aca="1" ref="GA88" ca="1">IF(INDIRECT(VLOOKUP(GA87,General!AC:AE,3,FALSE)&amp;FQ87)&gt;0,GA87,FY87)</f>
        <v>#N/A</v>
      </c>
      <c r="GB88" s="232">
        <f t="shared" ca="1" si="448"/>
        <v>1</v>
      </c>
      <c r="GC88" s="230"/>
      <c r="GD88" s="231"/>
      <c r="GE88" s="231"/>
      <c r="GF88" s="231"/>
      <c r="GG88" s="231"/>
      <c r="GH88" s="229"/>
      <c r="GI88" s="259">
        <f ca="1">IF(FS88="",-1,COUNTIF(INDIRECT(GC88&amp;$DN$10):INDIRECT(GC88&amp;FQ88),"Y"))</f>
        <v>-1</v>
      </c>
      <c r="GJ88" s="262">
        <f ca="1">IF(FT88="",-1,COUNTIF(INDIRECT(GD88&amp;$DN$10):INDIRECT(GD88&amp;FQ88),"Y"))</f>
        <v>-1</v>
      </c>
      <c r="GK88" s="262">
        <f ca="1">IF(FU88="",-1,COUNTIF(INDIRECT(GE88&amp;$DN$10):INDIRECT(GE88&amp;FQ88),"Y"))</f>
        <v>-1</v>
      </c>
      <c r="GL88" s="260">
        <f ca="1">IF(FV88="",-1,COUNTIF(INDIRECT(GF88&amp;$DN$10):INDIRECT(GF88&amp;FQ88),"Y"))</f>
        <v>-1</v>
      </c>
      <c r="GM88" s="264">
        <f ca="1">IF(FW88="",-1,COUNTIF(INDIRECT(GG88&amp;$DN$10):INDIRECT(GG88&amp;FQ88),"Y"))</f>
        <v>-1</v>
      </c>
      <c r="GN88" s="264">
        <f ca="1">IF(FX88="",-1,COUNTIF(INDIRECT(GH88&amp;$DN$10):INDIRECT(GH88&amp;FQ88),"Y"))</f>
        <v>-1</v>
      </c>
      <c r="GO88" s="230" t="str" cm="1">
        <f t="array" ref="GO88">IFERROR(INDEX($DP$88:$DU$88,_xlfn.AGGREGATE(15,6,COLUMN($DP$88:$DU$88)-COLUMN($DO$88)/($EF$88:$EK$88=MAX($EF$88:$EK$88)),COLUMNS($DP$88:FS88))),"")</f>
        <v/>
      </c>
      <c r="GP88" s="231" t="str" cm="1">
        <f t="array" ref="GP88">IFERROR(INDEX($DP$88:$DU$88,_xlfn.AGGREGATE(15,6,COLUMN($DP$88:$DU$88)-COLUMN($DO$88)/($EF$88:$EK$88=MAX($EF$88:$EK$88)),COLUMNS($DP$88:FT88))),"")</f>
        <v/>
      </c>
      <c r="GQ88" s="231" t="str" cm="1">
        <f t="array" ref="GQ88">IFERROR(INDEX($DP$88:$DU$88,_xlfn.AGGREGATE(15,6,COLUMN($DP$88:$DU$88)-COLUMN($DO$88)/($EF$88:$EK$88=MAX($EF$88:$EK$88)),COLUMNS($DP$88:FU88))),"")</f>
        <v/>
      </c>
      <c r="GR88" s="231" t="str" cm="1">
        <f t="array" ref="GR88">IFERROR(INDEX($DP$88:$DU$88,_xlfn.AGGREGATE(15,6,COLUMN($DP$88:$DU$88)-COLUMN($DO$88)/($EF$88:$EK$88=MAX($EF$88:$EK$88)),COLUMNS($DP$88:FV88))),"")</f>
        <v/>
      </c>
      <c r="GS88" s="231" t="str" cm="1">
        <f t="array" ref="GS88">IFERROR(INDEX($DP$88:$DU$88,_xlfn.AGGREGATE(15,6,COLUMN($DP$88:$DU$88)-COLUMN($DO$88)/($EF$88:$EK$88=MAX($EF$88:$EK$88)),COLUMNS($DP$88:FW88))),"")</f>
        <v/>
      </c>
      <c r="GT88" s="229" t="str" cm="1">
        <f t="array" ref="GT88">IFERROR(INDEX($DP$88:$DU$88,_xlfn.AGGREGATE(15,6,COLUMN($DP$88:$DU$88)-COLUMN($DO$88)/($EF$88:$EK$88=MAX($EF$88:$EK$88)),COLUMNS($DP$88:FX88))),"")</f>
        <v/>
      </c>
      <c r="GU88" s="234">
        <f t="shared" ca="1" si="425"/>
        <v>6</v>
      </c>
      <c r="GV88" s="232">
        <f t="shared" ca="1" si="449"/>
        <v>1</v>
      </c>
      <c r="GW88" s="263" t="str" cm="1">
        <f t="array" aca="1" ref="GW88" ca="1">INDEX(GO88:GT88,1,GV88)</f>
        <v/>
      </c>
      <c r="GX88" s="230" t="str">
        <f t="shared" ca="1" si="283"/>
        <v>B</v>
      </c>
      <c r="GY88" s="231" t="str">
        <f t="shared" ca="1" si="284"/>
        <v>T</v>
      </c>
      <c r="GZ88" s="231" t="str">
        <f t="shared" si="285"/>
        <v>C</v>
      </c>
      <c r="HA88" s="231" t="str">
        <f t="shared" si="274"/>
        <v/>
      </c>
      <c r="HB88" s="231" t="str">
        <f t="shared" ca="1" si="275"/>
        <v>00</v>
      </c>
      <c r="HC88" s="231" t="str">
        <f t="shared" si="276"/>
        <v>00</v>
      </c>
      <c r="HD88" s="234" t="str">
        <f t="shared" si="356"/>
        <v/>
      </c>
      <c r="HE88" s="234" t="str">
        <f t="shared" si="357"/>
        <v/>
      </c>
      <c r="HF88" s="234" t="str">
        <f t="shared" si="358"/>
        <v/>
      </c>
      <c r="HG88" s="234" t="str">
        <f t="shared" si="359"/>
        <v/>
      </c>
      <c r="HH88" s="234" t="str">
        <f t="shared" si="360"/>
        <v/>
      </c>
      <c r="HI88" s="234" t="str">
        <f t="shared" si="361"/>
        <v/>
      </c>
      <c r="HJ88" s="234">
        <f t="shared" ca="1" si="362"/>
        <v>0</v>
      </c>
      <c r="HK88" s="234">
        <f t="shared" ca="1" si="362"/>
        <v>0</v>
      </c>
      <c r="HL88" s="230" t="str">
        <f t="shared" si="277"/>
        <v/>
      </c>
      <c r="HM88" s="231">
        <f>IF(CC88="",0,IFERROR(VLOOKUP(CC83&amp;CC84&amp;CC85&amp;CC86&amp;CC87&amp;CC88,General!I:J,2,FALSE),0))</f>
        <v>0</v>
      </c>
      <c r="HN88" s="231">
        <f>IF(CF88="",0,IFERROR(VLOOKUP(CF83&amp;CF84&amp;CF85&amp;CF86&amp;CF87&amp;CF88,General!I:J,2,FALSE),0))</f>
        <v>0</v>
      </c>
      <c r="HO88" s="231">
        <f>IF(CI88="",0,IFERROR(VLOOKUP(CI83&amp;CI84&amp;CI85&amp;CI86&amp;CI87&amp;CI88,General!I:J,2,FALSE),0))</f>
        <v>0</v>
      </c>
      <c r="HP88" s="231">
        <f>IF(CL88="",0,IFERROR(VLOOKUP(CL83&amp;CL84&amp;CL85&amp;CL86&amp;CL87&amp;CL88,General!I:J,2,FALSE),0))</f>
        <v>0</v>
      </c>
      <c r="HQ88" s="231">
        <f>IF(CO88="",0,IFERROR(VLOOKUP(CO83&amp;CO84&amp;CO85&amp;CO86&amp;CO87&amp;CO88,General!I:J,2,FALSE),0))</f>
        <v>0</v>
      </c>
      <c r="HR88" s="231">
        <f>IF(CR88="",0,IFERROR(VLOOKUP(CR83&amp;CR84&amp;CR85&amp;CR86&amp;CR87&amp;CR88,General!I:J,2,FALSE),0))</f>
        <v>0</v>
      </c>
      <c r="HS88" s="231">
        <f>IF(CU88="",0,IFERROR(VLOOKUP(CU83&amp;CU84&amp;CU85&amp;CU86&amp;CU87&amp;CU88,General!I:J,2,FALSE),0))</f>
        <v>0</v>
      </c>
      <c r="HT88" s="231">
        <f>IF(CX88="",0,IFERROR(VLOOKUP(CX83&amp;CX84&amp;CX85&amp;CX86&amp;CX87&amp;CX88,General!I:J,2,FALSE),0))</f>
        <v>0</v>
      </c>
      <c r="HU88" s="231">
        <f>IF(DA88="",0,IFERROR(VLOOKUP(DA83&amp;DA84&amp;DA85&amp;DA86&amp;DA87&amp;DA88,General!I:J,2,FALSE),0))</f>
        <v>0</v>
      </c>
      <c r="HV88" s="231">
        <f>IF(DD88="",0,IFERROR(VLOOKUP(DD83&amp;DD84&amp;DD85&amp;DD86&amp;DD87&amp;DD88,General!I:J,2,FALSE),0))</f>
        <v>0</v>
      </c>
      <c r="HW88" s="231">
        <f>IF(DG88="",0,IFERROR(VLOOKUP(DG83&amp;DG84&amp;DG85&amp;DG86&amp;DG87&amp;DG88,General!I:J,2,FALSE),0))</f>
        <v>0</v>
      </c>
      <c r="HX88" s="231">
        <f>IF(DJ88="",0,IFERROR(VLOOKUP(DJ83&amp;DJ84&amp;DJ85&amp;DJ86&amp;DJ87&amp;DJ88,General!I:J,2,FALSE),0))</f>
        <v>0</v>
      </c>
      <c r="HY88" s="231">
        <f>IF(DM88="",0,IFERROR(VLOOKUP(DM83&amp;DM84&amp;DM85&amp;DM86&amp;DM87&amp;DM88,General!I:J,2,FALSE),0))</f>
        <v>0</v>
      </c>
      <c r="HZ88" s="231">
        <f>IF(DP88="",0,IFERROR(VLOOKUP(DP83&amp;DP84&amp;DP85&amp;DP86&amp;DP87&amp;DP88,General!I:J,2,FALSE),0))</f>
        <v>0</v>
      </c>
      <c r="IA88" s="231">
        <f>IF(DS88="",0,IFERROR(VLOOKUP(DS83&amp;DS84&amp;DS85&amp;DS86&amp;DS87&amp;DS88,General!I:J,2,FALSE),0))</f>
        <v>0</v>
      </c>
      <c r="IB88" s="231">
        <f>IF(DV88="",0,IFERROR(VLOOKUP(DV83&amp;DV84&amp;DV85&amp;DV86&amp;DV87&amp;DV88,General!I:J,2,FALSE),0))</f>
        <v>0</v>
      </c>
      <c r="IC88" s="229">
        <f>IF(DY88="",0,IFERROR(VLOOKUP(DY83&amp;DY84&amp;DY85&amp;DY86&amp;DY87&amp;DY88,General!I:J,2,FALSE),0))</f>
        <v>0</v>
      </c>
      <c r="ID88" s="229">
        <f>IF(EB88="",0,IFERROR(VLOOKUP(EB83&amp;EB84&amp;EB85&amp;EB86&amp;EB87&amp;EB88,General!I:J,2,FALSE),0))</f>
        <v>0</v>
      </c>
      <c r="IE88" s="229">
        <v>0</v>
      </c>
      <c r="IF88" s="234" t="str">
        <f t="shared" si="426"/>
        <v/>
      </c>
      <c r="IG88" s="234" t="str">
        <f t="shared" si="363"/>
        <v>N</v>
      </c>
      <c r="IH88" s="234" t="str">
        <f t="shared" ca="1" si="364"/>
        <v>N</v>
      </c>
      <c r="II88" s="234" t="str">
        <f t="shared" si="365"/>
        <v>N</v>
      </c>
      <c r="IJ88" s="234" t="str">
        <f t="shared" si="366"/>
        <v/>
      </c>
      <c r="IK88" s="276" t="str">
        <f t="shared" ca="1" si="367"/>
        <v/>
      </c>
      <c r="IL88" s="234" t="str">
        <f t="shared" ca="1" si="368"/>
        <v/>
      </c>
      <c r="IM88" s="234" t="str">
        <f t="shared" si="369"/>
        <v/>
      </c>
      <c r="IN88" s="234" t="str">
        <f t="shared" si="370"/>
        <v/>
      </c>
      <c r="IO88" s="234" t="str">
        <f t="shared" si="371"/>
        <v/>
      </c>
      <c r="IP88" s="234" t="str">
        <f t="shared" si="372"/>
        <v/>
      </c>
      <c r="IQ88" s="234" t="str">
        <f t="shared" si="278"/>
        <v/>
      </c>
      <c r="IR88" s="234" t="str">
        <f t="shared" si="279"/>
        <v/>
      </c>
      <c r="IS88" s="234" t="str">
        <f t="shared" si="266"/>
        <v>00000</v>
      </c>
      <c r="IT88" s="234" t="str">
        <f t="shared" si="266"/>
        <v>00000</v>
      </c>
      <c r="IU88" s="234" t="str">
        <f t="shared" si="267"/>
        <v>000000</v>
      </c>
      <c r="IV88" s="234" t="str">
        <f t="shared" si="267"/>
        <v>000000</v>
      </c>
      <c r="IW88" s="234" t="str">
        <f t="shared" si="268"/>
        <v>B</v>
      </c>
      <c r="IX88" s="234" t="str">
        <f t="shared" si="427"/>
        <v>B</v>
      </c>
      <c r="IY88" s="234" t="str">
        <f t="shared" si="373"/>
        <v/>
      </c>
      <c r="IZ88" s="234" t="str">
        <f t="shared" ca="1" si="374"/>
        <v/>
      </c>
      <c r="JA88" s="234" t="str">
        <f t="shared" ca="1" si="375"/>
        <v>0</v>
      </c>
      <c r="JB88" s="234" t="str">
        <f t="shared" ca="1" si="376"/>
        <v/>
      </c>
      <c r="JC88" s="234" t="str">
        <f t="shared" si="377"/>
        <v>0</v>
      </c>
      <c r="JD88" s="234" t="str">
        <f t="shared" ca="1" si="378"/>
        <v/>
      </c>
      <c r="JE88" s="234" t="str">
        <f t="shared" ca="1" si="428"/>
        <v/>
      </c>
      <c r="JF88" s="234" t="str">
        <f t="shared" ca="1" si="429"/>
        <v/>
      </c>
      <c r="JG88" s="234" t="str">
        <f t="shared" ca="1" si="430"/>
        <v/>
      </c>
      <c r="JH88" s="234" t="str">
        <f t="shared" si="379"/>
        <v/>
      </c>
      <c r="JI88" s="234"/>
      <c r="JJ88" s="234"/>
      <c r="JK88" s="234"/>
      <c r="JL88" s="234"/>
      <c r="JM88" s="234"/>
      <c r="JN88" s="234">
        <v>1</v>
      </c>
      <c r="JO88" s="218"/>
      <c r="JP88" s="234"/>
      <c r="JQ88" s="234"/>
      <c r="JS88" s="281" t="e">
        <f t="shared" ref="JS88:JS108" si="454">LARGE(EG88:EX88,1)</f>
        <v>#DIV/0!</v>
      </c>
      <c r="JT88" s="1" t="e">
        <f t="shared" ref="JT88:JT108" si="455">LARGE(EG88:EX88,2)</f>
        <v>#DIV/0!</v>
      </c>
      <c r="JU88" s="1" t="e">
        <f t="shared" si="431"/>
        <v>#DIV/0!</v>
      </c>
      <c r="JV88" s="1" t="e">
        <f t="shared" si="432"/>
        <v>#DIV/0!</v>
      </c>
      <c r="JW88" s="1" t="e">
        <f t="shared" si="433"/>
        <v>#DIV/0!</v>
      </c>
      <c r="JX88" s="1" t="str">
        <f t="shared" si="434"/>
        <v/>
      </c>
      <c r="JY88" s="1" t="str">
        <f t="shared" si="435"/>
        <v/>
      </c>
      <c r="JZ88" s="1" t="str">
        <f t="shared" si="436"/>
        <v/>
      </c>
      <c r="KA88" s="1" t="str">
        <f t="shared" si="437"/>
        <v/>
      </c>
      <c r="KB88" s="1" t="str">
        <f t="shared" si="438"/>
        <v/>
      </c>
      <c r="KC88" s="1" t="str" cm="1">
        <f t="array" aca="1" ref="KC88" ca="1">IF(INDIRECT(VLOOKUP(KC87,General!AC:AE,3,FALSE)&amp;FQ87)&gt;1,KC87,JX88)</f>
        <v>DL</v>
      </c>
      <c r="KD88" s="1" t="str" cm="1">
        <f t="array" aca="1" ref="KD88" ca="1">IF(AND(INDIRECT(VLOOKUP(KD87,General!AC:AE,3,FALSE)&amp;FQ87)&gt;6,KD87&lt;&gt;KC88),KD87,IF(JX88&lt;&gt;KC88,JX88,IF(AND(JX88=JY88,JX88=JZ88),KA88,IF(JX88=JY88,JZ88,JY88))))</f>
        <v>DR</v>
      </c>
      <c r="KE88" s="1" t="str" cm="1">
        <f t="array" aca="1" ref="KE88" ca="1">IF(AND(INDIRECT(VLOOKUP(KE87,General!AC:AE,3,FALSE)&amp;FQ87)&gt;6,KE87&lt;&gt;KC88,KE87&lt;&gt;KD88),KE87,IF(AND(JX88&lt;&gt;KC88,JX88&lt;&gt;KD88),JX88,IF(AND(JY88&lt;&gt;KC88,JY88&lt;&gt;KD88),JY88,IF(AND(JZ88&lt;&gt;KC88,JZ88&lt;&gt;KD88),JZ88,IF(AND(KA88&lt;&gt;KC88,KA88&lt;&gt;KD88),KA88,KB88)))))</f>
        <v>CW</v>
      </c>
      <c r="KF88" s="1" t="str" cm="1">
        <f t="array" aca="1" ref="KF88" ca="1">INDIRECT(KC88&amp;FQ88)</f>
        <v/>
      </c>
      <c r="KG88" s="1" t="str" cm="1">
        <f t="array" aca="1" ref="KG88" ca="1">INDIRECT(KD88&amp;FQ88)</f>
        <v/>
      </c>
      <c r="KH88" s="1" t="str" cm="1">
        <f t="array" aca="1" ref="KH88" ca="1">INDIRECT(KE88&amp;FQ88)</f>
        <v/>
      </c>
      <c r="KI88" s="1" t="str">
        <f ca="1">VLOOKUP(KC88,General!AF:AG,2,FALSE)</f>
        <v xml:space="preserve">L3O </v>
      </c>
      <c r="KJ88" s="1" t="str">
        <f ca="1">VLOOKUP(KD88,General!AF:AG,2,FALSE)</f>
        <v xml:space="preserve">L4O </v>
      </c>
      <c r="KK88" s="1" t="str">
        <f ca="1">VLOOKUP(KE88,General!AF:AG,2,FALSE)</f>
        <v>AWB</v>
      </c>
      <c r="KL88" s="1" t="str">
        <f t="shared" ca="1" si="450"/>
        <v>Y</v>
      </c>
      <c r="KM88" s="1" t="str">
        <f t="shared" ca="1" si="451"/>
        <v>Y</v>
      </c>
      <c r="KN88" s="1" t="str">
        <f t="shared" ca="1" si="452"/>
        <v>Y</v>
      </c>
    </row>
    <row r="89" spans="1:300" ht="15.75" thickBot="1">
      <c r="A89" s="1">
        <v>85</v>
      </c>
      <c r="B89" s="75" t="str">
        <f t="shared" si="286"/>
        <v/>
      </c>
      <c r="C89" s="92" t="str">
        <f t="shared" si="439"/>
        <v/>
      </c>
      <c r="D89" s="88" t="str">
        <f t="shared" si="380"/>
        <v/>
      </c>
      <c r="E89" s="89" t="str">
        <f t="shared" si="380"/>
        <v/>
      </c>
      <c r="F89" s="10" t="str">
        <f t="shared" si="287"/>
        <v/>
      </c>
      <c r="H89" s="95" t="str">
        <f t="shared" si="440"/>
        <v/>
      </c>
      <c r="I89" s="88" t="str">
        <f t="shared" si="381"/>
        <v/>
      </c>
      <c r="J89" s="89" t="str">
        <f t="shared" si="381"/>
        <v/>
      </c>
      <c r="K89" s="10" t="str">
        <f t="shared" si="382"/>
        <v/>
      </c>
      <c r="L89" s="52"/>
      <c r="M89" s="16" t="str">
        <f>IF(Dashboard!AH89="","",Dashboard!AH89)</f>
        <v/>
      </c>
      <c r="O89" s="75" t="str">
        <f t="shared" si="441"/>
        <v/>
      </c>
      <c r="P89" s="88" t="str">
        <f t="shared" si="383"/>
        <v/>
      </c>
      <c r="Q89" s="89" t="str">
        <f t="shared" si="383"/>
        <v/>
      </c>
      <c r="R89" s="5" t="str">
        <f t="shared" si="384"/>
        <v/>
      </c>
      <c r="S89" s="5" t="str">
        <f t="shared" si="385"/>
        <v/>
      </c>
      <c r="T89" s="111" t="str">
        <f t="shared" si="386"/>
        <v/>
      </c>
      <c r="U89" s="5" t="str">
        <f>IF(M89="","",IF(B89="NB",U88,IF(T89="",SUM($T$5:$T89)+S89,SUM($T$5:$T89))))</f>
        <v/>
      </c>
      <c r="V89" s="99" t="str">
        <f t="shared" si="272"/>
        <v/>
      </c>
      <c r="W89" s="72" t="e">
        <f t="shared" ca="1" si="288"/>
        <v>#VALUE!</v>
      </c>
      <c r="X89" s="74" t="str">
        <f t="shared" si="289"/>
        <v/>
      </c>
      <c r="Y89" s="9" t="str">
        <f t="shared" ca="1" si="280"/>
        <v>D</v>
      </c>
      <c r="Z89" s="4" t="str">
        <f t="shared" ca="1" si="281"/>
        <v>D</v>
      </c>
      <c r="AA89" s="4" t="str">
        <f t="shared" ca="1" si="282"/>
        <v>B</v>
      </c>
      <c r="AB89" s="4" t="str">
        <f t="shared" si="442"/>
        <v/>
      </c>
      <c r="AC89" s="4" t="str">
        <f t="shared" si="443"/>
        <v/>
      </c>
      <c r="AD89" s="4" t="str">
        <f t="shared" si="444"/>
        <v/>
      </c>
      <c r="AE89" s="1" t="str">
        <f t="shared" si="387"/>
        <v/>
      </c>
      <c r="AF89" s="1" t="str">
        <f t="shared" si="388"/>
        <v/>
      </c>
      <c r="AG89" s="1" t="str">
        <f t="shared" si="389"/>
        <v/>
      </c>
      <c r="AH89" s="1" t="str">
        <f t="shared" si="390"/>
        <v/>
      </c>
      <c r="AI89" s="1" t="str">
        <f t="shared" si="391"/>
        <v/>
      </c>
      <c r="AJ89" s="1" t="str">
        <f t="shared" si="392"/>
        <v/>
      </c>
      <c r="AK89" s="1">
        <f t="shared" si="393"/>
        <v>0</v>
      </c>
      <c r="AL89" s="1">
        <f t="shared" si="393"/>
        <v>0</v>
      </c>
      <c r="AM89" s="1" t="str">
        <f t="shared" si="273"/>
        <v/>
      </c>
      <c r="AN89" s="1">
        <f t="shared" si="290"/>
        <v>0</v>
      </c>
      <c r="AO89" s="1" t="str">
        <f t="shared" si="445"/>
        <v/>
      </c>
      <c r="AP89" s="1" t="str">
        <f t="shared" si="291"/>
        <v>N</v>
      </c>
      <c r="AQ89" s="1" t="str">
        <f t="shared" si="292"/>
        <v>N</v>
      </c>
      <c r="AR89" s="1" t="str">
        <f t="shared" si="293"/>
        <v>N</v>
      </c>
      <c r="AS89" s="1" t="str">
        <f t="shared" si="294"/>
        <v/>
      </c>
      <c r="AT89" s="15" t="str">
        <f t="shared" ca="1" si="394"/>
        <v/>
      </c>
      <c r="AU89" s="1" t="str">
        <f t="shared" ca="1" si="295"/>
        <v/>
      </c>
      <c r="AV89" s="1" t="str">
        <f t="shared" ca="1" si="296"/>
        <v/>
      </c>
      <c r="AW89" s="1" t="str">
        <f t="shared" si="297"/>
        <v/>
      </c>
      <c r="AX89" s="1" t="str">
        <f t="shared" si="298"/>
        <v/>
      </c>
      <c r="AY89" s="1" t="str">
        <f t="shared" si="299"/>
        <v/>
      </c>
      <c r="AZ89" s="1" t="str">
        <f>IF(Dashboard!AH89="P",IF(AZ88="",1,AZ88+1),"")</f>
        <v/>
      </c>
      <c r="BA89" s="1" t="str">
        <f>IF(Dashboard!AH89="B",IF(BA88="",1,BA88+1),"")</f>
        <v/>
      </c>
      <c r="BB89" s="1" t="str">
        <f t="shared" si="270"/>
        <v>00000</v>
      </c>
      <c r="BC89" s="1" t="str">
        <f t="shared" si="270"/>
        <v>00000</v>
      </c>
      <c r="BD89" s="1" t="str">
        <f t="shared" si="271"/>
        <v>000000</v>
      </c>
      <c r="BE89" s="1" t="str">
        <f t="shared" si="271"/>
        <v>000000</v>
      </c>
      <c r="BF89" s="1" t="str">
        <f t="shared" si="395"/>
        <v>B</v>
      </c>
      <c r="BG89" s="1" t="str">
        <f t="shared" si="300"/>
        <v/>
      </c>
      <c r="BH89" s="1">
        <f t="shared" ca="1" si="396"/>
        <v>0</v>
      </c>
      <c r="BI89" s="1" t="str">
        <f t="shared" si="301"/>
        <v/>
      </c>
      <c r="BJ89" s="1">
        <f t="shared" ca="1" si="397"/>
        <v>0</v>
      </c>
      <c r="BK89" s="1" t="str">
        <f t="shared" si="302"/>
        <v/>
      </c>
      <c r="BL89" s="1">
        <f t="shared" ca="1" si="398"/>
        <v>0</v>
      </c>
      <c r="BM89" s="1" t="str">
        <f t="shared" ca="1" si="399"/>
        <v>0</v>
      </c>
      <c r="BN89" s="1" t="str">
        <f t="shared" ca="1" si="400"/>
        <v>0</v>
      </c>
      <c r="BO89" s="1" t="str">
        <f t="shared" ca="1" si="401"/>
        <v>0</v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-6</v>
      </c>
      <c r="BZ89" s="1">
        <f>IF(Dashboard!U89="",1,0.5)</f>
        <v>1</v>
      </c>
      <c r="CB89" s="245" t="str">
        <f t="shared" si="303"/>
        <v/>
      </c>
      <c r="CC89" s="246" t="str">
        <f t="shared" si="304"/>
        <v/>
      </c>
      <c r="CD89" s="244" t="str">
        <f t="shared" si="305"/>
        <v/>
      </c>
      <c r="CE89" s="245" t="str">
        <f t="shared" si="306"/>
        <v/>
      </c>
      <c r="CF89" s="246" t="str">
        <f t="shared" si="307"/>
        <v/>
      </c>
      <c r="CG89" s="244" t="str">
        <f t="shared" si="308"/>
        <v/>
      </c>
      <c r="CH89" s="245" t="str">
        <f t="shared" si="309"/>
        <v/>
      </c>
      <c r="CI89" s="246" t="str">
        <f t="shared" si="310"/>
        <v/>
      </c>
      <c r="CJ89" s="244" t="str">
        <f t="shared" si="311"/>
        <v/>
      </c>
      <c r="CK89" s="245" t="str">
        <f t="shared" si="312"/>
        <v/>
      </c>
      <c r="CL89" s="246" t="str">
        <f t="shared" si="313"/>
        <v/>
      </c>
      <c r="CM89" s="244" t="str">
        <f t="shared" si="314"/>
        <v/>
      </c>
      <c r="CN89" s="245" t="str">
        <f t="shared" si="402"/>
        <v/>
      </c>
      <c r="CO89" s="246" t="str">
        <f t="shared" si="315"/>
        <v/>
      </c>
      <c r="CP89" s="244" t="str">
        <f t="shared" si="316"/>
        <v/>
      </c>
      <c r="CQ89" s="245" t="str">
        <f t="shared" si="317"/>
        <v/>
      </c>
      <c r="CR89" s="246" t="str">
        <f t="shared" si="318"/>
        <v/>
      </c>
      <c r="CS89" s="244" t="str">
        <f t="shared" si="319"/>
        <v/>
      </c>
      <c r="CT89" s="245" t="str">
        <f t="shared" si="320"/>
        <v/>
      </c>
      <c r="CU89" s="246" t="str">
        <f t="shared" si="321"/>
        <v/>
      </c>
      <c r="CV89" s="244" t="str">
        <f t="shared" si="322"/>
        <v/>
      </c>
      <c r="CW89" s="245" t="str">
        <f t="shared" si="323"/>
        <v/>
      </c>
      <c r="CX89" s="246" t="str">
        <f t="shared" si="324"/>
        <v/>
      </c>
      <c r="CY89" s="247" t="str">
        <f t="shared" si="325"/>
        <v/>
      </c>
      <c r="CZ89" s="245" t="str">
        <f t="shared" si="326"/>
        <v/>
      </c>
      <c r="DA89" s="246" t="str">
        <f t="shared" si="327"/>
        <v/>
      </c>
      <c r="DB89" s="244" t="str">
        <f t="shared" si="328"/>
        <v/>
      </c>
      <c r="DC89" s="245" t="str">
        <f t="shared" si="329"/>
        <v/>
      </c>
      <c r="DD89" s="246" t="str">
        <f t="shared" si="330"/>
        <v/>
      </c>
      <c r="DE89" s="244" t="str">
        <f t="shared" si="331"/>
        <v/>
      </c>
      <c r="DF89" s="245" t="str">
        <f t="shared" si="332"/>
        <v/>
      </c>
      <c r="DG89" s="246" t="str">
        <f t="shared" si="333"/>
        <v/>
      </c>
      <c r="DH89" s="244" t="str">
        <f t="shared" si="334"/>
        <v/>
      </c>
      <c r="DI89" s="245" t="str">
        <f t="shared" si="335"/>
        <v/>
      </c>
      <c r="DJ89" s="246" t="str">
        <f t="shared" si="336"/>
        <v/>
      </c>
      <c r="DK89" s="244" t="str">
        <f t="shared" si="337"/>
        <v/>
      </c>
      <c r="DL89" s="245" t="str">
        <f t="shared" si="338"/>
        <v/>
      </c>
      <c r="DM89" s="246" t="str">
        <f t="shared" si="339"/>
        <v/>
      </c>
      <c r="DN89" s="244" t="str">
        <f t="shared" si="340"/>
        <v/>
      </c>
      <c r="DO89" s="245" t="str">
        <f t="shared" si="341"/>
        <v/>
      </c>
      <c r="DP89" s="246" t="str">
        <f t="shared" si="342"/>
        <v/>
      </c>
      <c r="DQ89" s="244" t="str">
        <f t="shared" si="343"/>
        <v/>
      </c>
      <c r="DR89" s="245" t="str">
        <f t="shared" si="344"/>
        <v/>
      </c>
      <c r="DS89" s="246" t="str">
        <f t="shared" si="345"/>
        <v/>
      </c>
      <c r="DT89" s="244" t="str">
        <f t="shared" si="346"/>
        <v/>
      </c>
      <c r="DU89" s="245" t="str">
        <f t="shared" si="347"/>
        <v/>
      </c>
      <c r="DV89" s="246" t="str">
        <f t="shared" si="348"/>
        <v/>
      </c>
      <c r="DW89" s="244" t="str">
        <f t="shared" si="349"/>
        <v/>
      </c>
      <c r="DX89" s="245" t="str">
        <f t="shared" si="350"/>
        <v/>
      </c>
      <c r="DY89" s="246" t="str">
        <f t="shared" si="351"/>
        <v/>
      </c>
      <c r="DZ89" s="244" t="str">
        <f t="shared" si="352"/>
        <v/>
      </c>
      <c r="EA89" s="245" t="str">
        <f t="shared" si="353"/>
        <v/>
      </c>
      <c r="EB89" s="246" t="str">
        <f t="shared" si="354"/>
        <v/>
      </c>
      <c r="EC89" s="244" t="str">
        <f t="shared" si="355"/>
        <v/>
      </c>
      <c r="ED89" s="252">
        <f t="shared" si="403"/>
        <v>0</v>
      </c>
      <c r="EE89" s="253">
        <f t="shared" si="404"/>
        <v>0</v>
      </c>
      <c r="EF89" s="254" t="str">
        <f t="shared" si="405"/>
        <v/>
      </c>
      <c r="EG89" s="255" t="e">
        <f t="shared" si="406"/>
        <v>#DIV/0!</v>
      </c>
      <c r="EH89" s="255" t="e">
        <f t="shared" si="406"/>
        <v>#DIV/0!</v>
      </c>
      <c r="EI89" s="255" t="e">
        <f t="shared" si="406"/>
        <v>#DIV/0!</v>
      </c>
      <c r="EJ89" s="255" t="e">
        <f t="shared" si="406"/>
        <v>#DIV/0!</v>
      </c>
      <c r="EK89" s="255" t="e">
        <f t="shared" si="406"/>
        <v>#DIV/0!</v>
      </c>
      <c r="EL89" s="255" t="e">
        <f t="shared" si="406"/>
        <v>#DIV/0!</v>
      </c>
      <c r="EM89" s="255" t="e">
        <f t="shared" si="406"/>
        <v>#DIV/0!</v>
      </c>
      <c r="EN89" s="255" t="e">
        <f t="shared" si="406"/>
        <v>#DIV/0!</v>
      </c>
      <c r="EO89" s="255" t="e">
        <f t="shared" si="406"/>
        <v>#DIV/0!</v>
      </c>
      <c r="EP89" s="255" t="e">
        <f t="shared" si="406"/>
        <v>#DIV/0!</v>
      </c>
      <c r="EQ89" s="255" t="e">
        <f t="shared" si="406"/>
        <v>#DIV/0!</v>
      </c>
      <c r="ER89" s="255" t="e">
        <f t="shared" si="406"/>
        <v>#DIV/0!</v>
      </c>
      <c r="ES89" s="255" t="e">
        <f t="shared" si="406"/>
        <v>#DIV/0!</v>
      </c>
      <c r="ET89" s="255" t="e">
        <f t="shared" si="406"/>
        <v>#DIV/0!</v>
      </c>
      <c r="EU89" s="255" t="e">
        <f t="shared" si="406"/>
        <v>#DIV/0!</v>
      </c>
      <c r="EV89" s="255" t="e">
        <f t="shared" si="260"/>
        <v>#DIV/0!</v>
      </c>
      <c r="EW89" s="255" t="e">
        <f t="shared" si="203"/>
        <v>#DIV/0!</v>
      </c>
      <c r="EX89" s="255" t="e">
        <f t="shared" si="203"/>
        <v>#DIV/0!</v>
      </c>
      <c r="EY89" s="256" t="str">
        <f t="shared" si="407"/>
        <v/>
      </c>
      <c r="EZ89" s="257" t="str">
        <f t="shared" si="408"/>
        <v/>
      </c>
      <c r="FA89" s="257" t="str">
        <f t="shared" si="409"/>
        <v/>
      </c>
      <c r="FB89" s="257" t="str">
        <f t="shared" si="410"/>
        <v/>
      </c>
      <c r="FC89" s="257" t="str">
        <f t="shared" si="411"/>
        <v/>
      </c>
      <c r="FD89" s="257" t="str">
        <f t="shared" si="412"/>
        <v/>
      </c>
      <c r="FE89" s="257" t="str">
        <f t="shared" si="413"/>
        <v/>
      </c>
      <c r="FF89" s="257" t="str">
        <f t="shared" si="414"/>
        <v/>
      </c>
      <c r="FG89" s="257" t="str">
        <f t="shared" si="415"/>
        <v/>
      </c>
      <c r="FH89" s="257" t="str">
        <f t="shared" si="416"/>
        <v/>
      </c>
      <c r="FI89" s="257" t="str">
        <f t="shared" si="417"/>
        <v/>
      </c>
      <c r="FJ89" s="257" t="str">
        <f t="shared" si="418"/>
        <v/>
      </c>
      <c r="FK89" s="257" t="str">
        <f t="shared" si="419"/>
        <v/>
      </c>
      <c r="FL89" s="257" t="str">
        <f t="shared" si="420"/>
        <v/>
      </c>
      <c r="FM89" s="257" t="str">
        <f t="shared" si="421"/>
        <v/>
      </c>
      <c r="FN89" s="257" t="str">
        <f t="shared" si="422"/>
        <v/>
      </c>
      <c r="FO89" s="257" t="str">
        <f t="shared" si="423"/>
        <v/>
      </c>
      <c r="FP89" s="258" t="str">
        <f t="shared" si="424"/>
        <v/>
      </c>
      <c r="FQ89" s="228">
        <v>89</v>
      </c>
      <c r="FR89" s="232">
        <f t="shared" si="453"/>
        <v>84</v>
      </c>
      <c r="FS89" s="230" t="str" cm="1">
        <f t="array" ref="FS89">IFERROR(INDEX($EG$4:$EX$4,_xlfn.AGGREGATE(15,6,COLUMN($EG$4:$EX$4)-COLUMN($EF$1)/($EG89:$EX89=LARGE($EG89:$EX89,1)),COLUMNS($EX$4:$EX$4))),"")</f>
        <v/>
      </c>
      <c r="FT89" s="230" t="str" cm="1">
        <f t="array" ref="FT89">IFERROR(INDEX($EG$4:$EX$4,_xlfn.AGGREGATE(15,6,COLUMN($EG$4:$EX$4)-COLUMN($EF$1)/($EG89:$EX89=LARGE($EG89:$EX89,2)),COLUMNS($EX$4:$EY$4))),"")</f>
        <v/>
      </c>
      <c r="FU89" s="230" t="str" cm="1">
        <f t="array" ref="FU89">IFERROR(INDEX($EG$4:$EX$4,_xlfn.AGGREGATE(15,6,COLUMN($EG$4:$EX$4)-COLUMN($EF$1)/($EG89:$EX89=LARGE($EG89:$EX89,3)),COLUMNS($EX$4:$EZ$4))),"")</f>
        <v/>
      </c>
      <c r="FV89" s="230" t="str" cm="1">
        <f t="array" ref="FV89">IFERROR(INDEX($EG$4:$EX$4,_xlfn.AGGREGATE(15,6,COLUMN($EG$4:$EX$4)-COLUMN($EF$1)/($EG89:$EX89=LARGE($EG89:$EX89,4)),COLUMNS($EX$4:$FA$4))),"")</f>
        <v/>
      </c>
      <c r="FW89" s="230" t="str" cm="1">
        <f t="array" ref="FW89">IFERROR(INDEX($EG$4:$EX$4,_xlfn.AGGREGATE(15,6,COLUMN($EG$4:$EX$4)-COLUMN($EF$1)/($EG89:$EX89=LARGE($EG89:$EX89,5)),COLUMNS($EX$4:$FB$4))),"")</f>
        <v/>
      </c>
      <c r="FX89" s="230" t="str" cm="1">
        <f t="array" ref="FX89">IFERROR(INDEX($EG$4:$EX$4,_xlfn.AGGREGATE(15,6,COLUMN($EG$4:$EX$4)-COLUMN($EF$1)/($EG89:$EX89=LARGE($EG89:$EX89,6)),COLUMNS($EX$4:$FC$4))),"")</f>
        <v/>
      </c>
      <c r="FY89" s="228" t="str">
        <f t="shared" si="446"/>
        <v/>
      </c>
      <c r="FZ89" s="231" t="str">
        <f t="shared" ca="1" si="447"/>
        <v>R</v>
      </c>
      <c r="GA89" s="231" t="e" cm="1">
        <f t="array" aca="1" ref="GA89" ca="1">IF(INDIRECT(VLOOKUP(GA88,General!AC:AE,3,FALSE)&amp;FQ88)&gt;0,GA88,FY88)</f>
        <v>#N/A</v>
      </c>
      <c r="GB89" s="232">
        <f t="shared" ca="1" si="448"/>
        <v>2</v>
      </c>
      <c r="GC89" s="230"/>
      <c r="GD89" s="231"/>
      <c r="GE89" s="231"/>
      <c r="GF89" s="231"/>
      <c r="GG89" s="231"/>
      <c r="GH89" s="229"/>
      <c r="GI89" s="259">
        <f ca="1">IF(FS89="",-1,COUNTIF(INDIRECT(GC89&amp;$DN$10):INDIRECT(GC89&amp;FQ89),"Y"))</f>
        <v>-1</v>
      </c>
      <c r="GJ89" s="262">
        <f ca="1">IF(FT89="",-1,COUNTIF(INDIRECT(GD89&amp;$DN$10):INDIRECT(GD89&amp;FQ89),"Y"))</f>
        <v>-1</v>
      </c>
      <c r="GK89" s="262">
        <f ca="1">IF(FU89="",-1,COUNTIF(INDIRECT(GE89&amp;$DN$10):INDIRECT(GE89&amp;FQ89),"Y"))</f>
        <v>-1</v>
      </c>
      <c r="GL89" s="260">
        <f ca="1">IF(FV89="",-1,COUNTIF(INDIRECT(GF89&amp;$DN$10):INDIRECT(GF89&amp;FQ89),"Y"))</f>
        <v>-1</v>
      </c>
      <c r="GM89" s="264">
        <f ca="1">IF(FW89="",-1,COUNTIF(INDIRECT(GG89&amp;$DN$10):INDIRECT(GG89&amp;FQ89),"Y"))</f>
        <v>-1</v>
      </c>
      <c r="GN89" s="264">
        <f ca="1">IF(FX89="",-1,COUNTIF(INDIRECT(GH89&amp;$DN$10):INDIRECT(GH89&amp;FQ89),"Y"))</f>
        <v>-1</v>
      </c>
      <c r="GO89" s="230" t="str" cm="1">
        <f t="array" ref="GO89">IFERROR(INDEX($DP$89:$DU$89,_xlfn.AGGREGATE(15,6,COLUMN($DP$89:$DU$89)-COLUMN($DO$89)/($EF$89:$EK$89=MAX($EF$89:$EK$89)),COLUMNS($DP$89:FS89))),"")</f>
        <v/>
      </c>
      <c r="GP89" s="231" t="str" cm="1">
        <f t="array" ref="GP89">IFERROR(INDEX($DP$89:$DU$89,_xlfn.AGGREGATE(15,6,COLUMN($DP$89:$DU$89)-COLUMN($DO$89)/($EF$89:$EK$89=MAX($EF$89:$EK$89)),COLUMNS($DP$89:FT89))),"")</f>
        <v/>
      </c>
      <c r="GQ89" s="231" t="str" cm="1">
        <f t="array" ref="GQ89">IFERROR(INDEX($DP$89:$DU$89,_xlfn.AGGREGATE(15,6,COLUMN($DP$89:$DU$89)-COLUMN($DO$89)/($EF$89:$EK$89=MAX($EF$89:$EK$89)),COLUMNS($DP$89:FU89))),"")</f>
        <v/>
      </c>
      <c r="GR89" s="231" t="str" cm="1">
        <f t="array" ref="GR89">IFERROR(INDEX($DP$89:$DU$89,_xlfn.AGGREGATE(15,6,COLUMN($DP$89:$DU$89)-COLUMN($DO$89)/($EF$89:$EK$89=MAX($EF$89:$EK$89)),COLUMNS($DP$89:FV89))),"")</f>
        <v/>
      </c>
      <c r="GS89" s="231" t="str" cm="1">
        <f t="array" ref="GS89">IFERROR(INDEX($DP$89:$DU$89,_xlfn.AGGREGATE(15,6,COLUMN($DP$89:$DU$89)-COLUMN($DO$89)/($EF$89:$EK$89=MAX($EF$89:$EK$89)),COLUMNS($DP$89:FW89))),"")</f>
        <v/>
      </c>
      <c r="GT89" s="229" t="str" cm="1">
        <f t="array" ref="GT89">IFERROR(INDEX($DP$89:$DU$89,_xlfn.AGGREGATE(15,6,COLUMN($DP$89:$DU$89)-COLUMN($DO$89)/($EF$89:$EK$89=MAX($EF$89:$EK$89)),COLUMNS($DP$89:FX89))),"")</f>
        <v/>
      </c>
      <c r="GU89" s="234">
        <f t="shared" ca="1" si="425"/>
        <v>6</v>
      </c>
      <c r="GV89" s="232">
        <f t="shared" ca="1" si="449"/>
        <v>2</v>
      </c>
      <c r="GW89" s="263" t="str" cm="1">
        <f t="array" aca="1" ref="GW89" ca="1">INDEX(GO89:GT89,1,GV89)</f>
        <v/>
      </c>
      <c r="GX89" s="230" t="str">
        <f t="shared" ca="1" si="283"/>
        <v>B</v>
      </c>
      <c r="GY89" s="231" t="str">
        <f t="shared" ca="1" si="284"/>
        <v>T</v>
      </c>
      <c r="GZ89" s="231" t="str">
        <f t="shared" si="285"/>
        <v>C</v>
      </c>
      <c r="HA89" s="231" t="str">
        <f t="shared" si="274"/>
        <v/>
      </c>
      <c r="HB89" s="231" t="str">
        <f t="shared" ca="1" si="275"/>
        <v>00</v>
      </c>
      <c r="HC89" s="231" t="str">
        <f t="shared" si="276"/>
        <v>00</v>
      </c>
      <c r="HD89" s="234" t="str">
        <f t="shared" si="356"/>
        <v/>
      </c>
      <c r="HE89" s="234" t="str">
        <f t="shared" si="357"/>
        <v/>
      </c>
      <c r="HF89" s="234" t="str">
        <f t="shared" si="358"/>
        <v/>
      </c>
      <c r="HG89" s="234" t="str">
        <f t="shared" si="359"/>
        <v/>
      </c>
      <c r="HH89" s="234" t="str">
        <f t="shared" si="360"/>
        <v/>
      </c>
      <c r="HI89" s="234" t="str">
        <f t="shared" si="361"/>
        <v/>
      </c>
      <c r="HJ89" s="234">
        <f t="shared" ca="1" si="362"/>
        <v>0</v>
      </c>
      <c r="HK89" s="234">
        <f t="shared" ca="1" si="362"/>
        <v>0</v>
      </c>
      <c r="HL89" s="230" t="str">
        <f t="shared" si="277"/>
        <v/>
      </c>
      <c r="HM89" s="231">
        <f>IF(CC89="",0,IFERROR(VLOOKUP(CC84&amp;CC85&amp;CC86&amp;CC87&amp;CC88&amp;CC89,General!I:J,2,FALSE),0))</f>
        <v>0</v>
      </c>
      <c r="HN89" s="231">
        <f>IF(CF89="",0,IFERROR(VLOOKUP(CF84&amp;CF85&amp;CF86&amp;CF87&amp;CF88&amp;CF89,General!I:J,2,FALSE),0))</f>
        <v>0</v>
      </c>
      <c r="HO89" s="231">
        <f>IF(CI89="",0,IFERROR(VLOOKUP(CI84&amp;CI85&amp;CI86&amp;CI87&amp;CI88&amp;CI89,General!I:J,2,FALSE),0))</f>
        <v>0</v>
      </c>
      <c r="HP89" s="231">
        <f>IF(CL89="",0,IFERROR(VLOOKUP(CL84&amp;CL85&amp;CL86&amp;CL87&amp;CL88&amp;CL89,General!I:J,2,FALSE),0))</f>
        <v>0</v>
      </c>
      <c r="HQ89" s="231">
        <f>IF(CO89="",0,IFERROR(VLOOKUP(CO84&amp;CO85&amp;CO86&amp;CO87&amp;CO88&amp;CO89,General!I:J,2,FALSE),0))</f>
        <v>0</v>
      </c>
      <c r="HR89" s="231">
        <f>IF(CR89="",0,IFERROR(VLOOKUP(CR84&amp;CR85&amp;CR86&amp;CR87&amp;CR88&amp;CR89,General!I:J,2,FALSE),0))</f>
        <v>0</v>
      </c>
      <c r="HS89" s="231">
        <f>IF(CU89="",0,IFERROR(VLOOKUP(CU84&amp;CU85&amp;CU86&amp;CU87&amp;CU88&amp;CU89,General!I:J,2,FALSE),0))</f>
        <v>0</v>
      </c>
      <c r="HT89" s="231">
        <f>IF(CX89="",0,IFERROR(VLOOKUP(CX84&amp;CX85&amp;CX86&amp;CX87&amp;CX88&amp;CX89,General!I:J,2,FALSE),0))</f>
        <v>0</v>
      </c>
      <c r="HU89" s="231">
        <f>IF(DA89="",0,IFERROR(VLOOKUP(DA84&amp;DA85&amp;DA86&amp;DA87&amp;DA88&amp;DA89,General!I:J,2,FALSE),0))</f>
        <v>0</v>
      </c>
      <c r="HV89" s="231">
        <f>IF(DD89="",0,IFERROR(VLOOKUP(DD84&amp;DD85&amp;DD86&amp;DD87&amp;DD88&amp;DD89,General!I:J,2,FALSE),0))</f>
        <v>0</v>
      </c>
      <c r="HW89" s="231">
        <f>IF(DG89="",0,IFERROR(VLOOKUP(DG84&amp;DG85&amp;DG86&amp;DG87&amp;DG88&amp;DG89,General!I:J,2,FALSE),0))</f>
        <v>0</v>
      </c>
      <c r="HX89" s="231">
        <f>IF(DJ89="",0,IFERROR(VLOOKUP(DJ84&amp;DJ85&amp;DJ86&amp;DJ87&amp;DJ88&amp;DJ89,General!I:J,2,FALSE),0))</f>
        <v>0</v>
      </c>
      <c r="HY89" s="231">
        <f>IF(DM89="",0,IFERROR(VLOOKUP(DM84&amp;DM85&amp;DM86&amp;DM87&amp;DM88&amp;DM89,General!I:J,2,FALSE),0))</f>
        <v>0</v>
      </c>
      <c r="HZ89" s="231">
        <f>IF(DP89="",0,IFERROR(VLOOKUP(DP84&amp;DP85&amp;DP86&amp;DP87&amp;DP88&amp;DP89,General!I:J,2,FALSE),0))</f>
        <v>0</v>
      </c>
      <c r="IA89" s="231">
        <f>IF(DS89="",0,IFERROR(VLOOKUP(DS84&amp;DS85&amp;DS86&amp;DS87&amp;DS88&amp;DS89,General!I:J,2,FALSE),0))</f>
        <v>0</v>
      </c>
      <c r="IB89" s="231">
        <f>IF(DV89="",0,IFERROR(VLOOKUP(DV84&amp;DV85&amp;DV86&amp;DV87&amp;DV88&amp;DV89,General!I:J,2,FALSE),0))</f>
        <v>0</v>
      </c>
      <c r="IC89" s="229">
        <f>IF(DY89="",0,IFERROR(VLOOKUP(DY84&amp;DY85&amp;DY86&amp;DY87&amp;DY88&amp;DY89,General!I:J,2,FALSE),0))</f>
        <v>0</v>
      </c>
      <c r="ID89" s="229">
        <f>IF(EB89="",0,IFERROR(VLOOKUP(EB84&amp;EB85&amp;EB86&amp;EB87&amp;EB88&amp;EB89,General!I:J,2,FALSE),0))</f>
        <v>0</v>
      </c>
      <c r="IE89" s="229">
        <v>0</v>
      </c>
      <c r="IF89" s="234" t="str">
        <f t="shared" si="426"/>
        <v/>
      </c>
      <c r="IG89" s="234" t="str">
        <f t="shared" si="363"/>
        <v>N</v>
      </c>
      <c r="IH89" s="234" t="str">
        <f t="shared" ca="1" si="364"/>
        <v>N</v>
      </c>
      <c r="II89" s="234" t="str">
        <f t="shared" si="365"/>
        <v>N</v>
      </c>
      <c r="IJ89" s="234" t="str">
        <f t="shared" si="366"/>
        <v/>
      </c>
      <c r="IK89" s="276" t="str">
        <f t="shared" ca="1" si="367"/>
        <v/>
      </c>
      <c r="IL89" s="234" t="str">
        <f t="shared" ca="1" si="368"/>
        <v/>
      </c>
      <c r="IM89" s="234" t="str">
        <f t="shared" si="369"/>
        <v/>
      </c>
      <c r="IN89" s="234" t="str">
        <f t="shared" si="370"/>
        <v/>
      </c>
      <c r="IO89" s="234" t="str">
        <f t="shared" si="371"/>
        <v/>
      </c>
      <c r="IP89" s="234" t="str">
        <f t="shared" si="372"/>
        <v/>
      </c>
      <c r="IQ89" s="234" t="str">
        <f t="shared" si="278"/>
        <v/>
      </c>
      <c r="IR89" s="234" t="str">
        <f t="shared" si="279"/>
        <v/>
      </c>
      <c r="IS89" s="234" t="str">
        <f t="shared" si="266"/>
        <v>00000</v>
      </c>
      <c r="IT89" s="234" t="str">
        <f t="shared" si="266"/>
        <v>00000</v>
      </c>
      <c r="IU89" s="234" t="str">
        <f t="shared" si="267"/>
        <v>000000</v>
      </c>
      <c r="IV89" s="234" t="str">
        <f t="shared" si="267"/>
        <v>000000</v>
      </c>
      <c r="IW89" s="234" t="str">
        <f t="shared" si="268"/>
        <v>B</v>
      </c>
      <c r="IX89" s="234" t="str">
        <f t="shared" si="427"/>
        <v>B</v>
      </c>
      <c r="IY89" s="234" t="str">
        <f t="shared" si="373"/>
        <v/>
      </c>
      <c r="IZ89" s="234" t="str">
        <f t="shared" ca="1" si="374"/>
        <v/>
      </c>
      <c r="JA89" s="234" t="str">
        <f t="shared" ca="1" si="375"/>
        <v>0</v>
      </c>
      <c r="JB89" s="234" t="str">
        <f t="shared" ca="1" si="376"/>
        <v/>
      </c>
      <c r="JC89" s="234" t="str">
        <f t="shared" si="377"/>
        <v>0</v>
      </c>
      <c r="JD89" s="234" t="str">
        <f t="shared" ca="1" si="378"/>
        <v/>
      </c>
      <c r="JE89" s="234" t="str">
        <f t="shared" ca="1" si="428"/>
        <v/>
      </c>
      <c r="JF89" s="234" t="str">
        <f t="shared" ca="1" si="429"/>
        <v/>
      </c>
      <c r="JG89" s="234" t="str">
        <f t="shared" ca="1" si="430"/>
        <v/>
      </c>
      <c r="JH89" s="234" t="str">
        <f t="shared" si="379"/>
        <v/>
      </c>
      <c r="JI89" s="234"/>
      <c r="JJ89" s="234"/>
      <c r="JK89" s="234"/>
      <c r="JL89" s="234"/>
      <c r="JM89" s="234"/>
      <c r="JN89" s="234">
        <v>1</v>
      </c>
      <c r="JO89" s="218"/>
      <c r="JP89" s="234"/>
      <c r="JQ89" s="234"/>
      <c r="JS89" s="281" t="e">
        <f t="shared" si="454"/>
        <v>#DIV/0!</v>
      </c>
      <c r="JT89" s="1" t="e">
        <f t="shared" si="455"/>
        <v>#DIV/0!</v>
      </c>
      <c r="JU89" s="1" t="e">
        <f t="shared" si="431"/>
        <v>#DIV/0!</v>
      </c>
      <c r="JV89" s="1" t="e">
        <f t="shared" si="432"/>
        <v>#DIV/0!</v>
      </c>
      <c r="JW89" s="1" t="e">
        <f t="shared" si="433"/>
        <v>#DIV/0!</v>
      </c>
      <c r="JX89" s="1" t="str">
        <f t="shared" si="434"/>
        <v/>
      </c>
      <c r="JY89" s="1" t="str">
        <f t="shared" si="435"/>
        <v/>
      </c>
      <c r="JZ89" s="1" t="str">
        <f t="shared" si="436"/>
        <v/>
      </c>
      <c r="KA89" s="1" t="str">
        <f t="shared" si="437"/>
        <v/>
      </c>
      <c r="KB89" s="1" t="str">
        <f t="shared" si="438"/>
        <v/>
      </c>
      <c r="KC89" s="1" t="str" cm="1">
        <f t="array" aca="1" ref="KC89" ca="1">IF(INDIRECT(VLOOKUP(KC88,General!AC:AE,3,FALSE)&amp;FQ88)&gt;1,KC88,JX89)</f>
        <v>DL</v>
      </c>
      <c r="KD89" s="1" t="str" cm="1">
        <f t="array" aca="1" ref="KD89" ca="1">IF(AND(INDIRECT(VLOOKUP(KD88,General!AC:AE,3,FALSE)&amp;FQ88)&gt;6,KD88&lt;&gt;KC89),KD88,IF(JX89&lt;&gt;KC89,JX89,IF(AND(JX89=JY89,JX89=JZ89),KA89,IF(JX89=JY89,JZ89,JY89))))</f>
        <v>DR</v>
      </c>
      <c r="KE89" s="1" t="str" cm="1">
        <f t="array" aca="1" ref="KE89" ca="1">IF(AND(INDIRECT(VLOOKUP(KE88,General!AC:AE,3,FALSE)&amp;FQ88)&gt;6,KE88&lt;&gt;KC89,KE88&lt;&gt;KD89),KE88,IF(AND(JX89&lt;&gt;KC89,JX89&lt;&gt;KD89),JX89,IF(AND(JY89&lt;&gt;KC89,JY89&lt;&gt;KD89),JY89,IF(AND(JZ89&lt;&gt;KC89,JZ89&lt;&gt;KD89),JZ89,IF(AND(KA89&lt;&gt;KC89,KA89&lt;&gt;KD89),KA89,KB89)))))</f>
        <v>CW</v>
      </c>
      <c r="KF89" s="1" t="str" cm="1">
        <f t="array" aca="1" ref="KF89" ca="1">INDIRECT(KC89&amp;FQ89)</f>
        <v/>
      </c>
      <c r="KG89" s="1" t="str" cm="1">
        <f t="array" aca="1" ref="KG89" ca="1">INDIRECT(KD89&amp;FQ89)</f>
        <v/>
      </c>
      <c r="KH89" s="1" t="str" cm="1">
        <f t="array" aca="1" ref="KH89" ca="1">INDIRECT(KE89&amp;FQ89)</f>
        <v/>
      </c>
      <c r="KI89" s="1" t="str">
        <f ca="1">VLOOKUP(KC89,General!AF:AG,2,FALSE)</f>
        <v xml:space="preserve">L3O </v>
      </c>
      <c r="KJ89" s="1" t="str">
        <f ca="1">VLOOKUP(KD89,General!AF:AG,2,FALSE)</f>
        <v xml:space="preserve">L4O </v>
      </c>
      <c r="KK89" s="1" t="str">
        <f ca="1">VLOOKUP(KE89,General!AF:AG,2,FALSE)</f>
        <v>AWB</v>
      </c>
      <c r="KL89" s="1" t="str">
        <f t="shared" ca="1" si="450"/>
        <v>Y</v>
      </c>
      <c r="KM89" s="1" t="str">
        <f t="shared" ca="1" si="451"/>
        <v>Y</v>
      </c>
      <c r="KN89" s="1" t="str">
        <f t="shared" ca="1" si="452"/>
        <v>Y</v>
      </c>
    </row>
    <row r="90" spans="1:300" ht="15.75" thickBot="1">
      <c r="A90" s="1">
        <v>86</v>
      </c>
      <c r="B90" s="12" t="str">
        <f t="shared" si="286"/>
        <v/>
      </c>
      <c r="C90" s="90" t="str">
        <f t="shared" si="439"/>
        <v/>
      </c>
      <c r="D90" s="13" t="str">
        <f t="shared" si="380"/>
        <v/>
      </c>
      <c r="E90" s="43" t="str">
        <f t="shared" si="380"/>
        <v/>
      </c>
      <c r="F90" s="14" t="str">
        <f t="shared" si="287"/>
        <v/>
      </c>
      <c r="H90" s="93" t="str">
        <f t="shared" si="440"/>
        <v/>
      </c>
      <c r="I90" s="13" t="str">
        <f t="shared" si="381"/>
        <v/>
      </c>
      <c r="J90" s="43" t="str">
        <f t="shared" si="381"/>
        <v/>
      </c>
      <c r="K90" s="14" t="str">
        <f t="shared" si="382"/>
        <v/>
      </c>
      <c r="L90" s="52"/>
      <c r="M90" s="16" t="str">
        <f>IF(Dashboard!AH90="","",Dashboard!AH90)</f>
        <v/>
      </c>
      <c r="O90" s="12" t="str">
        <f t="shared" si="441"/>
        <v/>
      </c>
      <c r="P90" s="13" t="str">
        <f t="shared" si="383"/>
        <v/>
      </c>
      <c r="Q90" s="43" t="str">
        <f t="shared" si="383"/>
        <v/>
      </c>
      <c r="R90" s="85" t="str">
        <f t="shared" si="384"/>
        <v/>
      </c>
      <c r="S90" s="85" t="str">
        <f t="shared" si="385"/>
        <v/>
      </c>
      <c r="T90" s="96" t="str">
        <f t="shared" si="386"/>
        <v/>
      </c>
      <c r="U90" s="85" t="str">
        <f>IF(M90="","",IF(B90="NB",U89,IF(T90="",SUM($T$5:$T90)+S90,SUM($T$5:$T90))))</f>
        <v/>
      </c>
      <c r="V90" s="97" t="str">
        <f t="shared" si="272"/>
        <v/>
      </c>
      <c r="W90" s="72" t="e">
        <f t="shared" ca="1" si="288"/>
        <v>#VALUE!</v>
      </c>
      <c r="X90" s="74" t="str">
        <f t="shared" si="289"/>
        <v/>
      </c>
      <c r="Y90" s="9" t="str">
        <f t="shared" ca="1" si="280"/>
        <v>D</v>
      </c>
      <c r="Z90" s="4" t="str">
        <f t="shared" ca="1" si="281"/>
        <v>D</v>
      </c>
      <c r="AA90" s="4" t="str">
        <f t="shared" ca="1" si="282"/>
        <v>B</v>
      </c>
      <c r="AB90" s="4" t="str">
        <f t="shared" si="442"/>
        <v/>
      </c>
      <c r="AC90" s="4" t="str">
        <f t="shared" si="443"/>
        <v/>
      </c>
      <c r="AD90" s="4" t="str">
        <f t="shared" si="444"/>
        <v/>
      </c>
      <c r="AE90" s="1" t="str">
        <f t="shared" si="387"/>
        <v/>
      </c>
      <c r="AF90" s="1" t="str">
        <f t="shared" si="388"/>
        <v/>
      </c>
      <c r="AG90" s="1" t="str">
        <f t="shared" si="389"/>
        <v/>
      </c>
      <c r="AH90" s="1" t="str">
        <f t="shared" si="390"/>
        <v/>
      </c>
      <c r="AI90" s="1" t="str">
        <f t="shared" si="391"/>
        <v/>
      </c>
      <c r="AJ90" s="1" t="str">
        <f t="shared" si="392"/>
        <v/>
      </c>
      <c r="AK90" s="1">
        <f t="shared" si="393"/>
        <v>0</v>
      </c>
      <c r="AL90" s="1">
        <f t="shared" si="393"/>
        <v>0</v>
      </c>
      <c r="AM90" s="1" t="str">
        <f t="shared" si="273"/>
        <v/>
      </c>
      <c r="AN90" s="1">
        <f t="shared" si="290"/>
        <v>0</v>
      </c>
      <c r="AO90" s="1" t="str">
        <f t="shared" si="445"/>
        <v/>
      </c>
      <c r="AP90" s="1" t="str">
        <f t="shared" si="291"/>
        <v>N</v>
      </c>
      <c r="AQ90" s="1" t="str">
        <f t="shared" si="292"/>
        <v>N</v>
      </c>
      <c r="AR90" s="1" t="str">
        <f t="shared" si="293"/>
        <v>N</v>
      </c>
      <c r="AS90" s="1" t="str">
        <f t="shared" si="294"/>
        <v/>
      </c>
      <c r="AT90" s="15" t="str">
        <f t="shared" ca="1" si="394"/>
        <v/>
      </c>
      <c r="AU90" s="1" t="str">
        <f t="shared" ca="1" si="295"/>
        <v/>
      </c>
      <c r="AV90" s="1" t="str">
        <f t="shared" ca="1" si="296"/>
        <v/>
      </c>
      <c r="AW90" s="1" t="str">
        <f t="shared" si="297"/>
        <v/>
      </c>
      <c r="AX90" s="1" t="str">
        <f t="shared" si="298"/>
        <v/>
      </c>
      <c r="AY90" s="1" t="str">
        <f t="shared" si="299"/>
        <v/>
      </c>
      <c r="AZ90" s="1" t="str">
        <f>IF(Dashboard!AH90="P",IF(AZ89="",1,AZ89+1),"")</f>
        <v/>
      </c>
      <c r="BA90" s="1" t="str">
        <f>IF(Dashboard!AH90="B",IF(BA89="",1,BA89+1),"")</f>
        <v/>
      </c>
      <c r="BB90" s="1" t="str">
        <f t="shared" si="270"/>
        <v>00000</v>
      </c>
      <c r="BC90" s="1" t="str">
        <f t="shared" si="270"/>
        <v>00000</v>
      </c>
      <c r="BD90" s="1" t="str">
        <f t="shared" si="271"/>
        <v>000000</v>
      </c>
      <c r="BE90" s="1" t="str">
        <f t="shared" si="271"/>
        <v>000000</v>
      </c>
      <c r="BF90" s="1" t="str">
        <f t="shared" si="395"/>
        <v>B</v>
      </c>
      <c r="BG90" s="1" t="str">
        <f t="shared" si="300"/>
        <v/>
      </c>
      <c r="BH90" s="1">
        <f t="shared" ca="1" si="396"/>
        <v>0</v>
      </c>
      <c r="BI90" s="1" t="str">
        <f t="shared" si="301"/>
        <v/>
      </c>
      <c r="BJ90" s="1">
        <f t="shared" ca="1" si="397"/>
        <v>0</v>
      </c>
      <c r="BK90" s="1" t="str">
        <f t="shared" si="302"/>
        <v/>
      </c>
      <c r="BL90" s="1">
        <f t="shared" ca="1" si="398"/>
        <v>0</v>
      </c>
      <c r="BM90" s="1" t="str">
        <f t="shared" ca="1" si="399"/>
        <v>0</v>
      </c>
      <c r="BN90" s="1" t="str">
        <f t="shared" ca="1" si="400"/>
        <v>0</v>
      </c>
      <c r="BO90" s="1" t="str">
        <f t="shared" ca="1" si="401"/>
        <v>0</v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>IF(Dashboard!U90="",1,0.5)</f>
        <v>1</v>
      </c>
      <c r="CB90" s="218" t="str">
        <f t="shared" si="303"/>
        <v/>
      </c>
      <c r="CC90" s="219" t="str">
        <f t="shared" si="304"/>
        <v/>
      </c>
      <c r="CD90" s="217" t="str">
        <f t="shared" si="305"/>
        <v/>
      </c>
      <c r="CE90" s="218" t="str">
        <f t="shared" si="306"/>
        <v/>
      </c>
      <c r="CF90" s="219" t="str">
        <f t="shared" si="307"/>
        <v/>
      </c>
      <c r="CG90" s="217" t="str">
        <f t="shared" si="308"/>
        <v/>
      </c>
      <c r="CH90" s="218" t="str">
        <f t="shared" si="309"/>
        <v/>
      </c>
      <c r="CI90" s="219" t="str">
        <f t="shared" si="310"/>
        <v/>
      </c>
      <c r="CJ90" s="217" t="str">
        <f t="shared" si="311"/>
        <v/>
      </c>
      <c r="CK90" s="218" t="str">
        <f t="shared" si="312"/>
        <v/>
      </c>
      <c r="CL90" s="219" t="str">
        <f t="shared" si="313"/>
        <v/>
      </c>
      <c r="CM90" s="217" t="str">
        <f t="shared" si="314"/>
        <v/>
      </c>
      <c r="CN90" s="218" t="str">
        <f t="shared" si="402"/>
        <v/>
      </c>
      <c r="CO90" s="219" t="str">
        <f t="shared" si="315"/>
        <v/>
      </c>
      <c r="CP90" s="217" t="str">
        <f t="shared" si="316"/>
        <v/>
      </c>
      <c r="CQ90" s="218" t="str">
        <f t="shared" si="317"/>
        <v/>
      </c>
      <c r="CR90" s="219" t="str">
        <f t="shared" si="318"/>
        <v/>
      </c>
      <c r="CS90" s="217" t="str">
        <f t="shared" si="319"/>
        <v/>
      </c>
      <c r="CT90" s="218" t="str">
        <f t="shared" si="320"/>
        <v/>
      </c>
      <c r="CU90" s="219" t="str">
        <f t="shared" si="321"/>
        <v/>
      </c>
      <c r="CV90" s="217" t="str">
        <f t="shared" si="322"/>
        <v/>
      </c>
      <c r="CW90" s="218" t="str">
        <f t="shared" si="323"/>
        <v/>
      </c>
      <c r="CX90" s="219" t="str">
        <f t="shared" si="324"/>
        <v/>
      </c>
      <c r="CY90" s="220" t="str">
        <f t="shared" si="325"/>
        <v/>
      </c>
      <c r="CZ90" s="218" t="str">
        <f t="shared" si="326"/>
        <v/>
      </c>
      <c r="DA90" s="219" t="str">
        <f t="shared" si="327"/>
        <v/>
      </c>
      <c r="DB90" s="217" t="str">
        <f t="shared" si="328"/>
        <v/>
      </c>
      <c r="DC90" s="218" t="str">
        <f t="shared" si="329"/>
        <v/>
      </c>
      <c r="DD90" s="219" t="str">
        <f t="shared" si="330"/>
        <v/>
      </c>
      <c r="DE90" s="217" t="str">
        <f t="shared" si="331"/>
        <v/>
      </c>
      <c r="DF90" s="218" t="str">
        <f t="shared" si="332"/>
        <v/>
      </c>
      <c r="DG90" s="219" t="str">
        <f t="shared" si="333"/>
        <v/>
      </c>
      <c r="DH90" s="217" t="str">
        <f t="shared" si="334"/>
        <v/>
      </c>
      <c r="DI90" s="218" t="str">
        <f t="shared" si="335"/>
        <v/>
      </c>
      <c r="DJ90" s="219" t="str">
        <f t="shared" si="336"/>
        <v/>
      </c>
      <c r="DK90" s="217" t="str">
        <f t="shared" si="337"/>
        <v/>
      </c>
      <c r="DL90" s="218" t="str">
        <f t="shared" si="338"/>
        <v/>
      </c>
      <c r="DM90" s="219" t="str">
        <f t="shared" si="339"/>
        <v/>
      </c>
      <c r="DN90" s="217" t="str">
        <f t="shared" si="340"/>
        <v/>
      </c>
      <c r="DO90" s="218" t="str">
        <f t="shared" si="341"/>
        <v/>
      </c>
      <c r="DP90" s="219" t="str">
        <f t="shared" si="342"/>
        <v/>
      </c>
      <c r="DQ90" s="217" t="str">
        <f t="shared" si="343"/>
        <v/>
      </c>
      <c r="DR90" s="218" t="str">
        <f t="shared" si="344"/>
        <v/>
      </c>
      <c r="DS90" s="219" t="str">
        <f t="shared" si="345"/>
        <v/>
      </c>
      <c r="DT90" s="217" t="str">
        <f t="shared" si="346"/>
        <v/>
      </c>
      <c r="DU90" s="218" t="str">
        <f t="shared" si="347"/>
        <v/>
      </c>
      <c r="DV90" s="219" t="str">
        <f t="shared" si="348"/>
        <v/>
      </c>
      <c r="DW90" s="217" t="str">
        <f t="shared" si="349"/>
        <v/>
      </c>
      <c r="DX90" s="218" t="str">
        <f t="shared" si="350"/>
        <v/>
      </c>
      <c r="DY90" s="219" t="str">
        <f t="shared" si="351"/>
        <v/>
      </c>
      <c r="DZ90" s="217" t="str">
        <f t="shared" si="352"/>
        <v/>
      </c>
      <c r="EA90" s="218" t="str">
        <f t="shared" si="353"/>
        <v/>
      </c>
      <c r="EB90" s="219" t="str">
        <f t="shared" si="354"/>
        <v/>
      </c>
      <c r="EC90" s="217" t="str">
        <f t="shared" si="355"/>
        <v/>
      </c>
      <c r="ED90" s="252">
        <f t="shared" si="403"/>
        <v>0</v>
      </c>
      <c r="EE90" s="253">
        <f t="shared" si="404"/>
        <v>0</v>
      </c>
      <c r="EF90" s="254" t="str">
        <f t="shared" si="405"/>
        <v/>
      </c>
      <c r="EG90" s="255" t="e">
        <f t="shared" si="406"/>
        <v>#DIV/0!</v>
      </c>
      <c r="EH90" s="255" t="e">
        <f t="shared" si="406"/>
        <v>#DIV/0!</v>
      </c>
      <c r="EI90" s="255" t="e">
        <f t="shared" si="406"/>
        <v>#DIV/0!</v>
      </c>
      <c r="EJ90" s="255" t="e">
        <f t="shared" si="406"/>
        <v>#DIV/0!</v>
      </c>
      <c r="EK90" s="255" t="e">
        <f t="shared" si="406"/>
        <v>#DIV/0!</v>
      </c>
      <c r="EL90" s="255" t="e">
        <f t="shared" si="406"/>
        <v>#DIV/0!</v>
      </c>
      <c r="EM90" s="255" t="e">
        <f t="shared" si="406"/>
        <v>#DIV/0!</v>
      </c>
      <c r="EN90" s="255" t="e">
        <f t="shared" si="406"/>
        <v>#DIV/0!</v>
      </c>
      <c r="EO90" s="255" t="e">
        <f t="shared" si="406"/>
        <v>#DIV/0!</v>
      </c>
      <c r="EP90" s="255" t="e">
        <f t="shared" si="406"/>
        <v>#DIV/0!</v>
      </c>
      <c r="EQ90" s="255" t="e">
        <f t="shared" si="406"/>
        <v>#DIV/0!</v>
      </c>
      <c r="ER90" s="255" t="e">
        <f t="shared" si="406"/>
        <v>#DIV/0!</v>
      </c>
      <c r="ES90" s="255" t="e">
        <f t="shared" si="406"/>
        <v>#DIV/0!</v>
      </c>
      <c r="ET90" s="255" t="e">
        <f t="shared" si="406"/>
        <v>#DIV/0!</v>
      </c>
      <c r="EU90" s="255" t="e">
        <f t="shared" si="406"/>
        <v>#DIV/0!</v>
      </c>
      <c r="EV90" s="255" t="e">
        <f t="shared" si="260"/>
        <v>#DIV/0!</v>
      </c>
      <c r="EW90" s="255" t="e">
        <f t="shared" si="260"/>
        <v>#DIV/0!</v>
      </c>
      <c r="EX90" s="255" t="e">
        <f t="shared" si="260"/>
        <v>#DIV/0!</v>
      </c>
      <c r="EY90" s="256" t="str">
        <f t="shared" si="407"/>
        <v/>
      </c>
      <c r="EZ90" s="257" t="str">
        <f t="shared" si="408"/>
        <v/>
      </c>
      <c r="FA90" s="257" t="str">
        <f t="shared" si="409"/>
        <v/>
      </c>
      <c r="FB90" s="257" t="str">
        <f t="shared" si="410"/>
        <v/>
      </c>
      <c r="FC90" s="257" t="str">
        <f t="shared" si="411"/>
        <v/>
      </c>
      <c r="FD90" s="257" t="str">
        <f t="shared" si="412"/>
        <v/>
      </c>
      <c r="FE90" s="257" t="str">
        <f t="shared" si="413"/>
        <v/>
      </c>
      <c r="FF90" s="257" t="str">
        <f t="shared" si="414"/>
        <v/>
      </c>
      <c r="FG90" s="257" t="str">
        <f t="shared" si="415"/>
        <v/>
      </c>
      <c r="FH90" s="257" t="str">
        <f t="shared" si="416"/>
        <v/>
      </c>
      <c r="FI90" s="257" t="str">
        <f t="shared" si="417"/>
        <v/>
      </c>
      <c r="FJ90" s="257" t="str">
        <f t="shared" si="418"/>
        <v/>
      </c>
      <c r="FK90" s="257" t="str">
        <f t="shared" si="419"/>
        <v/>
      </c>
      <c r="FL90" s="257" t="str">
        <f t="shared" si="420"/>
        <v/>
      </c>
      <c r="FM90" s="257" t="str">
        <f t="shared" si="421"/>
        <v/>
      </c>
      <c r="FN90" s="257" t="str">
        <f t="shared" si="422"/>
        <v/>
      </c>
      <c r="FO90" s="257" t="str">
        <f t="shared" si="423"/>
        <v/>
      </c>
      <c r="FP90" s="258" t="str">
        <f t="shared" si="424"/>
        <v/>
      </c>
      <c r="FQ90" s="228">
        <v>90</v>
      </c>
      <c r="FR90" s="232">
        <f t="shared" si="453"/>
        <v>85</v>
      </c>
      <c r="FS90" s="230" t="str" cm="1">
        <f t="array" ref="FS90">IFERROR(INDEX($EG$4:$EX$4,_xlfn.AGGREGATE(15,6,COLUMN($EG$4:$EX$4)-COLUMN($EF$1)/($EG90:$EX90=LARGE($EG90:$EX90,1)),COLUMNS($EX$4:$EX$4))),"")</f>
        <v/>
      </c>
      <c r="FT90" s="230" t="str" cm="1">
        <f t="array" ref="FT90">IFERROR(INDEX($EG$4:$EX$4,_xlfn.AGGREGATE(15,6,COLUMN($EG$4:$EX$4)-COLUMN($EF$1)/($EG90:$EX90=LARGE($EG90:$EX90,2)),COLUMNS($EX$4:$EY$4))),"")</f>
        <v/>
      </c>
      <c r="FU90" s="230" t="str" cm="1">
        <f t="array" ref="FU90">IFERROR(INDEX($EG$4:$EX$4,_xlfn.AGGREGATE(15,6,COLUMN($EG$4:$EX$4)-COLUMN($EF$1)/($EG90:$EX90=LARGE($EG90:$EX90,3)),COLUMNS($EX$4:$EZ$4))),"")</f>
        <v/>
      </c>
      <c r="FV90" s="230" t="str" cm="1">
        <f t="array" ref="FV90">IFERROR(INDEX($EG$4:$EX$4,_xlfn.AGGREGATE(15,6,COLUMN($EG$4:$EX$4)-COLUMN($EF$1)/($EG90:$EX90=LARGE($EG90:$EX90,4)),COLUMNS($EX$4:$FA$4))),"")</f>
        <v/>
      </c>
      <c r="FW90" s="230" t="str" cm="1">
        <f t="array" ref="FW90">IFERROR(INDEX($EG$4:$EX$4,_xlfn.AGGREGATE(15,6,COLUMN($EG$4:$EX$4)-COLUMN($EF$1)/($EG90:$EX90=LARGE($EG90:$EX90,5)),COLUMNS($EX$4:$FB$4))),"")</f>
        <v/>
      </c>
      <c r="FX90" s="230" t="str" cm="1">
        <f t="array" ref="FX90">IFERROR(INDEX($EG$4:$EX$4,_xlfn.AGGREGATE(15,6,COLUMN($EG$4:$EX$4)-COLUMN($EF$1)/($EG90:$EX90=LARGE($EG90:$EX90,6)),COLUMNS($EX$4:$FC$4))),"")</f>
        <v/>
      </c>
      <c r="FY90" s="228" t="str">
        <f t="shared" si="446"/>
        <v/>
      </c>
      <c r="FZ90" s="231" t="str">
        <f t="shared" ca="1" si="447"/>
        <v>R</v>
      </c>
      <c r="GA90" s="231" t="e" cm="1">
        <f t="array" aca="1" ref="GA90" ca="1">IF(INDIRECT(VLOOKUP(GA89,General!AC:AE,3,FALSE)&amp;FQ89)&gt;0,GA89,FY89)</f>
        <v>#N/A</v>
      </c>
      <c r="GB90" s="232">
        <f t="shared" ca="1" si="448"/>
        <v>3</v>
      </c>
      <c r="GC90" s="230"/>
      <c r="GD90" s="231"/>
      <c r="GE90" s="231"/>
      <c r="GF90" s="231"/>
      <c r="GG90" s="231"/>
      <c r="GH90" s="229"/>
      <c r="GI90" s="259">
        <f ca="1">IF(FS90="",-1,COUNTIF(INDIRECT(GC90&amp;$DN$10):INDIRECT(GC90&amp;FQ90),"Y"))</f>
        <v>-1</v>
      </c>
      <c r="GJ90" s="262">
        <f ca="1">IF(FT90="",-1,COUNTIF(INDIRECT(GD90&amp;$DN$10):INDIRECT(GD90&amp;FQ90),"Y"))</f>
        <v>-1</v>
      </c>
      <c r="GK90" s="262">
        <f ca="1">IF(FU90="",-1,COUNTIF(INDIRECT(GE90&amp;$DN$10):INDIRECT(GE90&amp;FQ90),"Y"))</f>
        <v>-1</v>
      </c>
      <c r="GL90" s="260">
        <f ca="1">IF(FV90="",-1,COUNTIF(INDIRECT(GF90&amp;$DN$10):INDIRECT(GF90&amp;FQ90),"Y"))</f>
        <v>-1</v>
      </c>
      <c r="GM90" s="264">
        <f ca="1">IF(FW90="",-1,COUNTIF(INDIRECT(GG90&amp;$DN$10):INDIRECT(GG90&amp;FQ90),"Y"))</f>
        <v>-1</v>
      </c>
      <c r="GN90" s="264">
        <f ca="1">IF(FX90="",-1,COUNTIF(INDIRECT(GH90&amp;$DN$10):INDIRECT(GH90&amp;FQ90),"Y"))</f>
        <v>-1</v>
      </c>
      <c r="GO90" s="230" t="str" cm="1">
        <f t="array" ref="GO90">IFERROR(INDEX($DP$90:$DU$90,_xlfn.AGGREGATE(15,6,COLUMN($DP$90:$DU$90)-COLUMN($DO$90)/($EF$90:$EK$90=MAX($EF$90:$EK$90)),COLUMNS($DP$90:FS90))),"")</f>
        <v/>
      </c>
      <c r="GP90" s="231" t="str" cm="1">
        <f t="array" ref="GP90">IFERROR(INDEX($DP$90:$DU$90,_xlfn.AGGREGATE(15,6,COLUMN($DP$90:$DU$90)-COLUMN($DO$90)/($EF$90:$EK$90=MAX($EF$90:$EK$90)),COLUMNS($DP$90:FT90))),"")</f>
        <v/>
      </c>
      <c r="GQ90" s="231" t="str" cm="1">
        <f t="array" ref="GQ90">IFERROR(INDEX($DP$90:$DU$90,_xlfn.AGGREGATE(15,6,COLUMN($DP$90:$DU$90)-COLUMN($DO$90)/($EF$90:$EK$90=MAX($EF$90:$EK$90)),COLUMNS($DP$90:FU90))),"")</f>
        <v/>
      </c>
      <c r="GR90" s="231" t="str" cm="1">
        <f t="array" ref="GR90">IFERROR(INDEX($DP$90:$DU$90,_xlfn.AGGREGATE(15,6,COLUMN($DP$90:$DU$90)-COLUMN($DO$90)/($EF$90:$EK$90=MAX($EF$90:$EK$90)),COLUMNS($DP$90:FV90))),"")</f>
        <v/>
      </c>
      <c r="GS90" s="231" t="str" cm="1">
        <f t="array" ref="GS90">IFERROR(INDEX($DP$90:$DU$90,_xlfn.AGGREGATE(15,6,COLUMN($DP$90:$DU$90)-COLUMN($DO$90)/($EF$90:$EK$90=MAX($EF$90:$EK$90)),COLUMNS($DP$90:FW90))),"")</f>
        <v/>
      </c>
      <c r="GT90" s="229" t="str" cm="1">
        <f t="array" ref="GT90">IFERROR(INDEX($DP$90:$DU$90,_xlfn.AGGREGATE(15,6,COLUMN($DP$90:$DU$90)-COLUMN($DO$90)/($EF$90:$EK$90=MAX($EF$90:$EK$90)),COLUMNS($DP$90:FX90))),"")</f>
        <v/>
      </c>
      <c r="GU90" s="234">
        <f t="shared" ca="1" si="425"/>
        <v>6</v>
      </c>
      <c r="GV90" s="232">
        <f t="shared" ca="1" si="449"/>
        <v>3</v>
      </c>
      <c r="GW90" s="263" t="str" cm="1">
        <f t="array" aca="1" ref="GW90" ca="1">INDEX(GO90:GT90,1,GV90)</f>
        <v/>
      </c>
      <c r="GX90" s="230" t="str">
        <f t="shared" ca="1" si="283"/>
        <v>B</v>
      </c>
      <c r="GY90" s="231" t="str">
        <f t="shared" ca="1" si="284"/>
        <v>T</v>
      </c>
      <c r="GZ90" s="231" t="str">
        <f t="shared" si="285"/>
        <v>C</v>
      </c>
      <c r="HA90" s="231" t="str">
        <f t="shared" si="274"/>
        <v/>
      </c>
      <c r="HB90" s="231" t="str">
        <f t="shared" ca="1" si="275"/>
        <v>00</v>
      </c>
      <c r="HC90" s="231" t="str">
        <f t="shared" si="276"/>
        <v>00</v>
      </c>
      <c r="HD90" s="234" t="str">
        <f t="shared" si="356"/>
        <v/>
      </c>
      <c r="HE90" s="234" t="str">
        <f t="shared" si="357"/>
        <v/>
      </c>
      <c r="HF90" s="234" t="str">
        <f t="shared" si="358"/>
        <v/>
      </c>
      <c r="HG90" s="234" t="str">
        <f t="shared" si="359"/>
        <v/>
      </c>
      <c r="HH90" s="234" t="str">
        <f t="shared" si="360"/>
        <v/>
      </c>
      <c r="HI90" s="234" t="str">
        <f t="shared" si="361"/>
        <v/>
      </c>
      <c r="HJ90" s="234">
        <f t="shared" ca="1" si="362"/>
        <v>0</v>
      </c>
      <c r="HK90" s="234">
        <f t="shared" ca="1" si="362"/>
        <v>0</v>
      </c>
      <c r="HL90" s="230" t="str">
        <f t="shared" si="277"/>
        <v/>
      </c>
      <c r="HM90" s="231">
        <f>IF(CC90="",0,IFERROR(VLOOKUP(CC85&amp;CC86&amp;CC87&amp;CC88&amp;CC89&amp;CC90,General!I:J,2,FALSE),0))</f>
        <v>0</v>
      </c>
      <c r="HN90" s="231">
        <f>IF(CF90="",0,IFERROR(VLOOKUP(CF85&amp;CF86&amp;CF87&amp;CF88&amp;CF89&amp;CF90,General!I:J,2,FALSE),0))</f>
        <v>0</v>
      </c>
      <c r="HO90" s="231">
        <f>IF(CI90="",0,IFERROR(VLOOKUP(CI85&amp;CI86&amp;CI87&amp;CI88&amp;CI89&amp;CI90,General!I:J,2,FALSE),0))</f>
        <v>0</v>
      </c>
      <c r="HP90" s="231">
        <f>IF(CL90="",0,IFERROR(VLOOKUP(CL85&amp;CL86&amp;CL87&amp;CL88&amp;CL89&amp;CL90,General!I:J,2,FALSE),0))</f>
        <v>0</v>
      </c>
      <c r="HQ90" s="231">
        <f>IF(CO90="",0,IFERROR(VLOOKUP(CO85&amp;CO86&amp;CO87&amp;CO88&amp;CO89&amp;CO90,General!I:J,2,FALSE),0))</f>
        <v>0</v>
      </c>
      <c r="HR90" s="231">
        <f>IF(CR90="",0,IFERROR(VLOOKUP(CR85&amp;CR86&amp;CR87&amp;CR88&amp;CR89&amp;CR90,General!I:J,2,FALSE),0))</f>
        <v>0</v>
      </c>
      <c r="HS90" s="231">
        <f>IF(CU90="",0,IFERROR(VLOOKUP(CU85&amp;CU86&amp;CU87&amp;CU88&amp;CU89&amp;CU90,General!I:J,2,FALSE),0))</f>
        <v>0</v>
      </c>
      <c r="HT90" s="231">
        <f>IF(CX90="",0,IFERROR(VLOOKUP(CX85&amp;CX86&amp;CX87&amp;CX88&amp;CX89&amp;CX90,General!I:J,2,FALSE),0))</f>
        <v>0</v>
      </c>
      <c r="HU90" s="231">
        <f>IF(DA90="",0,IFERROR(VLOOKUP(DA85&amp;DA86&amp;DA87&amp;DA88&amp;DA89&amp;DA90,General!I:J,2,FALSE),0))</f>
        <v>0</v>
      </c>
      <c r="HV90" s="231">
        <f>IF(DD90="",0,IFERROR(VLOOKUP(DD85&amp;DD86&amp;DD87&amp;DD88&amp;DD89&amp;DD90,General!I:J,2,FALSE),0))</f>
        <v>0</v>
      </c>
      <c r="HW90" s="231">
        <f>IF(DG90="",0,IFERROR(VLOOKUP(DG85&amp;DG86&amp;DG87&amp;DG88&amp;DG89&amp;DG90,General!I:J,2,FALSE),0))</f>
        <v>0</v>
      </c>
      <c r="HX90" s="231">
        <f>IF(DJ90="",0,IFERROR(VLOOKUP(DJ85&amp;DJ86&amp;DJ87&amp;DJ88&amp;DJ89&amp;DJ90,General!I:J,2,FALSE),0))</f>
        <v>0</v>
      </c>
      <c r="HY90" s="231">
        <f>IF(DM90="",0,IFERROR(VLOOKUP(DM85&amp;DM86&amp;DM87&amp;DM88&amp;DM89&amp;DM90,General!I:J,2,FALSE),0))</f>
        <v>0</v>
      </c>
      <c r="HZ90" s="231">
        <f>IF(DP90="",0,IFERROR(VLOOKUP(DP85&amp;DP86&amp;DP87&amp;DP88&amp;DP89&amp;DP90,General!I:J,2,FALSE),0))</f>
        <v>0</v>
      </c>
      <c r="IA90" s="231">
        <f>IF(DS90="",0,IFERROR(VLOOKUP(DS85&amp;DS86&amp;DS87&amp;DS88&amp;DS89&amp;DS90,General!I:J,2,FALSE),0))</f>
        <v>0</v>
      </c>
      <c r="IB90" s="231">
        <f>IF(DV90="",0,IFERROR(VLOOKUP(DV85&amp;DV86&amp;DV87&amp;DV88&amp;DV89&amp;DV90,General!I:J,2,FALSE),0))</f>
        <v>0</v>
      </c>
      <c r="IC90" s="229">
        <f>IF(DY90="",0,IFERROR(VLOOKUP(DY85&amp;DY86&amp;DY87&amp;DY88&amp;DY89&amp;DY90,General!I:J,2,FALSE),0))</f>
        <v>0</v>
      </c>
      <c r="ID90" s="229">
        <f>IF(EB90="",0,IFERROR(VLOOKUP(EB85&amp;EB86&amp;EB87&amp;EB88&amp;EB89&amp;EB90,General!I:J,2,FALSE),0))</f>
        <v>0</v>
      </c>
      <c r="IE90" s="229">
        <v>0</v>
      </c>
      <c r="IF90" s="234" t="str">
        <f t="shared" si="426"/>
        <v/>
      </c>
      <c r="IG90" s="234" t="str">
        <f t="shared" si="363"/>
        <v>N</v>
      </c>
      <c r="IH90" s="234" t="str">
        <f t="shared" ca="1" si="364"/>
        <v>N</v>
      </c>
      <c r="II90" s="234" t="str">
        <f t="shared" si="365"/>
        <v>N</v>
      </c>
      <c r="IJ90" s="234" t="str">
        <f t="shared" si="366"/>
        <v/>
      </c>
      <c r="IK90" s="276" t="str">
        <f t="shared" ca="1" si="367"/>
        <v/>
      </c>
      <c r="IL90" s="234" t="str">
        <f t="shared" ca="1" si="368"/>
        <v/>
      </c>
      <c r="IM90" s="234" t="str">
        <f t="shared" si="369"/>
        <v/>
      </c>
      <c r="IN90" s="234" t="str">
        <f t="shared" si="370"/>
        <v/>
      </c>
      <c r="IO90" s="234" t="str">
        <f t="shared" si="371"/>
        <v/>
      </c>
      <c r="IP90" s="234" t="str">
        <f t="shared" si="372"/>
        <v/>
      </c>
      <c r="IQ90" s="234" t="str">
        <f t="shared" si="278"/>
        <v/>
      </c>
      <c r="IR90" s="234" t="str">
        <f t="shared" si="279"/>
        <v/>
      </c>
      <c r="IS90" s="234" t="str">
        <f t="shared" si="266"/>
        <v>00000</v>
      </c>
      <c r="IT90" s="234" t="str">
        <f t="shared" si="266"/>
        <v>00000</v>
      </c>
      <c r="IU90" s="234" t="str">
        <f t="shared" si="267"/>
        <v>000000</v>
      </c>
      <c r="IV90" s="234" t="str">
        <f t="shared" si="267"/>
        <v>000000</v>
      </c>
      <c r="IW90" s="234" t="str">
        <f t="shared" si="268"/>
        <v>B</v>
      </c>
      <c r="IX90" s="234" t="str">
        <f t="shared" si="427"/>
        <v>B</v>
      </c>
      <c r="IY90" s="234" t="str">
        <f t="shared" si="373"/>
        <v/>
      </c>
      <c r="IZ90" s="234" t="str">
        <f t="shared" ca="1" si="374"/>
        <v/>
      </c>
      <c r="JA90" s="234" t="str">
        <f t="shared" ca="1" si="375"/>
        <v>0</v>
      </c>
      <c r="JB90" s="234" t="str">
        <f t="shared" ca="1" si="376"/>
        <v/>
      </c>
      <c r="JC90" s="234" t="str">
        <f t="shared" si="377"/>
        <v>0</v>
      </c>
      <c r="JD90" s="234" t="str">
        <f t="shared" ca="1" si="378"/>
        <v/>
      </c>
      <c r="JE90" s="234" t="str">
        <f t="shared" ca="1" si="428"/>
        <v/>
      </c>
      <c r="JF90" s="234" t="str">
        <f t="shared" ca="1" si="429"/>
        <v/>
      </c>
      <c r="JG90" s="234" t="str">
        <f t="shared" ca="1" si="430"/>
        <v/>
      </c>
      <c r="JH90" s="234" t="str">
        <f t="shared" si="379"/>
        <v/>
      </c>
      <c r="JI90" s="234"/>
      <c r="JJ90" s="234"/>
      <c r="JK90" s="234"/>
      <c r="JL90" s="234"/>
      <c r="JM90" s="234"/>
      <c r="JN90" s="234">
        <v>1</v>
      </c>
      <c r="JO90" s="218"/>
      <c r="JP90" s="234"/>
      <c r="JQ90" s="234"/>
      <c r="JS90" s="281" t="e">
        <f t="shared" si="454"/>
        <v>#DIV/0!</v>
      </c>
      <c r="JT90" s="1" t="e">
        <f t="shared" si="455"/>
        <v>#DIV/0!</v>
      </c>
      <c r="JU90" s="1" t="e">
        <f t="shared" si="431"/>
        <v>#DIV/0!</v>
      </c>
      <c r="JV90" s="1" t="e">
        <f t="shared" si="432"/>
        <v>#DIV/0!</v>
      </c>
      <c r="JW90" s="1" t="e">
        <f t="shared" si="433"/>
        <v>#DIV/0!</v>
      </c>
      <c r="JX90" s="1" t="str">
        <f t="shared" si="434"/>
        <v/>
      </c>
      <c r="JY90" s="1" t="str">
        <f t="shared" si="435"/>
        <v/>
      </c>
      <c r="JZ90" s="1" t="str">
        <f t="shared" si="436"/>
        <v/>
      </c>
      <c r="KA90" s="1" t="str">
        <f t="shared" si="437"/>
        <v/>
      </c>
      <c r="KB90" s="1" t="str">
        <f t="shared" si="438"/>
        <v/>
      </c>
      <c r="KC90" s="1" t="str" cm="1">
        <f t="array" aca="1" ref="KC90" ca="1">IF(INDIRECT(VLOOKUP(KC89,General!AC:AE,3,FALSE)&amp;FQ89)&gt;1,KC89,JX90)</f>
        <v>DL</v>
      </c>
      <c r="KD90" s="1" t="str" cm="1">
        <f t="array" aca="1" ref="KD90" ca="1">IF(AND(INDIRECT(VLOOKUP(KD89,General!AC:AE,3,FALSE)&amp;FQ89)&gt;6,KD89&lt;&gt;KC90),KD89,IF(JX90&lt;&gt;KC90,JX90,IF(AND(JX90=JY90,JX90=JZ90),KA90,IF(JX90=JY90,JZ90,JY90))))</f>
        <v>DR</v>
      </c>
      <c r="KE90" s="1" t="str" cm="1">
        <f t="array" aca="1" ref="KE90" ca="1">IF(AND(INDIRECT(VLOOKUP(KE89,General!AC:AE,3,FALSE)&amp;FQ89)&gt;6,KE89&lt;&gt;KC90,KE89&lt;&gt;KD90),KE89,IF(AND(JX90&lt;&gt;KC90,JX90&lt;&gt;KD90),JX90,IF(AND(JY90&lt;&gt;KC90,JY90&lt;&gt;KD90),JY90,IF(AND(JZ90&lt;&gt;KC90,JZ90&lt;&gt;KD90),JZ90,IF(AND(KA90&lt;&gt;KC90,KA90&lt;&gt;KD90),KA90,KB90)))))</f>
        <v>CW</v>
      </c>
      <c r="KF90" s="1" t="str" cm="1">
        <f t="array" aca="1" ref="KF90" ca="1">INDIRECT(KC90&amp;FQ90)</f>
        <v/>
      </c>
      <c r="KG90" s="1" t="str" cm="1">
        <f t="array" aca="1" ref="KG90" ca="1">INDIRECT(KD90&amp;FQ90)</f>
        <v/>
      </c>
      <c r="KH90" s="1" t="str" cm="1">
        <f t="array" aca="1" ref="KH90" ca="1">INDIRECT(KE90&amp;FQ90)</f>
        <v/>
      </c>
      <c r="KI90" s="1" t="str">
        <f ca="1">VLOOKUP(KC90,General!AF:AG,2,FALSE)</f>
        <v xml:space="preserve">L3O </v>
      </c>
      <c r="KJ90" s="1" t="str">
        <f ca="1">VLOOKUP(KD90,General!AF:AG,2,FALSE)</f>
        <v xml:space="preserve">L4O </v>
      </c>
      <c r="KK90" s="1" t="str">
        <f ca="1">VLOOKUP(KE90,General!AF:AG,2,FALSE)</f>
        <v>AWB</v>
      </c>
      <c r="KL90" s="1" t="str">
        <f t="shared" ca="1" si="450"/>
        <v>Y</v>
      </c>
      <c r="KM90" s="1" t="str">
        <f t="shared" ca="1" si="451"/>
        <v>Y</v>
      </c>
      <c r="KN90" s="1" t="str">
        <f t="shared" ca="1" si="452"/>
        <v>Y</v>
      </c>
    </row>
    <row r="91" spans="1:300" ht="15.75" thickBot="1">
      <c r="A91" s="1">
        <v>87</v>
      </c>
      <c r="B91" s="9" t="str">
        <f t="shared" si="286"/>
        <v/>
      </c>
      <c r="C91" s="91" t="str">
        <f t="shared" si="439"/>
        <v/>
      </c>
      <c r="D91" s="86" t="str">
        <f t="shared" si="380"/>
        <v/>
      </c>
      <c r="E91" s="87" t="str">
        <f t="shared" si="380"/>
        <v/>
      </c>
      <c r="F91" s="8" t="str">
        <f t="shared" si="287"/>
        <v/>
      </c>
      <c r="H91" s="94" t="str">
        <f t="shared" si="440"/>
        <v/>
      </c>
      <c r="I91" s="86" t="str">
        <f t="shared" si="381"/>
        <v/>
      </c>
      <c r="J91" s="87" t="str">
        <f t="shared" si="381"/>
        <v/>
      </c>
      <c r="K91" s="8" t="str">
        <f t="shared" si="382"/>
        <v/>
      </c>
      <c r="L91" s="52"/>
      <c r="M91" s="16" t="str">
        <f>IF(Dashboard!AH91="","",Dashboard!AH91)</f>
        <v/>
      </c>
      <c r="O91" s="9" t="str">
        <f t="shared" si="441"/>
        <v/>
      </c>
      <c r="P91" s="86" t="str">
        <f t="shared" si="383"/>
        <v/>
      </c>
      <c r="Q91" s="87" t="str">
        <f t="shared" si="383"/>
        <v/>
      </c>
      <c r="R91" s="4" t="str">
        <f t="shared" si="384"/>
        <v/>
      </c>
      <c r="S91" s="4" t="str">
        <f t="shared" si="385"/>
        <v/>
      </c>
      <c r="T91" s="110" t="str">
        <f t="shared" si="386"/>
        <v/>
      </c>
      <c r="U91" s="4" t="str">
        <f>IF(M91="","",IF(B91="NB",U90,IF(T91="",SUM($T$5:$T91)+S91,SUM($T$5:$T91))))</f>
        <v/>
      </c>
      <c r="V91" s="98" t="str">
        <f t="shared" si="272"/>
        <v/>
      </c>
      <c r="W91" s="72" t="e">
        <f t="shared" ca="1" si="288"/>
        <v>#VALUE!</v>
      </c>
      <c r="X91" s="74" t="str">
        <f t="shared" si="289"/>
        <v/>
      </c>
      <c r="Y91" s="9" t="str">
        <f t="shared" ca="1" si="280"/>
        <v>D</v>
      </c>
      <c r="Z91" s="4" t="str">
        <f t="shared" ca="1" si="281"/>
        <v>D</v>
      </c>
      <c r="AA91" s="4" t="str">
        <f t="shared" ca="1" si="282"/>
        <v>B</v>
      </c>
      <c r="AB91" s="4" t="str">
        <f t="shared" si="442"/>
        <v/>
      </c>
      <c r="AC91" s="4" t="str">
        <f t="shared" si="443"/>
        <v/>
      </c>
      <c r="AD91" s="4" t="str">
        <f t="shared" si="444"/>
        <v/>
      </c>
      <c r="AE91" s="1" t="str">
        <f t="shared" si="387"/>
        <v/>
      </c>
      <c r="AF91" s="1" t="str">
        <f t="shared" si="388"/>
        <v/>
      </c>
      <c r="AG91" s="1" t="str">
        <f t="shared" si="389"/>
        <v/>
      </c>
      <c r="AH91" s="1" t="str">
        <f t="shared" si="390"/>
        <v/>
      </c>
      <c r="AI91" s="1" t="str">
        <f t="shared" si="391"/>
        <v/>
      </c>
      <c r="AJ91" s="1" t="str">
        <f t="shared" si="392"/>
        <v/>
      </c>
      <c r="AK91" s="1">
        <f t="shared" si="393"/>
        <v>0</v>
      </c>
      <c r="AL91" s="1">
        <f t="shared" si="393"/>
        <v>0</v>
      </c>
      <c r="AM91" s="1" t="str">
        <f t="shared" si="273"/>
        <v/>
      </c>
      <c r="AN91" s="1">
        <f t="shared" si="290"/>
        <v>0</v>
      </c>
      <c r="AO91" s="1" t="str">
        <f t="shared" si="445"/>
        <v/>
      </c>
      <c r="AP91" s="1" t="str">
        <f t="shared" si="291"/>
        <v>N</v>
      </c>
      <c r="AQ91" s="1" t="str">
        <f t="shared" si="292"/>
        <v>N</v>
      </c>
      <c r="AR91" s="1" t="str">
        <f t="shared" si="293"/>
        <v>N</v>
      </c>
      <c r="AS91" s="1" t="str">
        <f t="shared" si="294"/>
        <v/>
      </c>
      <c r="AT91" s="15" t="str">
        <f t="shared" ca="1" si="394"/>
        <v/>
      </c>
      <c r="AU91" s="1" t="str">
        <f t="shared" ca="1" si="295"/>
        <v/>
      </c>
      <c r="AV91" s="1" t="str">
        <f t="shared" ca="1" si="296"/>
        <v/>
      </c>
      <c r="AW91" s="1" t="str">
        <f t="shared" si="297"/>
        <v/>
      </c>
      <c r="AX91" s="1" t="str">
        <f t="shared" si="298"/>
        <v/>
      </c>
      <c r="AY91" s="1" t="str">
        <f t="shared" si="299"/>
        <v/>
      </c>
      <c r="AZ91" s="1" t="str">
        <f>IF(Dashboard!AH91="P",IF(AZ90="",1,AZ90+1),"")</f>
        <v/>
      </c>
      <c r="BA91" s="1" t="str">
        <f>IF(Dashboard!AH91="B",IF(BA90="",1,BA90+1),"")</f>
        <v/>
      </c>
      <c r="BB91" s="1" t="str">
        <f t="shared" si="270"/>
        <v>00000</v>
      </c>
      <c r="BC91" s="1" t="str">
        <f t="shared" si="270"/>
        <v>00000</v>
      </c>
      <c r="BD91" s="1" t="str">
        <f t="shared" si="271"/>
        <v>000000</v>
      </c>
      <c r="BE91" s="1" t="str">
        <f t="shared" si="271"/>
        <v>000000</v>
      </c>
      <c r="BF91" s="1" t="str">
        <f t="shared" si="395"/>
        <v>B</v>
      </c>
      <c r="BG91" s="1" t="str">
        <f t="shared" si="300"/>
        <v/>
      </c>
      <c r="BH91" s="1">
        <f t="shared" ca="1" si="396"/>
        <v>0</v>
      </c>
      <c r="BI91" s="1" t="str">
        <f t="shared" si="301"/>
        <v/>
      </c>
      <c r="BJ91" s="1">
        <f t="shared" ca="1" si="397"/>
        <v>0</v>
      </c>
      <c r="BK91" s="1" t="str">
        <f t="shared" si="302"/>
        <v/>
      </c>
      <c r="BL91" s="1">
        <f t="shared" ca="1" si="398"/>
        <v>0</v>
      </c>
      <c r="BM91" s="1" t="str">
        <f t="shared" ca="1" si="399"/>
        <v>0</v>
      </c>
      <c r="BN91" s="1" t="str">
        <f t="shared" ca="1" si="400"/>
        <v>0</v>
      </c>
      <c r="BO91" s="1" t="str">
        <f t="shared" ca="1" si="401"/>
        <v>0</v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>IF(Dashboard!U91="",1,0.5)</f>
        <v>1</v>
      </c>
      <c r="CB91" s="230" t="str">
        <f t="shared" si="303"/>
        <v/>
      </c>
      <c r="CC91" s="231" t="str">
        <f t="shared" si="304"/>
        <v/>
      </c>
      <c r="CD91" s="229" t="str">
        <f t="shared" si="305"/>
        <v/>
      </c>
      <c r="CE91" s="230" t="str">
        <f t="shared" si="306"/>
        <v/>
      </c>
      <c r="CF91" s="231" t="str">
        <f t="shared" si="307"/>
        <v/>
      </c>
      <c r="CG91" s="229" t="str">
        <f t="shared" si="308"/>
        <v/>
      </c>
      <c r="CH91" s="230" t="str">
        <f t="shared" si="309"/>
        <v/>
      </c>
      <c r="CI91" s="231" t="str">
        <f t="shared" si="310"/>
        <v/>
      </c>
      <c r="CJ91" s="229" t="str">
        <f t="shared" si="311"/>
        <v/>
      </c>
      <c r="CK91" s="230" t="str">
        <f t="shared" si="312"/>
        <v/>
      </c>
      <c r="CL91" s="231" t="str">
        <f t="shared" si="313"/>
        <v/>
      </c>
      <c r="CM91" s="229" t="str">
        <f t="shared" si="314"/>
        <v/>
      </c>
      <c r="CN91" s="230" t="str">
        <f t="shared" si="402"/>
        <v/>
      </c>
      <c r="CO91" s="231" t="str">
        <f t="shared" si="315"/>
        <v/>
      </c>
      <c r="CP91" s="229" t="str">
        <f t="shared" si="316"/>
        <v/>
      </c>
      <c r="CQ91" s="230" t="str">
        <f t="shared" si="317"/>
        <v/>
      </c>
      <c r="CR91" s="231" t="str">
        <f t="shared" si="318"/>
        <v/>
      </c>
      <c r="CS91" s="229" t="str">
        <f t="shared" si="319"/>
        <v/>
      </c>
      <c r="CT91" s="230" t="str">
        <f t="shared" si="320"/>
        <v/>
      </c>
      <c r="CU91" s="231" t="str">
        <f t="shared" si="321"/>
        <v/>
      </c>
      <c r="CV91" s="229" t="str">
        <f t="shared" si="322"/>
        <v/>
      </c>
      <c r="CW91" s="230" t="str">
        <f t="shared" si="323"/>
        <v/>
      </c>
      <c r="CX91" s="231" t="str">
        <f t="shared" si="324"/>
        <v/>
      </c>
      <c r="CY91" s="232" t="str">
        <f t="shared" si="325"/>
        <v/>
      </c>
      <c r="CZ91" s="230" t="str">
        <f t="shared" si="326"/>
        <v/>
      </c>
      <c r="DA91" s="231" t="str">
        <f t="shared" si="327"/>
        <v/>
      </c>
      <c r="DB91" s="229" t="str">
        <f t="shared" si="328"/>
        <v/>
      </c>
      <c r="DC91" s="230" t="str">
        <f t="shared" si="329"/>
        <v/>
      </c>
      <c r="DD91" s="231" t="str">
        <f t="shared" si="330"/>
        <v/>
      </c>
      <c r="DE91" s="229" t="str">
        <f t="shared" si="331"/>
        <v/>
      </c>
      <c r="DF91" s="230" t="str">
        <f t="shared" si="332"/>
        <v/>
      </c>
      <c r="DG91" s="231" t="str">
        <f t="shared" si="333"/>
        <v/>
      </c>
      <c r="DH91" s="229" t="str">
        <f t="shared" si="334"/>
        <v/>
      </c>
      <c r="DI91" s="230" t="str">
        <f t="shared" si="335"/>
        <v/>
      </c>
      <c r="DJ91" s="231" t="str">
        <f t="shared" si="336"/>
        <v/>
      </c>
      <c r="DK91" s="229" t="str">
        <f t="shared" si="337"/>
        <v/>
      </c>
      <c r="DL91" s="230" t="str">
        <f t="shared" si="338"/>
        <v/>
      </c>
      <c r="DM91" s="231" t="str">
        <f t="shared" si="339"/>
        <v/>
      </c>
      <c r="DN91" s="229" t="str">
        <f t="shared" si="340"/>
        <v/>
      </c>
      <c r="DO91" s="230" t="str">
        <f t="shared" si="341"/>
        <v/>
      </c>
      <c r="DP91" s="231" t="str">
        <f t="shared" si="342"/>
        <v/>
      </c>
      <c r="DQ91" s="229" t="str">
        <f t="shared" si="343"/>
        <v/>
      </c>
      <c r="DR91" s="230" t="str">
        <f t="shared" si="344"/>
        <v/>
      </c>
      <c r="DS91" s="231" t="str">
        <f t="shared" si="345"/>
        <v/>
      </c>
      <c r="DT91" s="229" t="str">
        <f t="shared" si="346"/>
        <v/>
      </c>
      <c r="DU91" s="230" t="str">
        <f t="shared" si="347"/>
        <v/>
      </c>
      <c r="DV91" s="231" t="str">
        <f t="shared" si="348"/>
        <v/>
      </c>
      <c r="DW91" s="229" t="str">
        <f t="shared" si="349"/>
        <v/>
      </c>
      <c r="DX91" s="230" t="str">
        <f t="shared" si="350"/>
        <v/>
      </c>
      <c r="DY91" s="231" t="str">
        <f t="shared" si="351"/>
        <v/>
      </c>
      <c r="DZ91" s="229" t="str">
        <f t="shared" si="352"/>
        <v/>
      </c>
      <c r="EA91" s="230" t="str">
        <f t="shared" si="353"/>
        <v/>
      </c>
      <c r="EB91" s="231" t="str">
        <f t="shared" si="354"/>
        <v/>
      </c>
      <c r="EC91" s="229" t="str">
        <f t="shared" si="355"/>
        <v/>
      </c>
      <c r="ED91" s="252">
        <f t="shared" si="403"/>
        <v>0</v>
      </c>
      <c r="EE91" s="253">
        <f t="shared" si="404"/>
        <v>0</v>
      </c>
      <c r="EF91" s="254" t="str">
        <f t="shared" si="405"/>
        <v/>
      </c>
      <c r="EG91" s="255" t="e">
        <f t="shared" ref="EG91:EX105" si="456">AVERAGE(EY88:EY91)</f>
        <v>#DIV/0!</v>
      </c>
      <c r="EH91" s="255" t="e">
        <f t="shared" si="456"/>
        <v>#DIV/0!</v>
      </c>
      <c r="EI91" s="255" t="e">
        <f t="shared" si="456"/>
        <v>#DIV/0!</v>
      </c>
      <c r="EJ91" s="255" t="e">
        <f t="shared" si="456"/>
        <v>#DIV/0!</v>
      </c>
      <c r="EK91" s="255" t="e">
        <f t="shared" si="456"/>
        <v>#DIV/0!</v>
      </c>
      <c r="EL91" s="255" t="e">
        <f t="shared" si="456"/>
        <v>#DIV/0!</v>
      </c>
      <c r="EM91" s="255" t="e">
        <f t="shared" si="456"/>
        <v>#DIV/0!</v>
      </c>
      <c r="EN91" s="255" t="e">
        <f t="shared" si="456"/>
        <v>#DIV/0!</v>
      </c>
      <c r="EO91" s="255" t="e">
        <f t="shared" si="456"/>
        <v>#DIV/0!</v>
      </c>
      <c r="EP91" s="255" t="e">
        <f t="shared" si="456"/>
        <v>#DIV/0!</v>
      </c>
      <c r="EQ91" s="255" t="e">
        <f t="shared" si="456"/>
        <v>#DIV/0!</v>
      </c>
      <c r="ER91" s="255" t="e">
        <f t="shared" si="456"/>
        <v>#DIV/0!</v>
      </c>
      <c r="ES91" s="255" t="e">
        <f t="shared" si="456"/>
        <v>#DIV/0!</v>
      </c>
      <c r="ET91" s="255" t="e">
        <f t="shared" si="456"/>
        <v>#DIV/0!</v>
      </c>
      <c r="EU91" s="255" t="e">
        <f t="shared" si="456"/>
        <v>#DIV/0!</v>
      </c>
      <c r="EV91" s="255" t="e">
        <f t="shared" si="456"/>
        <v>#DIV/0!</v>
      </c>
      <c r="EW91" s="255" t="e">
        <f t="shared" si="456"/>
        <v>#DIV/0!</v>
      </c>
      <c r="EX91" s="255" t="e">
        <f t="shared" si="456"/>
        <v>#DIV/0!</v>
      </c>
      <c r="EY91" s="256" t="str">
        <f t="shared" si="407"/>
        <v/>
      </c>
      <c r="EZ91" s="257" t="str">
        <f t="shared" si="408"/>
        <v/>
      </c>
      <c r="FA91" s="257" t="str">
        <f t="shared" si="409"/>
        <v/>
      </c>
      <c r="FB91" s="257" t="str">
        <f t="shared" si="410"/>
        <v/>
      </c>
      <c r="FC91" s="257" t="str">
        <f t="shared" si="411"/>
        <v/>
      </c>
      <c r="FD91" s="257" t="str">
        <f t="shared" si="412"/>
        <v/>
      </c>
      <c r="FE91" s="257" t="str">
        <f t="shared" si="413"/>
        <v/>
      </c>
      <c r="FF91" s="257" t="str">
        <f t="shared" si="414"/>
        <v/>
      </c>
      <c r="FG91" s="257" t="str">
        <f t="shared" si="415"/>
        <v/>
      </c>
      <c r="FH91" s="257" t="str">
        <f t="shared" si="416"/>
        <v/>
      </c>
      <c r="FI91" s="257" t="str">
        <f t="shared" si="417"/>
        <v/>
      </c>
      <c r="FJ91" s="257" t="str">
        <f t="shared" si="418"/>
        <v/>
      </c>
      <c r="FK91" s="257" t="str">
        <f t="shared" si="419"/>
        <v/>
      </c>
      <c r="FL91" s="257" t="str">
        <f t="shared" si="420"/>
        <v/>
      </c>
      <c r="FM91" s="257" t="str">
        <f t="shared" si="421"/>
        <v/>
      </c>
      <c r="FN91" s="257" t="str">
        <f t="shared" si="422"/>
        <v/>
      </c>
      <c r="FO91" s="257" t="str">
        <f t="shared" si="423"/>
        <v/>
      </c>
      <c r="FP91" s="258" t="str">
        <f t="shared" si="424"/>
        <v/>
      </c>
      <c r="FQ91" s="228">
        <v>91</v>
      </c>
      <c r="FR91" s="232">
        <f t="shared" si="453"/>
        <v>86</v>
      </c>
      <c r="FS91" s="230" t="str" cm="1">
        <f t="array" ref="FS91">IFERROR(INDEX($EG$4:$EX$4,_xlfn.AGGREGATE(15,6,COLUMN($EG$4:$EX$4)-COLUMN($EF$1)/($EG91:$EX91=LARGE($EG91:$EX91,1)),COLUMNS($EX$4:$EX$4))),"")</f>
        <v/>
      </c>
      <c r="FT91" s="230" t="str" cm="1">
        <f t="array" ref="FT91">IFERROR(INDEX($EG$4:$EX$4,_xlfn.AGGREGATE(15,6,COLUMN($EG$4:$EX$4)-COLUMN($EF$1)/($EG91:$EX91=LARGE($EG91:$EX91,2)),COLUMNS($EX$4:$EY$4))),"")</f>
        <v/>
      </c>
      <c r="FU91" s="230" t="str" cm="1">
        <f t="array" ref="FU91">IFERROR(INDEX($EG$4:$EX$4,_xlfn.AGGREGATE(15,6,COLUMN($EG$4:$EX$4)-COLUMN($EF$1)/($EG91:$EX91=LARGE($EG91:$EX91,3)),COLUMNS($EX$4:$EZ$4))),"")</f>
        <v/>
      </c>
      <c r="FV91" s="230" t="str" cm="1">
        <f t="array" ref="FV91">IFERROR(INDEX($EG$4:$EX$4,_xlfn.AGGREGATE(15,6,COLUMN($EG$4:$EX$4)-COLUMN($EF$1)/($EG91:$EX91=LARGE($EG91:$EX91,4)),COLUMNS($EX$4:$FA$4))),"")</f>
        <v/>
      </c>
      <c r="FW91" s="230" t="str" cm="1">
        <f t="array" ref="FW91">IFERROR(INDEX($EG$4:$EX$4,_xlfn.AGGREGATE(15,6,COLUMN($EG$4:$EX$4)-COLUMN($EF$1)/($EG91:$EX91=LARGE($EG91:$EX91,5)),COLUMNS($EX$4:$FB$4))),"")</f>
        <v/>
      </c>
      <c r="FX91" s="230" t="str" cm="1">
        <f t="array" ref="FX91">IFERROR(INDEX($EG$4:$EX$4,_xlfn.AGGREGATE(15,6,COLUMN($EG$4:$EX$4)-COLUMN($EF$1)/($EG91:$EX91=LARGE($EG91:$EX91,6)),COLUMNS($EX$4:$FC$4))),"")</f>
        <v/>
      </c>
      <c r="FY91" s="228" t="str">
        <f t="shared" si="446"/>
        <v/>
      </c>
      <c r="FZ91" s="231" t="str">
        <f t="shared" ca="1" si="447"/>
        <v>R</v>
      </c>
      <c r="GA91" s="231" t="e" cm="1">
        <f t="array" aca="1" ref="GA91" ca="1">IF(INDIRECT(VLOOKUP(GA90,General!AC:AE,3,FALSE)&amp;FQ90)&gt;0,GA90,FY90)</f>
        <v>#N/A</v>
      </c>
      <c r="GB91" s="232">
        <f t="shared" ca="1" si="448"/>
        <v>4</v>
      </c>
      <c r="GC91" s="230"/>
      <c r="GD91" s="231"/>
      <c r="GE91" s="231"/>
      <c r="GF91" s="231"/>
      <c r="GG91" s="231"/>
      <c r="GH91" s="229"/>
      <c r="GI91" s="259">
        <f ca="1">IF(FS91="",-1,COUNTIF(INDIRECT(GC91&amp;$DN$10):INDIRECT(GC91&amp;FQ91),"Y"))</f>
        <v>-1</v>
      </c>
      <c r="GJ91" s="262">
        <f ca="1">IF(FT91="",-1,COUNTIF(INDIRECT(GD91&amp;$DN$10):INDIRECT(GD91&amp;FQ91),"Y"))</f>
        <v>-1</v>
      </c>
      <c r="GK91" s="262">
        <f ca="1">IF(FU91="",-1,COUNTIF(INDIRECT(GE91&amp;$DN$10):INDIRECT(GE91&amp;FQ91),"Y"))</f>
        <v>-1</v>
      </c>
      <c r="GL91" s="260">
        <f ca="1">IF(FV91="",-1,COUNTIF(INDIRECT(GF91&amp;$DN$10):INDIRECT(GF91&amp;FQ91),"Y"))</f>
        <v>-1</v>
      </c>
      <c r="GM91" s="264">
        <f ca="1">IF(FW91="",-1,COUNTIF(INDIRECT(GG91&amp;$DN$10):INDIRECT(GG91&amp;FQ91),"Y"))</f>
        <v>-1</v>
      </c>
      <c r="GN91" s="264">
        <f ca="1">IF(FX91="",-1,COUNTIF(INDIRECT(GH91&amp;$DN$10):INDIRECT(GH91&amp;FQ91),"Y"))</f>
        <v>-1</v>
      </c>
      <c r="GO91" s="230" t="str" cm="1">
        <f t="array" ref="GO91">IFERROR(INDEX($DP$91:$DU$91,_xlfn.AGGREGATE(15,6,COLUMN($DP$91:$DU$91)-COLUMN($DO$91)/($EF$91:$EK$91=MAX($EF$91:$EK$91)),COLUMNS($DP$91:FS91))),"")</f>
        <v/>
      </c>
      <c r="GP91" s="231" t="str" cm="1">
        <f t="array" ref="GP91">IFERROR(INDEX($DP$91:$DU$91,_xlfn.AGGREGATE(15,6,COLUMN($DP$91:$DU$91)-COLUMN($DO$91)/($EF$91:$EK$91=MAX($EF$91:$EK$91)),COLUMNS($DP$91:FT91))),"")</f>
        <v/>
      </c>
      <c r="GQ91" s="231" t="str" cm="1">
        <f t="array" ref="GQ91">IFERROR(INDEX($DP$91:$DU$91,_xlfn.AGGREGATE(15,6,COLUMN($DP$91:$DU$91)-COLUMN($DO$91)/($EF$91:$EK$91=MAX($EF$91:$EK$91)),COLUMNS($DP$91:FU91))),"")</f>
        <v/>
      </c>
      <c r="GR91" s="231" t="str" cm="1">
        <f t="array" ref="GR91">IFERROR(INDEX($DP$91:$DU$91,_xlfn.AGGREGATE(15,6,COLUMN($DP$91:$DU$91)-COLUMN($DO$91)/($EF$91:$EK$91=MAX($EF$91:$EK$91)),COLUMNS($DP$91:FV91))),"")</f>
        <v/>
      </c>
      <c r="GS91" s="231" t="str" cm="1">
        <f t="array" ref="GS91">IFERROR(INDEX($DP$91:$DU$91,_xlfn.AGGREGATE(15,6,COLUMN($DP$91:$DU$91)-COLUMN($DO$91)/($EF$91:$EK$91=MAX($EF$91:$EK$91)),COLUMNS($DP$91:FW91))),"")</f>
        <v/>
      </c>
      <c r="GT91" s="229" t="str" cm="1">
        <f t="array" ref="GT91">IFERROR(INDEX($DP$91:$DU$91,_xlfn.AGGREGATE(15,6,COLUMN($DP$91:$DU$91)-COLUMN($DO$91)/($EF$91:$EK$91=MAX($EF$91:$EK$91)),COLUMNS($DP$91:FX91))),"")</f>
        <v/>
      </c>
      <c r="GU91" s="234">
        <f t="shared" ca="1" si="425"/>
        <v>6</v>
      </c>
      <c r="GV91" s="232">
        <f t="shared" ca="1" si="449"/>
        <v>4</v>
      </c>
      <c r="GW91" s="263" t="str" cm="1">
        <f t="array" aca="1" ref="GW91" ca="1">INDEX(GO91:GT91,1,GV91)</f>
        <v/>
      </c>
      <c r="GX91" s="230" t="str">
        <f t="shared" ca="1" si="283"/>
        <v>B</v>
      </c>
      <c r="GY91" s="231" t="str">
        <f t="shared" ca="1" si="284"/>
        <v>T</v>
      </c>
      <c r="GZ91" s="231" t="str">
        <f t="shared" si="285"/>
        <v>C</v>
      </c>
      <c r="HA91" s="231" t="str">
        <f t="shared" si="274"/>
        <v/>
      </c>
      <c r="HB91" s="231" t="str">
        <f t="shared" ca="1" si="275"/>
        <v>00</v>
      </c>
      <c r="HC91" s="231" t="str">
        <f t="shared" si="276"/>
        <v>00</v>
      </c>
      <c r="HD91" s="234" t="str">
        <f t="shared" si="356"/>
        <v/>
      </c>
      <c r="HE91" s="234" t="str">
        <f t="shared" si="357"/>
        <v/>
      </c>
      <c r="HF91" s="234" t="str">
        <f t="shared" si="358"/>
        <v/>
      </c>
      <c r="HG91" s="234" t="str">
        <f t="shared" si="359"/>
        <v/>
      </c>
      <c r="HH91" s="234" t="str">
        <f t="shared" si="360"/>
        <v/>
      </c>
      <c r="HI91" s="234" t="str">
        <f t="shared" si="361"/>
        <v/>
      </c>
      <c r="HJ91" s="234">
        <f t="shared" ca="1" si="362"/>
        <v>0</v>
      </c>
      <c r="HK91" s="234">
        <f t="shared" ca="1" si="362"/>
        <v>0</v>
      </c>
      <c r="HL91" s="230" t="str">
        <f t="shared" si="277"/>
        <v/>
      </c>
      <c r="HM91" s="231">
        <f>IF(CC91="",0,IFERROR(VLOOKUP(CC86&amp;CC87&amp;CC88&amp;CC89&amp;CC90&amp;CC91,General!I:J,2,FALSE),0))</f>
        <v>0</v>
      </c>
      <c r="HN91" s="231">
        <f>IF(CF91="",0,IFERROR(VLOOKUP(CF86&amp;CF87&amp;CF88&amp;CF89&amp;CF90&amp;CF91,General!I:J,2,FALSE),0))</f>
        <v>0</v>
      </c>
      <c r="HO91" s="231">
        <f>IF(CI91="",0,IFERROR(VLOOKUP(CI86&amp;CI87&amp;CI88&amp;CI89&amp;CI90&amp;CI91,General!I:J,2,FALSE),0))</f>
        <v>0</v>
      </c>
      <c r="HP91" s="231">
        <f>IF(CL91="",0,IFERROR(VLOOKUP(CL86&amp;CL87&amp;CL88&amp;CL89&amp;CL90&amp;CL91,General!I:J,2,FALSE),0))</f>
        <v>0</v>
      </c>
      <c r="HQ91" s="231">
        <f>IF(CO91="",0,IFERROR(VLOOKUP(CO86&amp;CO87&amp;CO88&amp;CO89&amp;CO90&amp;CO91,General!I:J,2,FALSE),0))</f>
        <v>0</v>
      </c>
      <c r="HR91" s="231">
        <f>IF(CR91="",0,IFERROR(VLOOKUP(CR86&amp;CR87&amp;CR88&amp;CR89&amp;CR90&amp;CR91,General!I:J,2,FALSE),0))</f>
        <v>0</v>
      </c>
      <c r="HS91" s="231">
        <f>IF(CU91="",0,IFERROR(VLOOKUP(CU86&amp;CU87&amp;CU88&amp;CU89&amp;CU90&amp;CU91,General!I:J,2,FALSE),0))</f>
        <v>0</v>
      </c>
      <c r="HT91" s="231">
        <f>IF(CX91="",0,IFERROR(VLOOKUP(CX86&amp;CX87&amp;CX88&amp;CX89&amp;CX90&amp;CX91,General!I:J,2,FALSE),0))</f>
        <v>0</v>
      </c>
      <c r="HU91" s="231">
        <f>IF(DA91="",0,IFERROR(VLOOKUP(DA86&amp;DA87&amp;DA88&amp;DA89&amp;DA90&amp;DA91,General!I:J,2,FALSE),0))</f>
        <v>0</v>
      </c>
      <c r="HV91" s="231">
        <f>IF(DD91="",0,IFERROR(VLOOKUP(DD86&amp;DD87&amp;DD88&amp;DD89&amp;DD90&amp;DD91,General!I:J,2,FALSE),0))</f>
        <v>0</v>
      </c>
      <c r="HW91" s="231">
        <f>IF(DG91="",0,IFERROR(VLOOKUP(DG86&amp;DG87&amp;DG88&amp;DG89&amp;DG90&amp;DG91,General!I:J,2,FALSE),0))</f>
        <v>0</v>
      </c>
      <c r="HX91" s="231">
        <f>IF(DJ91="",0,IFERROR(VLOOKUP(DJ86&amp;DJ87&amp;DJ88&amp;DJ89&amp;DJ90&amp;DJ91,General!I:J,2,FALSE),0))</f>
        <v>0</v>
      </c>
      <c r="HY91" s="231">
        <f>IF(DM91="",0,IFERROR(VLOOKUP(DM86&amp;DM87&amp;DM88&amp;DM89&amp;DM90&amp;DM91,General!I:J,2,FALSE),0))</f>
        <v>0</v>
      </c>
      <c r="HZ91" s="231">
        <f>IF(DP91="",0,IFERROR(VLOOKUP(DP86&amp;DP87&amp;DP88&amp;DP89&amp;DP90&amp;DP91,General!I:J,2,FALSE),0))</f>
        <v>0</v>
      </c>
      <c r="IA91" s="231">
        <f>IF(DS91="",0,IFERROR(VLOOKUP(DS86&amp;DS87&amp;DS88&amp;DS89&amp;DS90&amp;DS91,General!I:J,2,FALSE),0))</f>
        <v>0</v>
      </c>
      <c r="IB91" s="231">
        <f>IF(DV91="",0,IFERROR(VLOOKUP(DV86&amp;DV87&amp;DV88&amp;DV89&amp;DV90&amp;DV91,General!I:J,2,FALSE),0))</f>
        <v>0</v>
      </c>
      <c r="IC91" s="229">
        <f>IF(DY91="",0,IFERROR(VLOOKUP(DY86&amp;DY87&amp;DY88&amp;DY89&amp;DY90&amp;DY91,General!I:J,2,FALSE),0))</f>
        <v>0</v>
      </c>
      <c r="ID91" s="229">
        <f>IF(EB91="",0,IFERROR(VLOOKUP(EB86&amp;EB87&amp;EB88&amp;EB89&amp;EB90&amp;EB91,General!I:J,2,FALSE),0))</f>
        <v>0</v>
      </c>
      <c r="IE91" s="229">
        <v>0</v>
      </c>
      <c r="IF91" s="234" t="str">
        <f t="shared" si="426"/>
        <v/>
      </c>
      <c r="IG91" s="234" t="str">
        <f t="shared" si="363"/>
        <v>N</v>
      </c>
      <c r="IH91" s="234" t="str">
        <f t="shared" ca="1" si="364"/>
        <v>N</v>
      </c>
      <c r="II91" s="234" t="str">
        <f t="shared" si="365"/>
        <v>N</v>
      </c>
      <c r="IJ91" s="234" t="str">
        <f t="shared" si="366"/>
        <v/>
      </c>
      <c r="IK91" s="276" t="str">
        <f t="shared" ca="1" si="367"/>
        <v/>
      </c>
      <c r="IL91" s="234" t="str">
        <f t="shared" ca="1" si="368"/>
        <v/>
      </c>
      <c r="IM91" s="234" t="str">
        <f t="shared" si="369"/>
        <v/>
      </c>
      <c r="IN91" s="234" t="str">
        <f t="shared" si="370"/>
        <v/>
      </c>
      <c r="IO91" s="234" t="str">
        <f t="shared" si="371"/>
        <v/>
      </c>
      <c r="IP91" s="234" t="str">
        <f t="shared" si="372"/>
        <v/>
      </c>
      <c r="IQ91" s="234" t="str">
        <f t="shared" si="278"/>
        <v/>
      </c>
      <c r="IR91" s="234" t="str">
        <f t="shared" si="279"/>
        <v/>
      </c>
      <c r="IS91" s="234" t="str">
        <f t="shared" si="266"/>
        <v>00000</v>
      </c>
      <c r="IT91" s="234" t="str">
        <f t="shared" si="266"/>
        <v>00000</v>
      </c>
      <c r="IU91" s="234" t="str">
        <f t="shared" si="267"/>
        <v>000000</v>
      </c>
      <c r="IV91" s="234" t="str">
        <f t="shared" si="267"/>
        <v>000000</v>
      </c>
      <c r="IW91" s="234" t="str">
        <f t="shared" si="268"/>
        <v>B</v>
      </c>
      <c r="IX91" s="234" t="str">
        <f t="shared" si="427"/>
        <v>B</v>
      </c>
      <c r="IY91" s="234" t="str">
        <f t="shared" si="373"/>
        <v/>
      </c>
      <c r="IZ91" s="234" t="str">
        <f t="shared" ca="1" si="374"/>
        <v/>
      </c>
      <c r="JA91" s="234" t="str">
        <f t="shared" ca="1" si="375"/>
        <v>0</v>
      </c>
      <c r="JB91" s="234" t="str">
        <f t="shared" ca="1" si="376"/>
        <v/>
      </c>
      <c r="JC91" s="234" t="str">
        <f t="shared" si="377"/>
        <v>0</v>
      </c>
      <c r="JD91" s="234" t="str">
        <f t="shared" ca="1" si="378"/>
        <v/>
      </c>
      <c r="JE91" s="234" t="str">
        <f t="shared" ca="1" si="428"/>
        <v/>
      </c>
      <c r="JF91" s="234" t="str">
        <f t="shared" ca="1" si="429"/>
        <v/>
      </c>
      <c r="JG91" s="234" t="str">
        <f t="shared" ca="1" si="430"/>
        <v/>
      </c>
      <c r="JH91" s="234" t="str">
        <f t="shared" si="379"/>
        <v/>
      </c>
      <c r="JI91" s="234"/>
      <c r="JJ91" s="234"/>
      <c r="JK91" s="234"/>
      <c r="JL91" s="234"/>
      <c r="JM91" s="234"/>
      <c r="JN91" s="234">
        <v>2</v>
      </c>
      <c r="JO91" s="218"/>
      <c r="JP91" s="234"/>
      <c r="JQ91" s="234"/>
      <c r="JS91" s="281" t="e">
        <f t="shared" si="454"/>
        <v>#DIV/0!</v>
      </c>
      <c r="JT91" s="1" t="e">
        <f t="shared" si="455"/>
        <v>#DIV/0!</v>
      </c>
      <c r="JU91" s="1" t="e">
        <f t="shared" si="431"/>
        <v>#DIV/0!</v>
      </c>
      <c r="JV91" s="1" t="e">
        <f t="shared" si="432"/>
        <v>#DIV/0!</v>
      </c>
      <c r="JW91" s="1" t="e">
        <f t="shared" si="433"/>
        <v>#DIV/0!</v>
      </c>
      <c r="JX91" s="1" t="str">
        <f t="shared" si="434"/>
        <v/>
      </c>
      <c r="JY91" s="1" t="str">
        <f t="shared" si="435"/>
        <v/>
      </c>
      <c r="JZ91" s="1" t="str">
        <f t="shared" si="436"/>
        <v/>
      </c>
      <c r="KA91" s="1" t="str">
        <f t="shared" si="437"/>
        <v/>
      </c>
      <c r="KB91" s="1" t="str">
        <f t="shared" si="438"/>
        <v/>
      </c>
      <c r="KC91" s="1" t="str" cm="1">
        <f t="array" aca="1" ref="KC91" ca="1">IF(INDIRECT(VLOOKUP(KC90,General!AC:AE,3,FALSE)&amp;FQ90)&gt;1,KC90,JX91)</f>
        <v>DL</v>
      </c>
      <c r="KD91" s="1" t="str" cm="1">
        <f t="array" aca="1" ref="KD91" ca="1">IF(AND(INDIRECT(VLOOKUP(KD90,General!AC:AE,3,FALSE)&amp;FQ90)&gt;6,KD90&lt;&gt;KC91),KD90,IF(JX91&lt;&gt;KC91,JX91,IF(AND(JX91=JY91,JX91=JZ91),KA91,IF(JX91=JY91,JZ91,JY91))))</f>
        <v>DR</v>
      </c>
      <c r="KE91" s="1" t="str" cm="1">
        <f t="array" aca="1" ref="KE91" ca="1">IF(AND(INDIRECT(VLOOKUP(KE90,General!AC:AE,3,FALSE)&amp;FQ90)&gt;6,KE90&lt;&gt;KC91,KE90&lt;&gt;KD91),KE90,IF(AND(JX91&lt;&gt;KC91,JX91&lt;&gt;KD91),JX91,IF(AND(JY91&lt;&gt;KC91,JY91&lt;&gt;KD91),JY91,IF(AND(JZ91&lt;&gt;KC91,JZ91&lt;&gt;KD91),JZ91,IF(AND(KA91&lt;&gt;KC91,KA91&lt;&gt;KD91),KA91,KB91)))))</f>
        <v>CW</v>
      </c>
      <c r="KF91" s="1" t="str" cm="1">
        <f t="array" aca="1" ref="KF91" ca="1">INDIRECT(KC91&amp;FQ91)</f>
        <v/>
      </c>
      <c r="KG91" s="1" t="str" cm="1">
        <f t="array" aca="1" ref="KG91" ca="1">INDIRECT(KD91&amp;FQ91)</f>
        <v/>
      </c>
      <c r="KH91" s="1" t="str" cm="1">
        <f t="array" aca="1" ref="KH91" ca="1">INDIRECT(KE91&amp;FQ91)</f>
        <v/>
      </c>
      <c r="KI91" s="1" t="str">
        <f ca="1">VLOOKUP(KC91,General!AF:AG,2,FALSE)</f>
        <v xml:space="preserve">L3O </v>
      </c>
      <c r="KJ91" s="1" t="str">
        <f ca="1">VLOOKUP(KD91,General!AF:AG,2,FALSE)</f>
        <v xml:space="preserve">L4O </v>
      </c>
      <c r="KK91" s="1" t="str">
        <f ca="1">VLOOKUP(KE91,General!AF:AG,2,FALSE)</f>
        <v>AWB</v>
      </c>
      <c r="KL91" s="1" t="str">
        <f t="shared" ca="1" si="450"/>
        <v>Y</v>
      </c>
      <c r="KM91" s="1" t="str">
        <f t="shared" ca="1" si="451"/>
        <v>Y</v>
      </c>
      <c r="KN91" s="1" t="str">
        <f t="shared" ca="1" si="452"/>
        <v>Y</v>
      </c>
    </row>
    <row r="92" spans="1:300" ht="15.75" thickBot="1">
      <c r="A92" s="1">
        <v>88</v>
      </c>
      <c r="B92" s="9" t="str">
        <f t="shared" si="286"/>
        <v/>
      </c>
      <c r="C92" s="91" t="str">
        <f t="shared" si="439"/>
        <v/>
      </c>
      <c r="D92" s="86" t="str">
        <f t="shared" si="380"/>
        <v/>
      </c>
      <c r="E92" s="87" t="str">
        <f t="shared" si="380"/>
        <v/>
      </c>
      <c r="F92" s="8" t="str">
        <f t="shared" si="287"/>
        <v/>
      </c>
      <c r="H92" s="94" t="str">
        <f t="shared" si="440"/>
        <v/>
      </c>
      <c r="I92" s="86" t="str">
        <f t="shared" si="381"/>
        <v/>
      </c>
      <c r="J92" s="87" t="str">
        <f t="shared" si="381"/>
        <v/>
      </c>
      <c r="K92" s="8" t="str">
        <f t="shared" si="382"/>
        <v/>
      </c>
      <c r="L92" s="52"/>
      <c r="M92" s="16" t="str">
        <f>IF(Dashboard!AH92="","",Dashboard!AH92)</f>
        <v/>
      </c>
      <c r="O92" s="9" t="str">
        <f t="shared" si="441"/>
        <v/>
      </c>
      <c r="P92" s="86" t="str">
        <f t="shared" si="383"/>
        <v/>
      </c>
      <c r="Q92" s="87" t="str">
        <f t="shared" si="383"/>
        <v/>
      </c>
      <c r="R92" s="4" t="str">
        <f t="shared" si="384"/>
        <v/>
      </c>
      <c r="S92" s="4" t="str">
        <f t="shared" si="385"/>
        <v/>
      </c>
      <c r="T92" s="110" t="str">
        <f t="shared" si="386"/>
        <v/>
      </c>
      <c r="U92" s="4" t="str">
        <f>IF(M92="","",IF(B92="NB",U91,IF(T92="",SUM($T$5:$T92)+S92,SUM($T$5:$T92))))</f>
        <v/>
      </c>
      <c r="V92" s="98" t="str">
        <f t="shared" si="272"/>
        <v/>
      </c>
      <c r="W92" s="72" t="e">
        <f t="shared" ca="1" si="288"/>
        <v>#VALUE!</v>
      </c>
      <c r="X92" s="74" t="str">
        <f t="shared" si="289"/>
        <v/>
      </c>
      <c r="Y92" s="9" t="str">
        <f t="shared" ca="1" si="280"/>
        <v>D</v>
      </c>
      <c r="Z92" s="4" t="str">
        <f t="shared" ca="1" si="281"/>
        <v>D</v>
      </c>
      <c r="AA92" s="4" t="str">
        <f t="shared" ca="1" si="282"/>
        <v>B</v>
      </c>
      <c r="AB92" s="4" t="str">
        <f t="shared" si="442"/>
        <v/>
      </c>
      <c r="AC92" s="4" t="str">
        <f t="shared" si="443"/>
        <v/>
      </c>
      <c r="AD92" s="4" t="str">
        <f t="shared" si="444"/>
        <v/>
      </c>
      <c r="AE92" s="1" t="str">
        <f t="shared" si="387"/>
        <v/>
      </c>
      <c r="AF92" s="1" t="str">
        <f t="shared" si="388"/>
        <v/>
      </c>
      <c r="AG92" s="1" t="str">
        <f t="shared" si="389"/>
        <v/>
      </c>
      <c r="AH92" s="1" t="str">
        <f t="shared" si="390"/>
        <v/>
      </c>
      <c r="AI92" s="1" t="str">
        <f t="shared" si="391"/>
        <v/>
      </c>
      <c r="AJ92" s="1" t="str">
        <f t="shared" si="392"/>
        <v/>
      </c>
      <c r="AK92" s="1">
        <f t="shared" si="393"/>
        <v>0</v>
      </c>
      <c r="AL92" s="1">
        <f t="shared" si="393"/>
        <v>0</v>
      </c>
      <c r="AM92" s="1" t="str">
        <f t="shared" si="273"/>
        <v/>
      </c>
      <c r="AN92" s="1">
        <f t="shared" si="290"/>
        <v>0</v>
      </c>
      <c r="AO92" s="1" t="str">
        <f t="shared" si="445"/>
        <v/>
      </c>
      <c r="AP92" s="1" t="str">
        <f t="shared" si="291"/>
        <v>N</v>
      </c>
      <c r="AQ92" s="1" t="str">
        <f t="shared" si="292"/>
        <v>N</v>
      </c>
      <c r="AR92" s="1" t="str">
        <f t="shared" si="293"/>
        <v>N</v>
      </c>
      <c r="AS92" s="1" t="str">
        <f t="shared" si="294"/>
        <v/>
      </c>
      <c r="AT92" s="15" t="str">
        <f t="shared" ca="1" si="394"/>
        <v/>
      </c>
      <c r="AU92" s="1" t="str">
        <f t="shared" ca="1" si="295"/>
        <v/>
      </c>
      <c r="AV92" s="1" t="str">
        <f t="shared" ca="1" si="296"/>
        <v/>
      </c>
      <c r="AW92" s="1" t="str">
        <f t="shared" si="297"/>
        <v/>
      </c>
      <c r="AX92" s="1" t="str">
        <f t="shared" si="298"/>
        <v/>
      </c>
      <c r="AY92" s="1" t="str">
        <f t="shared" si="299"/>
        <v/>
      </c>
      <c r="AZ92" s="1" t="str">
        <f>IF(Dashboard!AH92="P",IF(AZ91="",1,AZ91+1),"")</f>
        <v/>
      </c>
      <c r="BA92" s="1" t="str">
        <f>IF(Dashboard!AH92="B",IF(BA91="",1,BA91+1),"")</f>
        <v/>
      </c>
      <c r="BB92" s="1" t="str">
        <f t="shared" si="270"/>
        <v>00000</v>
      </c>
      <c r="BC92" s="1" t="str">
        <f t="shared" si="270"/>
        <v>00000</v>
      </c>
      <c r="BD92" s="1" t="str">
        <f t="shared" si="271"/>
        <v>000000</v>
      </c>
      <c r="BE92" s="1" t="str">
        <f t="shared" si="271"/>
        <v>000000</v>
      </c>
      <c r="BF92" s="1" t="str">
        <f t="shared" si="395"/>
        <v>B</v>
      </c>
      <c r="BG92" s="1" t="str">
        <f t="shared" si="300"/>
        <v/>
      </c>
      <c r="BH92" s="1">
        <f t="shared" ca="1" si="396"/>
        <v>0</v>
      </c>
      <c r="BI92" s="1" t="str">
        <f t="shared" si="301"/>
        <v/>
      </c>
      <c r="BJ92" s="1">
        <f t="shared" ca="1" si="397"/>
        <v>0</v>
      </c>
      <c r="BK92" s="1" t="str">
        <f t="shared" si="302"/>
        <v/>
      </c>
      <c r="BL92" s="1">
        <f t="shared" ca="1" si="398"/>
        <v>0</v>
      </c>
      <c r="BM92" s="1" t="str">
        <f t="shared" ca="1" si="399"/>
        <v>0</v>
      </c>
      <c r="BN92" s="1" t="str">
        <f t="shared" ca="1" si="400"/>
        <v>0</v>
      </c>
      <c r="BO92" s="1" t="str">
        <f t="shared" ca="1" si="401"/>
        <v>0</v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3</v>
      </c>
      <c r="BZ92" s="1">
        <f>IF(Dashboard!U92="",1,0.5)</f>
        <v>1</v>
      </c>
      <c r="CB92" s="230" t="str">
        <f t="shared" si="303"/>
        <v/>
      </c>
      <c r="CC92" s="231" t="str">
        <f t="shared" si="304"/>
        <v/>
      </c>
      <c r="CD92" s="229" t="str">
        <f t="shared" si="305"/>
        <v/>
      </c>
      <c r="CE92" s="230" t="str">
        <f t="shared" si="306"/>
        <v/>
      </c>
      <c r="CF92" s="231" t="str">
        <f t="shared" si="307"/>
        <v/>
      </c>
      <c r="CG92" s="229" t="str">
        <f t="shared" si="308"/>
        <v/>
      </c>
      <c r="CH92" s="230" t="str">
        <f t="shared" si="309"/>
        <v/>
      </c>
      <c r="CI92" s="231" t="str">
        <f t="shared" si="310"/>
        <v/>
      </c>
      <c r="CJ92" s="229" t="str">
        <f t="shared" si="311"/>
        <v/>
      </c>
      <c r="CK92" s="230" t="str">
        <f t="shared" si="312"/>
        <v/>
      </c>
      <c r="CL92" s="231" t="str">
        <f t="shared" si="313"/>
        <v/>
      </c>
      <c r="CM92" s="229" t="str">
        <f t="shared" si="314"/>
        <v/>
      </c>
      <c r="CN92" s="230" t="str">
        <f t="shared" si="402"/>
        <v/>
      </c>
      <c r="CO92" s="231" t="str">
        <f t="shared" si="315"/>
        <v/>
      </c>
      <c r="CP92" s="229" t="str">
        <f t="shared" si="316"/>
        <v/>
      </c>
      <c r="CQ92" s="230" t="str">
        <f t="shared" si="317"/>
        <v/>
      </c>
      <c r="CR92" s="231" t="str">
        <f t="shared" si="318"/>
        <v/>
      </c>
      <c r="CS92" s="229" t="str">
        <f t="shared" si="319"/>
        <v/>
      </c>
      <c r="CT92" s="230" t="str">
        <f t="shared" si="320"/>
        <v/>
      </c>
      <c r="CU92" s="231" t="str">
        <f t="shared" si="321"/>
        <v/>
      </c>
      <c r="CV92" s="229" t="str">
        <f t="shared" si="322"/>
        <v/>
      </c>
      <c r="CW92" s="230" t="str">
        <f t="shared" si="323"/>
        <v/>
      </c>
      <c r="CX92" s="231" t="str">
        <f t="shared" si="324"/>
        <v/>
      </c>
      <c r="CY92" s="232" t="str">
        <f t="shared" si="325"/>
        <v/>
      </c>
      <c r="CZ92" s="230" t="str">
        <f t="shared" si="326"/>
        <v/>
      </c>
      <c r="DA92" s="231" t="str">
        <f t="shared" si="327"/>
        <v/>
      </c>
      <c r="DB92" s="229" t="str">
        <f t="shared" si="328"/>
        <v/>
      </c>
      <c r="DC92" s="230" t="str">
        <f t="shared" si="329"/>
        <v/>
      </c>
      <c r="DD92" s="231" t="str">
        <f t="shared" si="330"/>
        <v/>
      </c>
      <c r="DE92" s="229" t="str">
        <f t="shared" si="331"/>
        <v/>
      </c>
      <c r="DF92" s="230" t="str">
        <f t="shared" si="332"/>
        <v/>
      </c>
      <c r="DG92" s="231" t="str">
        <f t="shared" si="333"/>
        <v/>
      </c>
      <c r="DH92" s="229" t="str">
        <f t="shared" si="334"/>
        <v/>
      </c>
      <c r="DI92" s="230" t="str">
        <f t="shared" si="335"/>
        <v/>
      </c>
      <c r="DJ92" s="231" t="str">
        <f t="shared" si="336"/>
        <v/>
      </c>
      <c r="DK92" s="229" t="str">
        <f t="shared" si="337"/>
        <v/>
      </c>
      <c r="DL92" s="230" t="str">
        <f t="shared" si="338"/>
        <v/>
      </c>
      <c r="DM92" s="231" t="str">
        <f t="shared" si="339"/>
        <v/>
      </c>
      <c r="DN92" s="229" t="str">
        <f t="shared" si="340"/>
        <v/>
      </c>
      <c r="DO92" s="230" t="str">
        <f t="shared" si="341"/>
        <v/>
      </c>
      <c r="DP92" s="231" t="str">
        <f t="shared" si="342"/>
        <v/>
      </c>
      <c r="DQ92" s="229" t="str">
        <f t="shared" si="343"/>
        <v/>
      </c>
      <c r="DR92" s="230" t="str">
        <f t="shared" si="344"/>
        <v/>
      </c>
      <c r="DS92" s="231" t="str">
        <f t="shared" si="345"/>
        <v/>
      </c>
      <c r="DT92" s="229" t="str">
        <f t="shared" si="346"/>
        <v/>
      </c>
      <c r="DU92" s="230" t="str">
        <f t="shared" si="347"/>
        <v/>
      </c>
      <c r="DV92" s="231" t="str">
        <f t="shared" si="348"/>
        <v/>
      </c>
      <c r="DW92" s="229" t="str">
        <f t="shared" si="349"/>
        <v/>
      </c>
      <c r="DX92" s="230" t="str">
        <f t="shared" si="350"/>
        <v/>
      </c>
      <c r="DY92" s="231" t="str">
        <f t="shared" si="351"/>
        <v/>
      </c>
      <c r="DZ92" s="229" t="str">
        <f t="shared" si="352"/>
        <v/>
      </c>
      <c r="EA92" s="230" t="str">
        <f t="shared" si="353"/>
        <v/>
      </c>
      <c r="EB92" s="231" t="str">
        <f t="shared" si="354"/>
        <v/>
      </c>
      <c r="EC92" s="229" t="str">
        <f t="shared" si="355"/>
        <v/>
      </c>
      <c r="ED92" s="252">
        <f t="shared" si="403"/>
        <v>0</v>
      </c>
      <c r="EE92" s="253">
        <f t="shared" si="404"/>
        <v>0</v>
      </c>
      <c r="EF92" s="254" t="str">
        <f t="shared" si="405"/>
        <v/>
      </c>
      <c r="EG92" s="255" t="e">
        <f t="shared" si="456"/>
        <v>#DIV/0!</v>
      </c>
      <c r="EH92" s="255" t="e">
        <f t="shared" si="456"/>
        <v>#DIV/0!</v>
      </c>
      <c r="EI92" s="255" t="e">
        <f t="shared" si="456"/>
        <v>#DIV/0!</v>
      </c>
      <c r="EJ92" s="255" t="e">
        <f t="shared" si="456"/>
        <v>#DIV/0!</v>
      </c>
      <c r="EK92" s="255" t="e">
        <f t="shared" si="456"/>
        <v>#DIV/0!</v>
      </c>
      <c r="EL92" s="255" t="e">
        <f t="shared" si="456"/>
        <v>#DIV/0!</v>
      </c>
      <c r="EM92" s="255" t="e">
        <f t="shared" si="456"/>
        <v>#DIV/0!</v>
      </c>
      <c r="EN92" s="255" t="e">
        <f t="shared" si="456"/>
        <v>#DIV/0!</v>
      </c>
      <c r="EO92" s="255" t="e">
        <f t="shared" si="456"/>
        <v>#DIV/0!</v>
      </c>
      <c r="EP92" s="255" t="e">
        <f t="shared" si="456"/>
        <v>#DIV/0!</v>
      </c>
      <c r="EQ92" s="255" t="e">
        <f t="shared" si="456"/>
        <v>#DIV/0!</v>
      </c>
      <c r="ER92" s="255" t="e">
        <f t="shared" si="456"/>
        <v>#DIV/0!</v>
      </c>
      <c r="ES92" s="255" t="e">
        <f t="shared" si="456"/>
        <v>#DIV/0!</v>
      </c>
      <c r="ET92" s="255" t="e">
        <f t="shared" si="456"/>
        <v>#DIV/0!</v>
      </c>
      <c r="EU92" s="255" t="e">
        <f t="shared" si="456"/>
        <v>#DIV/0!</v>
      </c>
      <c r="EV92" s="255" t="e">
        <f t="shared" si="456"/>
        <v>#DIV/0!</v>
      </c>
      <c r="EW92" s="255" t="e">
        <f t="shared" si="456"/>
        <v>#DIV/0!</v>
      </c>
      <c r="EX92" s="255" t="e">
        <f t="shared" si="456"/>
        <v>#DIV/0!</v>
      </c>
      <c r="EY92" s="256" t="str">
        <f t="shared" si="407"/>
        <v/>
      </c>
      <c r="EZ92" s="257" t="str">
        <f t="shared" si="408"/>
        <v/>
      </c>
      <c r="FA92" s="257" t="str">
        <f t="shared" si="409"/>
        <v/>
      </c>
      <c r="FB92" s="257" t="str">
        <f t="shared" si="410"/>
        <v/>
      </c>
      <c r="FC92" s="257" t="str">
        <f t="shared" si="411"/>
        <v/>
      </c>
      <c r="FD92" s="257" t="str">
        <f t="shared" si="412"/>
        <v/>
      </c>
      <c r="FE92" s="257" t="str">
        <f t="shared" si="413"/>
        <v/>
      </c>
      <c r="FF92" s="257" t="str">
        <f t="shared" si="414"/>
        <v/>
      </c>
      <c r="FG92" s="257" t="str">
        <f t="shared" si="415"/>
        <v/>
      </c>
      <c r="FH92" s="257" t="str">
        <f t="shared" si="416"/>
        <v/>
      </c>
      <c r="FI92" s="257" t="str">
        <f t="shared" si="417"/>
        <v/>
      </c>
      <c r="FJ92" s="257" t="str">
        <f t="shared" si="418"/>
        <v/>
      </c>
      <c r="FK92" s="257" t="str">
        <f t="shared" si="419"/>
        <v/>
      </c>
      <c r="FL92" s="257" t="str">
        <f t="shared" si="420"/>
        <v/>
      </c>
      <c r="FM92" s="257" t="str">
        <f t="shared" si="421"/>
        <v/>
      </c>
      <c r="FN92" s="257" t="str">
        <f t="shared" si="422"/>
        <v/>
      </c>
      <c r="FO92" s="257" t="str">
        <f t="shared" si="423"/>
        <v/>
      </c>
      <c r="FP92" s="258" t="str">
        <f t="shared" si="424"/>
        <v/>
      </c>
      <c r="FQ92" s="228">
        <v>92</v>
      </c>
      <c r="FR92" s="232">
        <f t="shared" si="453"/>
        <v>87</v>
      </c>
      <c r="FS92" s="230" t="str" cm="1">
        <f t="array" ref="FS92">IFERROR(INDEX($EG$4:$EX$4,_xlfn.AGGREGATE(15,6,COLUMN($EG$4:$EX$4)-COLUMN($EF$1)/($EG92:$EX92=LARGE($EG92:$EX92,1)),COLUMNS($EX$4:$EX$4))),"")</f>
        <v/>
      </c>
      <c r="FT92" s="230" t="str" cm="1">
        <f t="array" ref="FT92">IFERROR(INDEX($EG$4:$EX$4,_xlfn.AGGREGATE(15,6,COLUMN($EG$4:$EX$4)-COLUMN($EF$1)/($EG92:$EX92=LARGE($EG92:$EX92,2)),COLUMNS($EX$4:$EY$4))),"")</f>
        <v/>
      </c>
      <c r="FU92" s="230" t="str" cm="1">
        <f t="array" ref="FU92">IFERROR(INDEX($EG$4:$EX$4,_xlfn.AGGREGATE(15,6,COLUMN($EG$4:$EX$4)-COLUMN($EF$1)/($EG92:$EX92=LARGE($EG92:$EX92,3)),COLUMNS($EX$4:$EZ$4))),"")</f>
        <v/>
      </c>
      <c r="FV92" s="230" t="str" cm="1">
        <f t="array" ref="FV92">IFERROR(INDEX($EG$4:$EX$4,_xlfn.AGGREGATE(15,6,COLUMN($EG$4:$EX$4)-COLUMN($EF$1)/($EG92:$EX92=LARGE($EG92:$EX92,4)),COLUMNS($EX$4:$FA$4))),"")</f>
        <v/>
      </c>
      <c r="FW92" s="230" t="str" cm="1">
        <f t="array" ref="FW92">IFERROR(INDEX($EG$4:$EX$4,_xlfn.AGGREGATE(15,6,COLUMN($EG$4:$EX$4)-COLUMN($EF$1)/($EG92:$EX92=LARGE($EG92:$EX92,5)),COLUMNS($EX$4:$FB$4))),"")</f>
        <v/>
      </c>
      <c r="FX92" s="230" t="str" cm="1">
        <f t="array" ref="FX92">IFERROR(INDEX($EG$4:$EX$4,_xlfn.AGGREGATE(15,6,COLUMN($EG$4:$EX$4)-COLUMN($EF$1)/($EG92:$EX92=LARGE($EG92:$EX92,6)),COLUMNS($EX$4:$FC$4))),"")</f>
        <v/>
      </c>
      <c r="FY92" s="228" t="str">
        <f t="shared" si="446"/>
        <v/>
      </c>
      <c r="FZ92" s="231" t="str">
        <f t="shared" ca="1" si="447"/>
        <v>R</v>
      </c>
      <c r="GA92" s="231" t="e" cm="1">
        <f t="array" aca="1" ref="GA92" ca="1">IF(INDIRECT(VLOOKUP(GA91,General!AC:AE,3,FALSE)&amp;FQ91)&gt;0,GA91,FY91)</f>
        <v>#N/A</v>
      </c>
      <c r="GB92" s="232">
        <f t="shared" ca="1" si="448"/>
        <v>5</v>
      </c>
      <c r="GC92" s="230"/>
      <c r="GD92" s="231"/>
      <c r="GE92" s="231"/>
      <c r="GF92" s="231"/>
      <c r="GG92" s="231"/>
      <c r="GH92" s="229"/>
      <c r="GI92" s="259">
        <f ca="1">IF(FS92="",-1,COUNTIF(INDIRECT(GC92&amp;$DN$10):INDIRECT(GC92&amp;FQ92),"Y"))</f>
        <v>-1</v>
      </c>
      <c r="GJ92" s="262">
        <f ca="1">IF(FT92="",-1,COUNTIF(INDIRECT(GD92&amp;$DN$10):INDIRECT(GD92&amp;FQ92),"Y"))</f>
        <v>-1</v>
      </c>
      <c r="GK92" s="262">
        <f ca="1">IF(FU92="",-1,COUNTIF(INDIRECT(GE92&amp;$DN$10):INDIRECT(GE92&amp;FQ92),"Y"))</f>
        <v>-1</v>
      </c>
      <c r="GL92" s="260">
        <f ca="1">IF(FV92="",-1,COUNTIF(INDIRECT(GF92&amp;$DN$10):INDIRECT(GF92&amp;FQ92),"Y"))</f>
        <v>-1</v>
      </c>
      <c r="GM92" s="264">
        <f ca="1">IF(FW92="",-1,COUNTIF(INDIRECT(GG92&amp;$DN$10):INDIRECT(GG92&amp;FQ92),"Y"))</f>
        <v>-1</v>
      </c>
      <c r="GN92" s="264">
        <f ca="1">IF(FX92="",-1,COUNTIF(INDIRECT(GH92&amp;$DN$10):INDIRECT(GH92&amp;FQ92),"Y"))</f>
        <v>-1</v>
      </c>
      <c r="GO92" s="230" t="str" cm="1">
        <f t="array" ref="GO92">IFERROR(INDEX($DP$92:$DU$92,_xlfn.AGGREGATE(15,6,COLUMN($DP$92:$DU$92)-COLUMN($DO$92)/($EF$92:$EK$92=MAX($EF$92:$EK$92)),COLUMNS($DP$92:FS92))),"")</f>
        <v/>
      </c>
      <c r="GP92" s="231" t="str" cm="1">
        <f t="array" ref="GP92">IFERROR(INDEX($DP$92:$DU$92,_xlfn.AGGREGATE(15,6,COLUMN($DP$92:$DU$92)-COLUMN($DO$92)/($EF$92:$EK$92=MAX($EF$92:$EK$92)),COLUMNS($DP$92:FT92))),"")</f>
        <v/>
      </c>
      <c r="GQ92" s="231" t="str" cm="1">
        <f t="array" ref="GQ92">IFERROR(INDEX($DP$92:$DU$92,_xlfn.AGGREGATE(15,6,COLUMN($DP$92:$DU$92)-COLUMN($DO$92)/($EF$92:$EK$92=MAX($EF$92:$EK$92)),COLUMNS($DP$92:FU92))),"")</f>
        <v/>
      </c>
      <c r="GR92" s="231" t="str" cm="1">
        <f t="array" ref="GR92">IFERROR(INDEX($DP$92:$DU$92,_xlfn.AGGREGATE(15,6,COLUMN($DP$92:$DU$92)-COLUMN($DO$92)/($EF$92:$EK$92=MAX($EF$92:$EK$92)),COLUMNS($DP$92:FV92))),"")</f>
        <v/>
      </c>
      <c r="GS92" s="231" t="str" cm="1">
        <f t="array" ref="GS92">IFERROR(INDEX($DP$92:$DU$92,_xlfn.AGGREGATE(15,6,COLUMN($DP$92:$DU$92)-COLUMN($DO$92)/($EF$92:$EK$92=MAX($EF$92:$EK$92)),COLUMNS($DP$92:FW92))),"")</f>
        <v/>
      </c>
      <c r="GT92" s="229" t="str" cm="1">
        <f t="array" ref="GT92">IFERROR(INDEX($DP$92:$DU$92,_xlfn.AGGREGATE(15,6,COLUMN($DP$92:$DU$92)-COLUMN($DO$92)/($EF$92:$EK$92=MAX($EF$92:$EK$92)),COLUMNS($DP$92:FX92))),"")</f>
        <v/>
      </c>
      <c r="GU92" s="234">
        <f t="shared" ca="1" si="425"/>
        <v>6</v>
      </c>
      <c r="GV92" s="232">
        <f t="shared" ca="1" si="449"/>
        <v>5</v>
      </c>
      <c r="GW92" s="263" t="str" cm="1">
        <f t="array" aca="1" ref="GW92" ca="1">INDEX(GO92:GT92,1,GV92)</f>
        <v/>
      </c>
      <c r="GX92" s="230" t="str">
        <f t="shared" ca="1" si="283"/>
        <v>B</v>
      </c>
      <c r="GY92" s="231" t="str">
        <f t="shared" ca="1" si="284"/>
        <v>T</v>
      </c>
      <c r="GZ92" s="231" t="str">
        <f t="shared" si="285"/>
        <v>C</v>
      </c>
      <c r="HA92" s="231" t="str">
        <f t="shared" si="274"/>
        <v/>
      </c>
      <c r="HB92" s="231" t="str">
        <f t="shared" ca="1" si="275"/>
        <v>00</v>
      </c>
      <c r="HC92" s="231" t="str">
        <f t="shared" si="276"/>
        <v>00</v>
      </c>
      <c r="HD92" s="234" t="str">
        <f t="shared" si="356"/>
        <v/>
      </c>
      <c r="HE92" s="234" t="str">
        <f t="shared" si="357"/>
        <v/>
      </c>
      <c r="HF92" s="234" t="str">
        <f t="shared" si="358"/>
        <v/>
      </c>
      <c r="HG92" s="234" t="str">
        <f t="shared" si="359"/>
        <v/>
      </c>
      <c r="HH92" s="234" t="str">
        <f t="shared" si="360"/>
        <v/>
      </c>
      <c r="HI92" s="234" t="str">
        <f t="shared" si="361"/>
        <v/>
      </c>
      <c r="HJ92" s="234">
        <f t="shared" ca="1" si="362"/>
        <v>0</v>
      </c>
      <c r="HK92" s="234">
        <f t="shared" ca="1" si="362"/>
        <v>0</v>
      </c>
      <c r="HL92" s="230" t="str">
        <f t="shared" si="277"/>
        <v/>
      </c>
      <c r="HM92" s="231">
        <f>IF(CC92="",0,IFERROR(VLOOKUP(CC87&amp;CC88&amp;CC89&amp;CC90&amp;CC91&amp;CC92,General!I:J,2,FALSE),0))</f>
        <v>0</v>
      </c>
      <c r="HN92" s="231">
        <f>IF(CF92="",0,IFERROR(VLOOKUP(CF87&amp;CF88&amp;CF89&amp;CF90&amp;CF91&amp;CF92,General!I:J,2,FALSE),0))</f>
        <v>0</v>
      </c>
      <c r="HO92" s="231">
        <f>IF(CI92="",0,IFERROR(VLOOKUP(CI87&amp;CI88&amp;CI89&amp;CI90&amp;CI91&amp;CI92,General!I:J,2,FALSE),0))</f>
        <v>0</v>
      </c>
      <c r="HP92" s="231">
        <f>IF(CL92="",0,IFERROR(VLOOKUP(CL87&amp;CL88&amp;CL89&amp;CL90&amp;CL91&amp;CL92,General!I:J,2,FALSE),0))</f>
        <v>0</v>
      </c>
      <c r="HQ92" s="231">
        <f>IF(CO92="",0,IFERROR(VLOOKUP(CO87&amp;CO88&amp;CO89&amp;CO90&amp;CO91&amp;CO92,General!I:J,2,FALSE),0))</f>
        <v>0</v>
      </c>
      <c r="HR92" s="231">
        <f>IF(CR92="",0,IFERROR(VLOOKUP(CR87&amp;CR88&amp;CR89&amp;CR90&amp;CR91&amp;CR92,General!I:J,2,FALSE),0))</f>
        <v>0</v>
      </c>
      <c r="HS92" s="231">
        <f>IF(CU92="",0,IFERROR(VLOOKUP(CU87&amp;CU88&amp;CU89&amp;CU90&amp;CU91&amp;CU92,General!I:J,2,FALSE),0))</f>
        <v>0</v>
      </c>
      <c r="HT92" s="231">
        <f>IF(CX92="",0,IFERROR(VLOOKUP(CX87&amp;CX88&amp;CX89&amp;CX90&amp;CX91&amp;CX92,General!I:J,2,FALSE),0))</f>
        <v>0</v>
      </c>
      <c r="HU92" s="231">
        <f>IF(DA92="",0,IFERROR(VLOOKUP(DA87&amp;DA88&amp;DA89&amp;DA90&amp;DA91&amp;DA92,General!I:J,2,FALSE),0))</f>
        <v>0</v>
      </c>
      <c r="HV92" s="231">
        <f>IF(DD92="",0,IFERROR(VLOOKUP(DD87&amp;DD88&amp;DD89&amp;DD90&amp;DD91&amp;DD92,General!I:J,2,FALSE),0))</f>
        <v>0</v>
      </c>
      <c r="HW92" s="231">
        <f>IF(DG92="",0,IFERROR(VLOOKUP(DG87&amp;DG88&amp;DG89&amp;DG90&amp;DG91&amp;DG92,General!I:J,2,FALSE),0))</f>
        <v>0</v>
      </c>
      <c r="HX92" s="231">
        <f>IF(DJ92="",0,IFERROR(VLOOKUP(DJ87&amp;DJ88&amp;DJ89&amp;DJ90&amp;DJ91&amp;DJ92,General!I:J,2,FALSE),0))</f>
        <v>0</v>
      </c>
      <c r="HY92" s="231">
        <f>IF(DM92="",0,IFERROR(VLOOKUP(DM87&amp;DM88&amp;DM89&amp;DM90&amp;DM91&amp;DM92,General!I:J,2,FALSE),0))</f>
        <v>0</v>
      </c>
      <c r="HZ92" s="231">
        <f>IF(DP92="",0,IFERROR(VLOOKUP(DP87&amp;DP88&amp;DP89&amp;DP90&amp;DP91&amp;DP92,General!I:J,2,FALSE),0))</f>
        <v>0</v>
      </c>
      <c r="IA92" s="231">
        <f>IF(DS92="",0,IFERROR(VLOOKUP(DS87&amp;DS88&amp;DS89&amp;DS90&amp;DS91&amp;DS92,General!I:J,2,FALSE),0))</f>
        <v>0</v>
      </c>
      <c r="IB92" s="231">
        <f>IF(DV92="",0,IFERROR(VLOOKUP(DV87&amp;DV88&amp;DV89&amp;DV90&amp;DV91&amp;DV92,General!I:J,2,FALSE),0))</f>
        <v>0</v>
      </c>
      <c r="IC92" s="229">
        <f>IF(DY92="",0,IFERROR(VLOOKUP(DY87&amp;DY88&amp;DY89&amp;DY90&amp;DY91&amp;DY92,General!I:J,2,FALSE),0))</f>
        <v>0</v>
      </c>
      <c r="ID92" s="229">
        <f>IF(EB92="",0,IFERROR(VLOOKUP(EB87&amp;EB88&amp;EB89&amp;EB90&amp;EB91&amp;EB92,General!I:J,2,FALSE),0))</f>
        <v>0</v>
      </c>
      <c r="IE92" s="229">
        <v>0</v>
      </c>
      <c r="IF92" s="234" t="str">
        <f t="shared" si="426"/>
        <v/>
      </c>
      <c r="IG92" s="234" t="str">
        <f t="shared" si="363"/>
        <v>N</v>
      </c>
      <c r="IH92" s="234" t="str">
        <f t="shared" ca="1" si="364"/>
        <v>N</v>
      </c>
      <c r="II92" s="234" t="str">
        <f t="shared" si="365"/>
        <v>N</v>
      </c>
      <c r="IJ92" s="234" t="str">
        <f t="shared" si="366"/>
        <v/>
      </c>
      <c r="IK92" s="276" t="str">
        <f t="shared" ca="1" si="367"/>
        <v/>
      </c>
      <c r="IL92" s="234" t="str">
        <f t="shared" ca="1" si="368"/>
        <v/>
      </c>
      <c r="IM92" s="234" t="str">
        <f t="shared" si="369"/>
        <v/>
      </c>
      <c r="IN92" s="234" t="str">
        <f t="shared" si="370"/>
        <v/>
      </c>
      <c r="IO92" s="234" t="str">
        <f t="shared" si="371"/>
        <v/>
      </c>
      <c r="IP92" s="234" t="str">
        <f t="shared" si="372"/>
        <v/>
      </c>
      <c r="IQ92" s="234" t="str">
        <f t="shared" si="278"/>
        <v/>
      </c>
      <c r="IR92" s="234" t="str">
        <f t="shared" si="279"/>
        <v/>
      </c>
      <c r="IS92" s="234" t="str">
        <f t="shared" si="266"/>
        <v>00000</v>
      </c>
      <c r="IT92" s="234" t="str">
        <f t="shared" si="266"/>
        <v>00000</v>
      </c>
      <c r="IU92" s="234" t="str">
        <f t="shared" si="267"/>
        <v>000000</v>
      </c>
      <c r="IV92" s="234" t="str">
        <f t="shared" si="267"/>
        <v>000000</v>
      </c>
      <c r="IW92" s="234" t="str">
        <f t="shared" si="268"/>
        <v>B</v>
      </c>
      <c r="IX92" s="234" t="str">
        <f t="shared" si="427"/>
        <v>B</v>
      </c>
      <c r="IY92" s="234" t="str">
        <f t="shared" si="373"/>
        <v/>
      </c>
      <c r="IZ92" s="234" t="str">
        <f t="shared" ca="1" si="374"/>
        <v/>
      </c>
      <c r="JA92" s="234" t="str">
        <f t="shared" ca="1" si="375"/>
        <v>0</v>
      </c>
      <c r="JB92" s="234" t="str">
        <f t="shared" ca="1" si="376"/>
        <v/>
      </c>
      <c r="JC92" s="234" t="str">
        <f t="shared" si="377"/>
        <v>0</v>
      </c>
      <c r="JD92" s="234" t="str">
        <f t="shared" ca="1" si="378"/>
        <v/>
      </c>
      <c r="JE92" s="234" t="str">
        <f t="shared" ca="1" si="428"/>
        <v/>
      </c>
      <c r="JF92" s="234" t="str">
        <f t="shared" ca="1" si="429"/>
        <v/>
      </c>
      <c r="JG92" s="234" t="str">
        <f t="shared" ca="1" si="430"/>
        <v/>
      </c>
      <c r="JH92" s="234" t="str">
        <f t="shared" si="379"/>
        <v/>
      </c>
      <c r="JI92" s="234"/>
      <c r="JJ92" s="234"/>
      <c r="JK92" s="234"/>
      <c r="JL92" s="234"/>
      <c r="JM92" s="234"/>
      <c r="JN92" s="234">
        <v>1</v>
      </c>
      <c r="JO92" s="218"/>
      <c r="JP92" s="234"/>
      <c r="JQ92" s="234"/>
      <c r="JS92" s="281" t="e">
        <f t="shared" si="454"/>
        <v>#DIV/0!</v>
      </c>
      <c r="JT92" s="1" t="e">
        <f t="shared" si="455"/>
        <v>#DIV/0!</v>
      </c>
      <c r="JU92" s="1" t="e">
        <f t="shared" si="431"/>
        <v>#DIV/0!</v>
      </c>
      <c r="JV92" s="1" t="e">
        <f t="shared" si="432"/>
        <v>#DIV/0!</v>
      </c>
      <c r="JW92" s="1" t="e">
        <f t="shared" si="433"/>
        <v>#DIV/0!</v>
      </c>
      <c r="JX92" s="1" t="str">
        <f t="shared" si="434"/>
        <v/>
      </c>
      <c r="JY92" s="1" t="str">
        <f t="shared" si="435"/>
        <v/>
      </c>
      <c r="JZ92" s="1" t="str">
        <f t="shared" si="436"/>
        <v/>
      </c>
      <c r="KA92" s="1" t="str">
        <f t="shared" si="437"/>
        <v/>
      </c>
      <c r="KB92" s="1" t="str">
        <f t="shared" si="438"/>
        <v/>
      </c>
      <c r="KC92" s="1" t="str" cm="1">
        <f t="array" aca="1" ref="KC92" ca="1">IF(INDIRECT(VLOOKUP(KC91,General!AC:AE,3,FALSE)&amp;FQ91)&gt;1,KC91,JX92)</f>
        <v>DL</v>
      </c>
      <c r="KD92" s="1" t="str" cm="1">
        <f t="array" aca="1" ref="KD92" ca="1">IF(AND(INDIRECT(VLOOKUP(KD91,General!AC:AE,3,FALSE)&amp;FQ91)&gt;6,KD91&lt;&gt;KC92),KD91,IF(JX92&lt;&gt;KC92,JX92,IF(AND(JX92=JY92,JX92=JZ92),KA92,IF(JX92=JY92,JZ92,JY92))))</f>
        <v>DR</v>
      </c>
      <c r="KE92" s="1" t="str" cm="1">
        <f t="array" aca="1" ref="KE92" ca="1">IF(AND(INDIRECT(VLOOKUP(KE91,General!AC:AE,3,FALSE)&amp;FQ91)&gt;6,KE91&lt;&gt;KC92,KE91&lt;&gt;KD92),KE91,IF(AND(JX92&lt;&gt;KC92,JX92&lt;&gt;KD92),JX92,IF(AND(JY92&lt;&gt;KC92,JY92&lt;&gt;KD92),JY92,IF(AND(JZ92&lt;&gt;KC92,JZ92&lt;&gt;KD92),JZ92,IF(AND(KA92&lt;&gt;KC92,KA92&lt;&gt;KD92),KA92,KB92)))))</f>
        <v>CW</v>
      </c>
      <c r="KF92" s="1" t="str" cm="1">
        <f t="array" aca="1" ref="KF92" ca="1">INDIRECT(KC92&amp;FQ92)</f>
        <v/>
      </c>
      <c r="KG92" s="1" t="str" cm="1">
        <f t="array" aca="1" ref="KG92" ca="1">INDIRECT(KD92&amp;FQ92)</f>
        <v/>
      </c>
      <c r="KH92" s="1" t="str" cm="1">
        <f t="array" aca="1" ref="KH92" ca="1">INDIRECT(KE92&amp;FQ92)</f>
        <v/>
      </c>
      <c r="KI92" s="1" t="str">
        <f ca="1">VLOOKUP(KC92,General!AF:AG,2,FALSE)</f>
        <v xml:space="preserve">L3O </v>
      </c>
      <c r="KJ92" s="1" t="str">
        <f ca="1">VLOOKUP(KD92,General!AF:AG,2,FALSE)</f>
        <v xml:space="preserve">L4O </v>
      </c>
      <c r="KK92" s="1" t="str">
        <f ca="1">VLOOKUP(KE92,General!AF:AG,2,FALSE)</f>
        <v>AWB</v>
      </c>
      <c r="KL92" s="1" t="str">
        <f t="shared" ca="1" si="450"/>
        <v>Y</v>
      </c>
      <c r="KM92" s="1" t="str">
        <f t="shared" ca="1" si="451"/>
        <v>Y</v>
      </c>
      <c r="KN92" s="1" t="str">
        <f t="shared" ca="1" si="452"/>
        <v>Y</v>
      </c>
    </row>
    <row r="93" spans="1:300" ht="15.75" thickBot="1">
      <c r="A93" s="1">
        <v>89</v>
      </c>
      <c r="B93" s="9" t="str">
        <f t="shared" si="286"/>
        <v/>
      </c>
      <c r="C93" s="91" t="str">
        <f t="shared" si="439"/>
        <v/>
      </c>
      <c r="D93" s="86" t="str">
        <f t="shared" si="380"/>
        <v/>
      </c>
      <c r="E93" s="87" t="str">
        <f t="shared" si="380"/>
        <v/>
      </c>
      <c r="F93" s="8" t="str">
        <f t="shared" si="287"/>
        <v/>
      </c>
      <c r="H93" s="94" t="str">
        <f t="shared" si="440"/>
        <v/>
      </c>
      <c r="I93" s="86" t="str">
        <f t="shared" si="381"/>
        <v/>
      </c>
      <c r="J93" s="87" t="str">
        <f t="shared" si="381"/>
        <v/>
      </c>
      <c r="K93" s="8" t="str">
        <f t="shared" si="382"/>
        <v/>
      </c>
      <c r="L93" s="52"/>
      <c r="M93" s="16" t="str">
        <f>IF(Dashboard!AH93="","",Dashboard!AH93)</f>
        <v/>
      </c>
      <c r="O93" s="9" t="str">
        <f t="shared" si="441"/>
        <v/>
      </c>
      <c r="P93" s="86" t="str">
        <f t="shared" si="383"/>
        <v/>
      </c>
      <c r="Q93" s="87" t="str">
        <f t="shared" si="383"/>
        <v/>
      </c>
      <c r="R93" s="4" t="str">
        <f t="shared" si="384"/>
        <v/>
      </c>
      <c r="S93" s="4" t="str">
        <f t="shared" si="385"/>
        <v/>
      </c>
      <c r="T93" s="110" t="str">
        <f t="shared" si="386"/>
        <v/>
      </c>
      <c r="U93" s="4" t="str">
        <f>IF(M93="","",IF(B93="NB",U92,IF(T93="",SUM($T$5:$T93)+S93,SUM($T$5:$T93))))</f>
        <v/>
      </c>
      <c r="V93" s="98" t="str">
        <f t="shared" si="272"/>
        <v/>
      </c>
      <c r="W93" s="72" t="e">
        <f t="shared" ca="1" si="288"/>
        <v>#VALUE!</v>
      </c>
      <c r="X93" s="74" t="str">
        <f t="shared" si="289"/>
        <v/>
      </c>
      <c r="Y93" s="9" t="str">
        <f t="shared" ca="1" si="280"/>
        <v>D</v>
      </c>
      <c r="Z93" s="4" t="str">
        <f t="shared" ca="1" si="281"/>
        <v>D</v>
      </c>
      <c r="AA93" s="4" t="str">
        <f t="shared" ca="1" si="282"/>
        <v>B</v>
      </c>
      <c r="AB93" s="4" t="str">
        <f t="shared" si="442"/>
        <v/>
      </c>
      <c r="AC93" s="4" t="str">
        <f t="shared" si="443"/>
        <v/>
      </c>
      <c r="AD93" s="4" t="str">
        <f t="shared" si="444"/>
        <v/>
      </c>
      <c r="AE93" s="1" t="str">
        <f t="shared" si="387"/>
        <v/>
      </c>
      <c r="AF93" s="1" t="str">
        <f t="shared" si="388"/>
        <v/>
      </c>
      <c r="AG93" s="1" t="str">
        <f t="shared" si="389"/>
        <v/>
      </c>
      <c r="AH93" s="1" t="str">
        <f t="shared" si="390"/>
        <v/>
      </c>
      <c r="AI93" s="1" t="str">
        <f t="shared" si="391"/>
        <v/>
      </c>
      <c r="AJ93" s="1" t="str">
        <f t="shared" si="392"/>
        <v/>
      </c>
      <c r="AK93" s="1">
        <f t="shared" si="393"/>
        <v>0</v>
      </c>
      <c r="AL93" s="1">
        <f t="shared" si="393"/>
        <v>0</v>
      </c>
      <c r="AM93" s="1" t="str">
        <f t="shared" si="273"/>
        <v/>
      </c>
      <c r="AN93" s="1">
        <f t="shared" si="290"/>
        <v>0</v>
      </c>
      <c r="AO93" s="1" t="str">
        <f t="shared" si="445"/>
        <v/>
      </c>
      <c r="AP93" s="1" t="str">
        <f t="shared" si="291"/>
        <v>N</v>
      </c>
      <c r="AQ93" s="1" t="str">
        <f t="shared" si="292"/>
        <v>N</v>
      </c>
      <c r="AR93" s="1" t="str">
        <f t="shared" si="293"/>
        <v>N</v>
      </c>
      <c r="AS93" s="1" t="str">
        <f t="shared" si="294"/>
        <v/>
      </c>
      <c r="AT93" s="15" t="str">
        <f t="shared" ca="1" si="394"/>
        <v/>
      </c>
      <c r="AU93" s="1" t="str">
        <f t="shared" ca="1" si="295"/>
        <v/>
      </c>
      <c r="AV93" s="1" t="str">
        <f t="shared" ca="1" si="296"/>
        <v/>
      </c>
      <c r="AW93" s="1" t="str">
        <f t="shared" si="297"/>
        <v/>
      </c>
      <c r="AX93" s="1" t="str">
        <f t="shared" si="298"/>
        <v/>
      </c>
      <c r="AY93" s="1" t="str">
        <f t="shared" si="299"/>
        <v/>
      </c>
      <c r="AZ93" s="1" t="str">
        <f>IF(Dashboard!AH93="P",IF(AZ92="",1,AZ92+1),"")</f>
        <v/>
      </c>
      <c r="BA93" s="1" t="str">
        <f>IF(Dashboard!AH93="B",IF(BA92="",1,BA92+1),"")</f>
        <v/>
      </c>
      <c r="BB93" s="1" t="str">
        <f t="shared" si="270"/>
        <v>00000</v>
      </c>
      <c r="BC93" s="1" t="str">
        <f t="shared" si="270"/>
        <v>00000</v>
      </c>
      <c r="BD93" s="1" t="str">
        <f t="shared" si="271"/>
        <v>000000</v>
      </c>
      <c r="BE93" s="1" t="str">
        <f t="shared" si="271"/>
        <v>000000</v>
      </c>
      <c r="BF93" s="1" t="str">
        <f t="shared" si="395"/>
        <v>B</v>
      </c>
      <c r="BG93" s="1" t="str">
        <f t="shared" si="300"/>
        <v/>
      </c>
      <c r="BH93" s="1">
        <f t="shared" ca="1" si="396"/>
        <v>0</v>
      </c>
      <c r="BI93" s="1" t="str">
        <f t="shared" si="301"/>
        <v/>
      </c>
      <c r="BJ93" s="1">
        <f t="shared" ca="1" si="397"/>
        <v>0</v>
      </c>
      <c r="BK93" s="1" t="str">
        <f t="shared" si="302"/>
        <v/>
      </c>
      <c r="BL93" s="1">
        <f t="shared" ca="1" si="398"/>
        <v>0</v>
      </c>
      <c r="BM93" s="1" t="str">
        <f t="shared" ca="1" si="399"/>
        <v>0</v>
      </c>
      <c r="BN93" s="1" t="str">
        <f t="shared" ca="1" si="400"/>
        <v>0</v>
      </c>
      <c r="BO93" s="1" t="str">
        <f t="shared" ca="1" si="401"/>
        <v>0</v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-3</v>
      </c>
      <c r="BZ93" s="1">
        <f>IF(Dashboard!U93="",1,0.5)</f>
        <v>1</v>
      </c>
      <c r="CB93" s="230" t="str">
        <f t="shared" si="303"/>
        <v/>
      </c>
      <c r="CC93" s="231" t="str">
        <f t="shared" si="304"/>
        <v/>
      </c>
      <c r="CD93" s="229" t="str">
        <f t="shared" si="305"/>
        <v/>
      </c>
      <c r="CE93" s="230" t="str">
        <f t="shared" si="306"/>
        <v/>
      </c>
      <c r="CF93" s="231" t="str">
        <f t="shared" si="307"/>
        <v/>
      </c>
      <c r="CG93" s="229" t="str">
        <f t="shared" si="308"/>
        <v/>
      </c>
      <c r="CH93" s="230" t="str">
        <f t="shared" si="309"/>
        <v/>
      </c>
      <c r="CI93" s="231" t="str">
        <f t="shared" si="310"/>
        <v/>
      </c>
      <c r="CJ93" s="229" t="str">
        <f t="shared" si="311"/>
        <v/>
      </c>
      <c r="CK93" s="230" t="str">
        <f t="shared" si="312"/>
        <v/>
      </c>
      <c r="CL93" s="231" t="str">
        <f t="shared" si="313"/>
        <v/>
      </c>
      <c r="CM93" s="229" t="str">
        <f t="shared" si="314"/>
        <v/>
      </c>
      <c r="CN93" s="230" t="str">
        <f t="shared" si="402"/>
        <v/>
      </c>
      <c r="CO93" s="231" t="str">
        <f t="shared" si="315"/>
        <v/>
      </c>
      <c r="CP93" s="229" t="str">
        <f t="shared" si="316"/>
        <v/>
      </c>
      <c r="CQ93" s="230" t="str">
        <f t="shared" si="317"/>
        <v/>
      </c>
      <c r="CR93" s="231" t="str">
        <f t="shared" si="318"/>
        <v/>
      </c>
      <c r="CS93" s="229" t="str">
        <f t="shared" si="319"/>
        <v/>
      </c>
      <c r="CT93" s="230" t="str">
        <f t="shared" si="320"/>
        <v/>
      </c>
      <c r="CU93" s="231" t="str">
        <f t="shared" si="321"/>
        <v/>
      </c>
      <c r="CV93" s="229" t="str">
        <f t="shared" si="322"/>
        <v/>
      </c>
      <c r="CW93" s="230" t="str">
        <f t="shared" si="323"/>
        <v/>
      </c>
      <c r="CX93" s="231" t="str">
        <f t="shared" si="324"/>
        <v/>
      </c>
      <c r="CY93" s="232" t="str">
        <f t="shared" si="325"/>
        <v/>
      </c>
      <c r="CZ93" s="230" t="str">
        <f t="shared" si="326"/>
        <v/>
      </c>
      <c r="DA93" s="231" t="str">
        <f t="shared" si="327"/>
        <v/>
      </c>
      <c r="DB93" s="229" t="str">
        <f t="shared" si="328"/>
        <v/>
      </c>
      <c r="DC93" s="230" t="str">
        <f t="shared" si="329"/>
        <v/>
      </c>
      <c r="DD93" s="231" t="str">
        <f t="shared" si="330"/>
        <v/>
      </c>
      <c r="DE93" s="229" t="str">
        <f t="shared" si="331"/>
        <v/>
      </c>
      <c r="DF93" s="230" t="str">
        <f t="shared" si="332"/>
        <v/>
      </c>
      <c r="DG93" s="231" t="str">
        <f t="shared" si="333"/>
        <v/>
      </c>
      <c r="DH93" s="229" t="str">
        <f t="shared" si="334"/>
        <v/>
      </c>
      <c r="DI93" s="230" t="str">
        <f t="shared" si="335"/>
        <v/>
      </c>
      <c r="DJ93" s="231" t="str">
        <f t="shared" si="336"/>
        <v/>
      </c>
      <c r="DK93" s="229" t="str">
        <f t="shared" si="337"/>
        <v/>
      </c>
      <c r="DL93" s="230" t="str">
        <f t="shared" si="338"/>
        <v/>
      </c>
      <c r="DM93" s="231" t="str">
        <f t="shared" si="339"/>
        <v/>
      </c>
      <c r="DN93" s="229" t="str">
        <f t="shared" si="340"/>
        <v/>
      </c>
      <c r="DO93" s="230" t="str">
        <f t="shared" si="341"/>
        <v/>
      </c>
      <c r="DP93" s="231" t="str">
        <f t="shared" si="342"/>
        <v/>
      </c>
      <c r="DQ93" s="229" t="str">
        <f t="shared" si="343"/>
        <v/>
      </c>
      <c r="DR93" s="230" t="str">
        <f t="shared" si="344"/>
        <v/>
      </c>
      <c r="DS93" s="231" t="str">
        <f t="shared" si="345"/>
        <v/>
      </c>
      <c r="DT93" s="229" t="str">
        <f t="shared" si="346"/>
        <v/>
      </c>
      <c r="DU93" s="230" t="str">
        <f t="shared" si="347"/>
        <v/>
      </c>
      <c r="DV93" s="231" t="str">
        <f t="shared" si="348"/>
        <v/>
      </c>
      <c r="DW93" s="229" t="str">
        <f t="shared" si="349"/>
        <v/>
      </c>
      <c r="DX93" s="230" t="str">
        <f t="shared" si="350"/>
        <v/>
      </c>
      <c r="DY93" s="231" t="str">
        <f t="shared" si="351"/>
        <v/>
      </c>
      <c r="DZ93" s="229" t="str">
        <f t="shared" si="352"/>
        <v/>
      </c>
      <c r="EA93" s="230" t="str">
        <f t="shared" si="353"/>
        <v/>
      </c>
      <c r="EB93" s="231" t="str">
        <f t="shared" si="354"/>
        <v/>
      </c>
      <c r="EC93" s="229" t="str">
        <f t="shared" si="355"/>
        <v/>
      </c>
      <c r="ED93" s="252">
        <f t="shared" si="403"/>
        <v>0</v>
      </c>
      <c r="EE93" s="253">
        <f t="shared" si="404"/>
        <v>0</v>
      </c>
      <c r="EF93" s="254" t="str">
        <f t="shared" si="405"/>
        <v/>
      </c>
      <c r="EG93" s="255" t="e">
        <f t="shared" si="456"/>
        <v>#DIV/0!</v>
      </c>
      <c r="EH93" s="255" t="e">
        <f t="shared" si="456"/>
        <v>#DIV/0!</v>
      </c>
      <c r="EI93" s="255" t="e">
        <f t="shared" si="456"/>
        <v>#DIV/0!</v>
      </c>
      <c r="EJ93" s="255" t="e">
        <f t="shared" si="456"/>
        <v>#DIV/0!</v>
      </c>
      <c r="EK93" s="255" t="e">
        <f t="shared" si="456"/>
        <v>#DIV/0!</v>
      </c>
      <c r="EL93" s="255" t="e">
        <f t="shared" si="456"/>
        <v>#DIV/0!</v>
      </c>
      <c r="EM93" s="255" t="e">
        <f t="shared" si="456"/>
        <v>#DIV/0!</v>
      </c>
      <c r="EN93" s="255" t="e">
        <f t="shared" si="456"/>
        <v>#DIV/0!</v>
      </c>
      <c r="EO93" s="255" t="e">
        <f t="shared" si="456"/>
        <v>#DIV/0!</v>
      </c>
      <c r="EP93" s="255" t="e">
        <f t="shared" si="456"/>
        <v>#DIV/0!</v>
      </c>
      <c r="EQ93" s="255" t="e">
        <f t="shared" si="456"/>
        <v>#DIV/0!</v>
      </c>
      <c r="ER93" s="255" t="e">
        <f t="shared" si="456"/>
        <v>#DIV/0!</v>
      </c>
      <c r="ES93" s="255" t="e">
        <f t="shared" si="456"/>
        <v>#DIV/0!</v>
      </c>
      <c r="ET93" s="255" t="e">
        <f t="shared" si="456"/>
        <v>#DIV/0!</v>
      </c>
      <c r="EU93" s="255" t="e">
        <f t="shared" si="456"/>
        <v>#DIV/0!</v>
      </c>
      <c r="EV93" s="255" t="e">
        <f t="shared" si="456"/>
        <v>#DIV/0!</v>
      </c>
      <c r="EW93" s="255" t="e">
        <f t="shared" si="456"/>
        <v>#DIV/0!</v>
      </c>
      <c r="EX93" s="255" t="e">
        <f t="shared" si="456"/>
        <v>#DIV/0!</v>
      </c>
      <c r="EY93" s="256" t="str">
        <f t="shared" si="407"/>
        <v/>
      </c>
      <c r="EZ93" s="257" t="str">
        <f t="shared" si="408"/>
        <v/>
      </c>
      <c r="FA93" s="257" t="str">
        <f t="shared" si="409"/>
        <v/>
      </c>
      <c r="FB93" s="257" t="str">
        <f t="shared" si="410"/>
        <v/>
      </c>
      <c r="FC93" s="257" t="str">
        <f t="shared" si="411"/>
        <v/>
      </c>
      <c r="FD93" s="257" t="str">
        <f t="shared" si="412"/>
        <v/>
      </c>
      <c r="FE93" s="257" t="str">
        <f t="shared" si="413"/>
        <v/>
      </c>
      <c r="FF93" s="257" t="str">
        <f t="shared" si="414"/>
        <v/>
      </c>
      <c r="FG93" s="257" t="str">
        <f t="shared" si="415"/>
        <v/>
      </c>
      <c r="FH93" s="257" t="str">
        <f t="shared" si="416"/>
        <v/>
      </c>
      <c r="FI93" s="257" t="str">
        <f t="shared" si="417"/>
        <v/>
      </c>
      <c r="FJ93" s="257" t="str">
        <f t="shared" si="418"/>
        <v/>
      </c>
      <c r="FK93" s="257" t="str">
        <f t="shared" si="419"/>
        <v/>
      </c>
      <c r="FL93" s="257" t="str">
        <f t="shared" si="420"/>
        <v/>
      </c>
      <c r="FM93" s="257" t="str">
        <f t="shared" si="421"/>
        <v/>
      </c>
      <c r="FN93" s="257" t="str">
        <f t="shared" si="422"/>
        <v/>
      </c>
      <c r="FO93" s="257" t="str">
        <f t="shared" si="423"/>
        <v/>
      </c>
      <c r="FP93" s="258" t="str">
        <f t="shared" si="424"/>
        <v/>
      </c>
      <c r="FQ93" s="228">
        <v>93</v>
      </c>
      <c r="FR93" s="232">
        <f t="shared" si="453"/>
        <v>88</v>
      </c>
      <c r="FS93" s="230" t="str" cm="1">
        <f t="array" ref="FS93">IFERROR(INDEX($EG$4:$EX$4,_xlfn.AGGREGATE(15,6,COLUMN($EG$4:$EX$4)-COLUMN($EF$1)/($EG93:$EX93=LARGE($EG93:$EX93,1)),COLUMNS($EX$4:$EX$4))),"")</f>
        <v/>
      </c>
      <c r="FT93" s="230" t="str" cm="1">
        <f t="array" ref="FT93">IFERROR(INDEX($EG$4:$EX$4,_xlfn.AGGREGATE(15,6,COLUMN($EG$4:$EX$4)-COLUMN($EF$1)/($EG93:$EX93=LARGE($EG93:$EX93,2)),COLUMNS($EX$4:$EY$4))),"")</f>
        <v/>
      </c>
      <c r="FU93" s="230" t="str" cm="1">
        <f t="array" ref="FU93">IFERROR(INDEX($EG$4:$EX$4,_xlfn.AGGREGATE(15,6,COLUMN($EG$4:$EX$4)-COLUMN($EF$1)/($EG93:$EX93=LARGE($EG93:$EX93,3)),COLUMNS($EX$4:$EZ$4))),"")</f>
        <v/>
      </c>
      <c r="FV93" s="230" t="str" cm="1">
        <f t="array" ref="FV93">IFERROR(INDEX($EG$4:$EX$4,_xlfn.AGGREGATE(15,6,COLUMN($EG$4:$EX$4)-COLUMN($EF$1)/($EG93:$EX93=LARGE($EG93:$EX93,4)),COLUMNS($EX$4:$FA$4))),"")</f>
        <v/>
      </c>
      <c r="FW93" s="230" t="str" cm="1">
        <f t="array" ref="FW93">IFERROR(INDEX($EG$4:$EX$4,_xlfn.AGGREGATE(15,6,COLUMN($EG$4:$EX$4)-COLUMN($EF$1)/($EG93:$EX93=LARGE($EG93:$EX93,5)),COLUMNS($EX$4:$FB$4))),"")</f>
        <v/>
      </c>
      <c r="FX93" s="230" t="str" cm="1">
        <f t="array" ref="FX93">IFERROR(INDEX($EG$4:$EX$4,_xlfn.AGGREGATE(15,6,COLUMN($EG$4:$EX$4)-COLUMN($EF$1)/($EG93:$EX93=LARGE($EG93:$EX93,6)),COLUMNS($EX$4:$FC$4))),"")</f>
        <v/>
      </c>
      <c r="FY93" s="228" t="str">
        <f t="shared" si="446"/>
        <v/>
      </c>
      <c r="FZ93" s="231" t="str">
        <f t="shared" ca="1" si="447"/>
        <v>R</v>
      </c>
      <c r="GA93" s="231" t="e" cm="1">
        <f t="array" aca="1" ref="GA93" ca="1">IF(INDIRECT(VLOOKUP(GA92,General!AC:AE,3,FALSE)&amp;FQ92)&gt;0,GA92,FY92)</f>
        <v>#N/A</v>
      </c>
      <c r="GB93" s="232">
        <f t="shared" ca="1" si="448"/>
        <v>6</v>
      </c>
      <c r="GC93" s="230"/>
      <c r="GD93" s="231"/>
      <c r="GE93" s="231"/>
      <c r="GF93" s="231"/>
      <c r="GG93" s="231"/>
      <c r="GH93" s="229"/>
      <c r="GI93" s="259">
        <f ca="1">IF(FS93="",-1,COUNTIF(INDIRECT(GC93&amp;$DN$10):INDIRECT(GC93&amp;FQ93),"Y"))</f>
        <v>-1</v>
      </c>
      <c r="GJ93" s="262">
        <f ca="1">IF(FT93="",-1,COUNTIF(INDIRECT(GD93&amp;$DN$10):INDIRECT(GD93&amp;FQ93),"Y"))</f>
        <v>-1</v>
      </c>
      <c r="GK93" s="262">
        <f ca="1">IF(FU93="",-1,COUNTIF(INDIRECT(GE93&amp;$DN$10):INDIRECT(GE93&amp;FQ93),"Y"))</f>
        <v>-1</v>
      </c>
      <c r="GL93" s="260">
        <f ca="1">IF(FV93="",-1,COUNTIF(INDIRECT(GF93&amp;$DN$10):INDIRECT(GF93&amp;FQ93),"Y"))</f>
        <v>-1</v>
      </c>
      <c r="GM93" s="264">
        <f ca="1">IF(FW93="",-1,COUNTIF(INDIRECT(GG93&amp;$DN$10):INDIRECT(GG93&amp;FQ93),"Y"))</f>
        <v>-1</v>
      </c>
      <c r="GN93" s="264">
        <f ca="1">IF(FX93="",-1,COUNTIF(INDIRECT(GH93&amp;$DN$10):INDIRECT(GH93&amp;FQ93),"Y"))</f>
        <v>-1</v>
      </c>
      <c r="GO93" s="230" t="str" cm="1">
        <f t="array" ref="GO93">IFERROR(INDEX($DP$93:$DU$93,_xlfn.AGGREGATE(15,6,COLUMN($DP$93:$DU$93)-COLUMN($DO$93)/($EF$93:$EK$93=MAX($EF$93:$EK$93)),COLUMNS($DP$93:FS93))),"")</f>
        <v/>
      </c>
      <c r="GP93" s="231" t="str" cm="1">
        <f t="array" ref="GP93">IFERROR(INDEX($DP$93:$DU$93,_xlfn.AGGREGATE(15,6,COLUMN($DP$93:$DU$93)-COLUMN($DO$93)/($EF$93:$EK$93=MAX($EF$93:$EK$93)),COLUMNS($DP$93:FT93))),"")</f>
        <v/>
      </c>
      <c r="GQ93" s="231" t="str" cm="1">
        <f t="array" ref="GQ93">IFERROR(INDEX($DP$93:$DU$93,_xlfn.AGGREGATE(15,6,COLUMN($DP$93:$DU$93)-COLUMN($DO$93)/($EF$93:$EK$93=MAX($EF$93:$EK$93)),COLUMNS($DP$93:FU93))),"")</f>
        <v/>
      </c>
      <c r="GR93" s="231" t="str" cm="1">
        <f t="array" ref="GR93">IFERROR(INDEX($DP$93:$DU$93,_xlfn.AGGREGATE(15,6,COLUMN($DP$93:$DU$93)-COLUMN($DO$93)/($EF$93:$EK$93=MAX($EF$93:$EK$93)),COLUMNS($DP$93:FV93))),"")</f>
        <v/>
      </c>
      <c r="GS93" s="231" t="str" cm="1">
        <f t="array" ref="GS93">IFERROR(INDEX($DP$93:$DU$93,_xlfn.AGGREGATE(15,6,COLUMN($DP$93:$DU$93)-COLUMN($DO$93)/($EF$93:$EK$93=MAX($EF$93:$EK$93)),COLUMNS($DP$93:FW93))),"")</f>
        <v/>
      </c>
      <c r="GT93" s="229" t="str" cm="1">
        <f t="array" ref="GT93">IFERROR(INDEX($DP$93:$DU$93,_xlfn.AGGREGATE(15,6,COLUMN($DP$93:$DU$93)-COLUMN($DO$93)/($EF$93:$EK$93=MAX($EF$93:$EK$93)),COLUMNS($DP$93:FX93))),"")</f>
        <v/>
      </c>
      <c r="GU93" s="234">
        <f t="shared" ca="1" si="425"/>
        <v>6</v>
      </c>
      <c r="GV93" s="232">
        <f t="shared" ca="1" si="449"/>
        <v>6</v>
      </c>
      <c r="GW93" s="263" t="str" cm="1">
        <f t="array" aca="1" ref="GW93" ca="1">INDEX(GO93:GT93,1,GV93)</f>
        <v/>
      </c>
      <c r="GX93" s="230" t="str">
        <f t="shared" ca="1" si="283"/>
        <v>B</v>
      </c>
      <c r="GY93" s="231" t="str">
        <f t="shared" ca="1" si="284"/>
        <v>T</v>
      </c>
      <c r="GZ93" s="231" t="str">
        <f t="shared" si="285"/>
        <v>C</v>
      </c>
      <c r="HA93" s="231" t="str">
        <f t="shared" si="274"/>
        <v/>
      </c>
      <c r="HB93" s="231" t="str">
        <f t="shared" ca="1" si="275"/>
        <v>00</v>
      </c>
      <c r="HC93" s="231" t="str">
        <f t="shared" si="276"/>
        <v>00</v>
      </c>
      <c r="HD93" s="234" t="str">
        <f t="shared" si="356"/>
        <v/>
      </c>
      <c r="HE93" s="234" t="str">
        <f t="shared" si="357"/>
        <v/>
      </c>
      <c r="HF93" s="234" t="str">
        <f t="shared" si="358"/>
        <v/>
      </c>
      <c r="HG93" s="234" t="str">
        <f t="shared" si="359"/>
        <v/>
      </c>
      <c r="HH93" s="234" t="str">
        <f t="shared" si="360"/>
        <v/>
      </c>
      <c r="HI93" s="234" t="str">
        <f t="shared" si="361"/>
        <v/>
      </c>
      <c r="HJ93" s="234">
        <f t="shared" ca="1" si="362"/>
        <v>0</v>
      </c>
      <c r="HK93" s="234">
        <f t="shared" ca="1" si="362"/>
        <v>0</v>
      </c>
      <c r="HL93" s="230" t="str">
        <f t="shared" si="277"/>
        <v/>
      </c>
      <c r="HM93" s="231">
        <f>IF(CC93="",0,IFERROR(VLOOKUP(CC88&amp;CC89&amp;CC90&amp;CC91&amp;CC92&amp;CC93,General!I:J,2,FALSE),0))</f>
        <v>0</v>
      </c>
      <c r="HN93" s="231">
        <f>IF(CF93="",0,IFERROR(VLOOKUP(CF88&amp;CF89&amp;CF90&amp;CF91&amp;CF92&amp;CF93,General!I:J,2,FALSE),0))</f>
        <v>0</v>
      </c>
      <c r="HO93" s="231">
        <f>IF(CI93="",0,IFERROR(VLOOKUP(CI88&amp;CI89&amp;CI90&amp;CI91&amp;CI92&amp;CI93,General!I:J,2,FALSE),0))</f>
        <v>0</v>
      </c>
      <c r="HP93" s="231">
        <f>IF(CL93="",0,IFERROR(VLOOKUP(CL88&amp;CL89&amp;CL90&amp;CL91&amp;CL92&amp;CL93,General!I:J,2,FALSE),0))</f>
        <v>0</v>
      </c>
      <c r="HQ93" s="231">
        <f>IF(CO93="",0,IFERROR(VLOOKUP(CO88&amp;CO89&amp;CO90&amp;CO91&amp;CO92&amp;CO93,General!I:J,2,FALSE),0))</f>
        <v>0</v>
      </c>
      <c r="HR93" s="231">
        <f>IF(CR93="",0,IFERROR(VLOOKUP(CR88&amp;CR89&amp;CR90&amp;CR91&amp;CR92&amp;CR93,General!I:J,2,FALSE),0))</f>
        <v>0</v>
      </c>
      <c r="HS93" s="231">
        <f>IF(CU93="",0,IFERROR(VLOOKUP(CU88&amp;CU89&amp;CU90&amp;CU91&amp;CU92&amp;CU93,General!I:J,2,FALSE),0))</f>
        <v>0</v>
      </c>
      <c r="HT93" s="231">
        <f>IF(CX93="",0,IFERROR(VLOOKUP(CX88&amp;CX89&amp;CX90&amp;CX91&amp;CX92&amp;CX93,General!I:J,2,FALSE),0))</f>
        <v>0</v>
      </c>
      <c r="HU93" s="231">
        <f>IF(DA93="",0,IFERROR(VLOOKUP(DA88&amp;DA89&amp;DA90&amp;DA91&amp;DA92&amp;DA93,General!I:J,2,FALSE),0))</f>
        <v>0</v>
      </c>
      <c r="HV93" s="231">
        <f>IF(DD93="",0,IFERROR(VLOOKUP(DD88&amp;DD89&amp;DD90&amp;DD91&amp;DD92&amp;DD93,General!I:J,2,FALSE),0))</f>
        <v>0</v>
      </c>
      <c r="HW93" s="231">
        <f>IF(DG93="",0,IFERROR(VLOOKUP(DG88&amp;DG89&amp;DG90&amp;DG91&amp;DG92&amp;DG93,General!I:J,2,FALSE),0))</f>
        <v>0</v>
      </c>
      <c r="HX93" s="231">
        <f>IF(DJ93="",0,IFERROR(VLOOKUP(DJ88&amp;DJ89&amp;DJ90&amp;DJ91&amp;DJ92&amp;DJ93,General!I:J,2,FALSE),0))</f>
        <v>0</v>
      </c>
      <c r="HY93" s="231">
        <f>IF(DM93="",0,IFERROR(VLOOKUP(DM88&amp;DM89&amp;DM90&amp;DM91&amp;DM92&amp;DM93,General!I:J,2,FALSE),0))</f>
        <v>0</v>
      </c>
      <c r="HZ93" s="231">
        <f>IF(DP93="",0,IFERROR(VLOOKUP(DP88&amp;DP89&amp;DP90&amp;DP91&amp;DP92&amp;DP93,General!I:J,2,FALSE),0))</f>
        <v>0</v>
      </c>
      <c r="IA93" s="231">
        <f>IF(DS93="",0,IFERROR(VLOOKUP(DS88&amp;DS89&amp;DS90&amp;DS91&amp;DS92&amp;DS93,General!I:J,2,FALSE),0))</f>
        <v>0</v>
      </c>
      <c r="IB93" s="231">
        <f>IF(DV93="",0,IFERROR(VLOOKUP(DV88&amp;DV89&amp;DV90&amp;DV91&amp;DV92&amp;DV93,General!I:J,2,FALSE),0))</f>
        <v>0</v>
      </c>
      <c r="IC93" s="229">
        <f>IF(DY93="",0,IFERROR(VLOOKUP(DY88&amp;DY89&amp;DY90&amp;DY91&amp;DY92&amp;DY93,General!I:J,2,FALSE),0))</f>
        <v>0</v>
      </c>
      <c r="ID93" s="229">
        <f>IF(EB93="",0,IFERROR(VLOOKUP(EB88&amp;EB89&amp;EB90&amp;EB91&amp;EB92&amp;EB93,General!I:J,2,FALSE),0))</f>
        <v>0</v>
      </c>
      <c r="IE93" s="229">
        <v>0</v>
      </c>
      <c r="IF93" s="234" t="str">
        <f t="shared" si="426"/>
        <v/>
      </c>
      <c r="IG93" s="234" t="str">
        <f t="shared" si="363"/>
        <v>N</v>
      </c>
      <c r="IH93" s="234" t="str">
        <f t="shared" ca="1" si="364"/>
        <v>N</v>
      </c>
      <c r="II93" s="234" t="str">
        <f t="shared" si="365"/>
        <v>N</v>
      </c>
      <c r="IJ93" s="234" t="str">
        <f t="shared" si="366"/>
        <v/>
      </c>
      <c r="IK93" s="276" t="str">
        <f t="shared" ca="1" si="367"/>
        <v/>
      </c>
      <c r="IL93" s="234" t="str">
        <f t="shared" ca="1" si="368"/>
        <v/>
      </c>
      <c r="IM93" s="234" t="str">
        <f t="shared" si="369"/>
        <v/>
      </c>
      <c r="IN93" s="234" t="str">
        <f t="shared" si="370"/>
        <v/>
      </c>
      <c r="IO93" s="234" t="str">
        <f t="shared" si="371"/>
        <v/>
      </c>
      <c r="IP93" s="234" t="str">
        <f t="shared" si="372"/>
        <v/>
      </c>
      <c r="IQ93" s="234" t="str">
        <f t="shared" si="278"/>
        <v/>
      </c>
      <c r="IR93" s="234" t="str">
        <f t="shared" si="279"/>
        <v/>
      </c>
      <c r="IS93" s="234" t="str">
        <f t="shared" si="266"/>
        <v>00000</v>
      </c>
      <c r="IT93" s="234" t="str">
        <f t="shared" si="266"/>
        <v>00000</v>
      </c>
      <c r="IU93" s="234" t="str">
        <f t="shared" si="267"/>
        <v>000000</v>
      </c>
      <c r="IV93" s="234" t="str">
        <f t="shared" si="267"/>
        <v>000000</v>
      </c>
      <c r="IW93" s="234" t="str">
        <f t="shared" si="268"/>
        <v>B</v>
      </c>
      <c r="IX93" s="234" t="str">
        <f t="shared" si="427"/>
        <v>B</v>
      </c>
      <c r="IY93" s="234" t="str">
        <f t="shared" si="373"/>
        <v/>
      </c>
      <c r="IZ93" s="234" t="str">
        <f t="shared" ca="1" si="374"/>
        <v/>
      </c>
      <c r="JA93" s="234" t="str">
        <f t="shared" ca="1" si="375"/>
        <v>0</v>
      </c>
      <c r="JB93" s="234" t="str">
        <f t="shared" ca="1" si="376"/>
        <v/>
      </c>
      <c r="JC93" s="234" t="str">
        <f t="shared" si="377"/>
        <v>0</v>
      </c>
      <c r="JD93" s="234" t="str">
        <f t="shared" ca="1" si="378"/>
        <v/>
      </c>
      <c r="JE93" s="234" t="str">
        <f t="shared" ca="1" si="428"/>
        <v/>
      </c>
      <c r="JF93" s="234" t="str">
        <f t="shared" ca="1" si="429"/>
        <v/>
      </c>
      <c r="JG93" s="234" t="str">
        <f t="shared" ca="1" si="430"/>
        <v/>
      </c>
      <c r="JH93" s="234" t="str">
        <f t="shared" si="379"/>
        <v/>
      </c>
      <c r="JI93" s="234"/>
      <c r="JJ93" s="234"/>
      <c r="JK93" s="234"/>
      <c r="JL93" s="234"/>
      <c r="JM93" s="234"/>
      <c r="JN93" s="234">
        <v>2</v>
      </c>
      <c r="JO93" s="218"/>
      <c r="JP93" s="234"/>
      <c r="JQ93" s="234"/>
      <c r="JS93" s="281" t="e">
        <f t="shared" si="454"/>
        <v>#DIV/0!</v>
      </c>
      <c r="JT93" s="1" t="e">
        <f t="shared" si="455"/>
        <v>#DIV/0!</v>
      </c>
      <c r="JU93" s="1" t="e">
        <f t="shared" si="431"/>
        <v>#DIV/0!</v>
      </c>
      <c r="JV93" s="1" t="e">
        <f t="shared" si="432"/>
        <v>#DIV/0!</v>
      </c>
      <c r="JW93" s="1" t="e">
        <f t="shared" si="433"/>
        <v>#DIV/0!</v>
      </c>
      <c r="JX93" s="1" t="str">
        <f t="shared" si="434"/>
        <v/>
      </c>
      <c r="JY93" s="1" t="str">
        <f t="shared" si="435"/>
        <v/>
      </c>
      <c r="JZ93" s="1" t="str">
        <f t="shared" si="436"/>
        <v/>
      </c>
      <c r="KA93" s="1" t="str">
        <f t="shared" si="437"/>
        <v/>
      </c>
      <c r="KB93" s="1" t="str">
        <f t="shared" si="438"/>
        <v/>
      </c>
      <c r="KC93" s="1" t="str" cm="1">
        <f t="array" aca="1" ref="KC93" ca="1">IF(INDIRECT(VLOOKUP(KC92,General!AC:AE,3,FALSE)&amp;FQ92)&gt;1,KC92,JX93)</f>
        <v>DL</v>
      </c>
      <c r="KD93" s="1" t="str" cm="1">
        <f t="array" aca="1" ref="KD93" ca="1">IF(AND(INDIRECT(VLOOKUP(KD92,General!AC:AE,3,FALSE)&amp;FQ92)&gt;6,KD92&lt;&gt;KC93),KD92,IF(JX93&lt;&gt;KC93,JX93,IF(AND(JX93=JY93,JX93=JZ93),KA93,IF(JX93=JY93,JZ93,JY93))))</f>
        <v>DR</v>
      </c>
      <c r="KE93" s="1" t="str" cm="1">
        <f t="array" aca="1" ref="KE93" ca="1">IF(AND(INDIRECT(VLOOKUP(KE92,General!AC:AE,3,FALSE)&amp;FQ92)&gt;6,KE92&lt;&gt;KC93,KE92&lt;&gt;KD93),KE92,IF(AND(JX93&lt;&gt;KC93,JX93&lt;&gt;KD93),JX93,IF(AND(JY93&lt;&gt;KC93,JY93&lt;&gt;KD93),JY93,IF(AND(JZ93&lt;&gt;KC93,JZ93&lt;&gt;KD93),JZ93,IF(AND(KA93&lt;&gt;KC93,KA93&lt;&gt;KD93),KA93,KB93)))))</f>
        <v>CW</v>
      </c>
      <c r="KF93" s="1" t="str" cm="1">
        <f t="array" aca="1" ref="KF93" ca="1">INDIRECT(KC93&amp;FQ93)</f>
        <v/>
      </c>
      <c r="KG93" s="1" t="str" cm="1">
        <f t="array" aca="1" ref="KG93" ca="1">INDIRECT(KD93&amp;FQ93)</f>
        <v/>
      </c>
      <c r="KH93" s="1" t="str" cm="1">
        <f t="array" aca="1" ref="KH93" ca="1">INDIRECT(KE93&amp;FQ93)</f>
        <v/>
      </c>
      <c r="KI93" s="1" t="str">
        <f ca="1">VLOOKUP(KC93,General!AF:AG,2,FALSE)</f>
        <v xml:space="preserve">L3O </v>
      </c>
      <c r="KJ93" s="1" t="str">
        <f ca="1">VLOOKUP(KD93,General!AF:AG,2,FALSE)</f>
        <v xml:space="preserve">L4O </v>
      </c>
      <c r="KK93" s="1" t="str">
        <f ca="1">VLOOKUP(KE93,General!AF:AG,2,FALSE)</f>
        <v>AWB</v>
      </c>
      <c r="KL93" s="1" t="str">
        <f t="shared" ca="1" si="450"/>
        <v>Y</v>
      </c>
      <c r="KM93" s="1" t="str">
        <f t="shared" ca="1" si="451"/>
        <v>Y</v>
      </c>
      <c r="KN93" s="1" t="str">
        <f t="shared" ca="1" si="452"/>
        <v>Y</v>
      </c>
    </row>
    <row r="94" spans="1:300" ht="15.75" thickBot="1">
      <c r="A94" s="1">
        <v>90</v>
      </c>
      <c r="B94" s="75" t="str">
        <f t="shared" si="286"/>
        <v/>
      </c>
      <c r="C94" s="92" t="str">
        <f t="shared" si="439"/>
        <v/>
      </c>
      <c r="D94" s="88" t="str">
        <f t="shared" si="380"/>
        <v/>
      </c>
      <c r="E94" s="89" t="str">
        <f t="shared" si="380"/>
        <v/>
      </c>
      <c r="F94" s="10" t="str">
        <f t="shared" si="287"/>
        <v/>
      </c>
      <c r="H94" s="95" t="str">
        <f t="shared" si="440"/>
        <v/>
      </c>
      <c r="I94" s="88" t="str">
        <f t="shared" si="381"/>
        <v/>
      </c>
      <c r="J94" s="89" t="str">
        <f t="shared" si="381"/>
        <v/>
      </c>
      <c r="K94" s="10" t="str">
        <f t="shared" si="382"/>
        <v/>
      </c>
      <c r="L94" s="52"/>
      <c r="M94" s="16" t="str">
        <f>IF(Dashboard!AH94="","",Dashboard!AH94)</f>
        <v/>
      </c>
      <c r="O94" s="75" t="str">
        <f t="shared" si="441"/>
        <v/>
      </c>
      <c r="P94" s="88" t="str">
        <f t="shared" si="383"/>
        <v/>
      </c>
      <c r="Q94" s="89" t="str">
        <f t="shared" si="383"/>
        <v/>
      </c>
      <c r="R94" s="5" t="str">
        <f t="shared" si="384"/>
        <v/>
      </c>
      <c r="S94" s="5" t="str">
        <f t="shared" si="385"/>
        <v/>
      </c>
      <c r="T94" s="111" t="str">
        <f t="shared" si="386"/>
        <v/>
      </c>
      <c r="U94" s="5" t="str">
        <f>IF(M94="","",IF(B94="NB",U93,IF(T94="",SUM($T$5:$T94)+S94,SUM($T$5:$T94))))</f>
        <v/>
      </c>
      <c r="V94" s="99" t="str">
        <f t="shared" si="272"/>
        <v/>
      </c>
      <c r="W94" s="72" t="e">
        <f t="shared" ca="1" si="288"/>
        <v>#VALUE!</v>
      </c>
      <c r="X94" s="74" t="str">
        <f t="shared" si="289"/>
        <v/>
      </c>
      <c r="Y94" s="9" t="str">
        <f t="shared" ca="1" si="280"/>
        <v>D</v>
      </c>
      <c r="Z94" s="4" t="str">
        <f t="shared" ca="1" si="281"/>
        <v>D</v>
      </c>
      <c r="AA94" s="4" t="str">
        <f t="shared" ca="1" si="282"/>
        <v>B</v>
      </c>
      <c r="AB94" s="4" t="str">
        <f t="shared" si="442"/>
        <v/>
      </c>
      <c r="AC94" s="4" t="str">
        <f t="shared" si="443"/>
        <v/>
      </c>
      <c r="AD94" s="4" t="str">
        <f t="shared" si="444"/>
        <v/>
      </c>
      <c r="AE94" s="1" t="str">
        <f t="shared" si="387"/>
        <v/>
      </c>
      <c r="AF94" s="1" t="str">
        <f t="shared" si="388"/>
        <v/>
      </c>
      <c r="AG94" s="1" t="str">
        <f t="shared" si="389"/>
        <v/>
      </c>
      <c r="AH94" s="1" t="str">
        <f t="shared" si="390"/>
        <v/>
      </c>
      <c r="AI94" s="1" t="str">
        <f t="shared" si="391"/>
        <v/>
      </c>
      <c r="AJ94" s="1" t="str">
        <f t="shared" si="392"/>
        <v/>
      </c>
      <c r="AK94" s="1">
        <f t="shared" si="393"/>
        <v>0</v>
      </c>
      <c r="AL94" s="1">
        <f t="shared" si="393"/>
        <v>0</v>
      </c>
      <c r="AM94" s="1" t="str">
        <f t="shared" si="273"/>
        <v/>
      </c>
      <c r="AN94" s="1">
        <f t="shared" si="290"/>
        <v>0</v>
      </c>
      <c r="AO94" s="1" t="str">
        <f t="shared" si="445"/>
        <v/>
      </c>
      <c r="AP94" s="1" t="str">
        <f t="shared" si="291"/>
        <v>N</v>
      </c>
      <c r="AQ94" s="1" t="str">
        <f t="shared" si="292"/>
        <v>N</v>
      </c>
      <c r="AR94" s="1" t="str">
        <f t="shared" si="293"/>
        <v>N</v>
      </c>
      <c r="AS94" s="1" t="str">
        <f t="shared" si="294"/>
        <v/>
      </c>
      <c r="AT94" s="15" t="str">
        <f t="shared" ca="1" si="394"/>
        <v/>
      </c>
      <c r="AU94" s="1" t="str">
        <f t="shared" ca="1" si="295"/>
        <v/>
      </c>
      <c r="AV94" s="1" t="str">
        <f t="shared" ca="1" si="296"/>
        <v/>
      </c>
      <c r="AW94" s="1" t="str">
        <f t="shared" si="297"/>
        <v/>
      </c>
      <c r="AX94" s="1" t="str">
        <f t="shared" si="298"/>
        <v/>
      </c>
      <c r="AY94" s="1" t="str">
        <f t="shared" si="299"/>
        <v/>
      </c>
      <c r="AZ94" s="1" t="str">
        <f>IF(Dashboard!AH94="P",IF(AZ93="",1,AZ93+1),"")</f>
        <v/>
      </c>
      <c r="BA94" s="1" t="str">
        <f>IF(Dashboard!AH94="B",IF(BA93="",1,BA93+1),"")</f>
        <v/>
      </c>
      <c r="BB94" s="1" t="str">
        <f t="shared" si="270"/>
        <v>00000</v>
      </c>
      <c r="BC94" s="1" t="str">
        <f t="shared" si="270"/>
        <v>00000</v>
      </c>
      <c r="BD94" s="1" t="str">
        <f t="shared" si="271"/>
        <v>000000</v>
      </c>
      <c r="BE94" s="1" t="str">
        <f t="shared" si="271"/>
        <v>000000</v>
      </c>
      <c r="BF94" s="1" t="str">
        <f t="shared" si="395"/>
        <v>B</v>
      </c>
      <c r="BG94" s="1" t="str">
        <f t="shared" si="300"/>
        <v/>
      </c>
      <c r="BH94" s="1">
        <f t="shared" ca="1" si="396"/>
        <v>0</v>
      </c>
      <c r="BI94" s="1" t="str">
        <f t="shared" si="301"/>
        <v/>
      </c>
      <c r="BJ94" s="1">
        <f t="shared" ca="1" si="397"/>
        <v>0</v>
      </c>
      <c r="BK94" s="1" t="str">
        <f t="shared" si="302"/>
        <v/>
      </c>
      <c r="BL94" s="1">
        <f t="shared" ca="1" si="398"/>
        <v>0</v>
      </c>
      <c r="BM94" s="1" t="str">
        <f t="shared" ca="1" si="399"/>
        <v>0</v>
      </c>
      <c r="BN94" s="1" t="str">
        <f t="shared" ca="1" si="400"/>
        <v>0</v>
      </c>
      <c r="BO94" s="1" t="str">
        <f t="shared" ca="1" si="401"/>
        <v>0</v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>IF(Dashboard!U94="",1,0.5)</f>
        <v>1</v>
      </c>
      <c r="CB94" s="245" t="str">
        <f t="shared" si="303"/>
        <v/>
      </c>
      <c r="CC94" s="246" t="str">
        <f t="shared" si="304"/>
        <v/>
      </c>
      <c r="CD94" s="244" t="str">
        <f t="shared" si="305"/>
        <v/>
      </c>
      <c r="CE94" s="245" t="str">
        <f t="shared" si="306"/>
        <v/>
      </c>
      <c r="CF94" s="246" t="str">
        <f t="shared" si="307"/>
        <v/>
      </c>
      <c r="CG94" s="244" t="str">
        <f t="shared" si="308"/>
        <v/>
      </c>
      <c r="CH94" s="245" t="str">
        <f t="shared" si="309"/>
        <v/>
      </c>
      <c r="CI94" s="246" t="str">
        <f t="shared" si="310"/>
        <v/>
      </c>
      <c r="CJ94" s="244" t="str">
        <f t="shared" si="311"/>
        <v/>
      </c>
      <c r="CK94" s="245" t="str">
        <f t="shared" si="312"/>
        <v/>
      </c>
      <c r="CL94" s="246" t="str">
        <f t="shared" si="313"/>
        <v/>
      </c>
      <c r="CM94" s="244" t="str">
        <f t="shared" si="314"/>
        <v/>
      </c>
      <c r="CN94" s="245" t="str">
        <f t="shared" si="402"/>
        <v/>
      </c>
      <c r="CO94" s="246" t="str">
        <f t="shared" si="315"/>
        <v/>
      </c>
      <c r="CP94" s="244" t="str">
        <f t="shared" si="316"/>
        <v/>
      </c>
      <c r="CQ94" s="245" t="str">
        <f t="shared" si="317"/>
        <v/>
      </c>
      <c r="CR94" s="246" t="str">
        <f t="shared" si="318"/>
        <v/>
      </c>
      <c r="CS94" s="244" t="str">
        <f t="shared" si="319"/>
        <v/>
      </c>
      <c r="CT94" s="245" t="str">
        <f t="shared" si="320"/>
        <v/>
      </c>
      <c r="CU94" s="246" t="str">
        <f t="shared" si="321"/>
        <v/>
      </c>
      <c r="CV94" s="244" t="str">
        <f t="shared" si="322"/>
        <v/>
      </c>
      <c r="CW94" s="245" t="str">
        <f t="shared" si="323"/>
        <v/>
      </c>
      <c r="CX94" s="246" t="str">
        <f t="shared" si="324"/>
        <v/>
      </c>
      <c r="CY94" s="247" t="str">
        <f t="shared" si="325"/>
        <v/>
      </c>
      <c r="CZ94" s="245" t="str">
        <f t="shared" si="326"/>
        <v/>
      </c>
      <c r="DA94" s="246" t="str">
        <f t="shared" si="327"/>
        <v/>
      </c>
      <c r="DB94" s="244" t="str">
        <f t="shared" si="328"/>
        <v/>
      </c>
      <c r="DC94" s="245" t="str">
        <f t="shared" si="329"/>
        <v/>
      </c>
      <c r="DD94" s="246" t="str">
        <f t="shared" si="330"/>
        <v/>
      </c>
      <c r="DE94" s="244" t="str">
        <f t="shared" si="331"/>
        <v/>
      </c>
      <c r="DF94" s="245" t="str">
        <f t="shared" si="332"/>
        <v/>
      </c>
      <c r="DG94" s="246" t="str">
        <f t="shared" si="333"/>
        <v/>
      </c>
      <c r="DH94" s="244" t="str">
        <f t="shared" si="334"/>
        <v/>
      </c>
      <c r="DI94" s="245" t="str">
        <f t="shared" si="335"/>
        <v/>
      </c>
      <c r="DJ94" s="246" t="str">
        <f t="shared" si="336"/>
        <v/>
      </c>
      <c r="DK94" s="244" t="str">
        <f t="shared" si="337"/>
        <v/>
      </c>
      <c r="DL94" s="245" t="str">
        <f t="shared" si="338"/>
        <v/>
      </c>
      <c r="DM94" s="246" t="str">
        <f t="shared" si="339"/>
        <v/>
      </c>
      <c r="DN94" s="244" t="str">
        <f t="shared" si="340"/>
        <v/>
      </c>
      <c r="DO94" s="245" t="str">
        <f t="shared" si="341"/>
        <v/>
      </c>
      <c r="DP94" s="246" t="str">
        <f t="shared" si="342"/>
        <v/>
      </c>
      <c r="DQ94" s="244" t="str">
        <f t="shared" si="343"/>
        <v/>
      </c>
      <c r="DR94" s="245" t="str">
        <f t="shared" si="344"/>
        <v/>
      </c>
      <c r="DS94" s="246" t="str">
        <f t="shared" si="345"/>
        <v/>
      </c>
      <c r="DT94" s="244" t="str">
        <f t="shared" si="346"/>
        <v/>
      </c>
      <c r="DU94" s="245" t="str">
        <f t="shared" si="347"/>
        <v/>
      </c>
      <c r="DV94" s="246" t="str">
        <f t="shared" si="348"/>
        <v/>
      </c>
      <c r="DW94" s="244" t="str">
        <f t="shared" si="349"/>
        <v/>
      </c>
      <c r="DX94" s="245" t="str">
        <f t="shared" si="350"/>
        <v/>
      </c>
      <c r="DY94" s="246" t="str">
        <f t="shared" si="351"/>
        <v/>
      </c>
      <c r="DZ94" s="244" t="str">
        <f t="shared" si="352"/>
        <v/>
      </c>
      <c r="EA94" s="245" t="str">
        <f t="shared" si="353"/>
        <v/>
      </c>
      <c r="EB94" s="246" t="str">
        <f t="shared" si="354"/>
        <v/>
      </c>
      <c r="EC94" s="244" t="str">
        <f t="shared" si="355"/>
        <v/>
      </c>
      <c r="ED94" s="252">
        <f t="shared" si="403"/>
        <v>0</v>
      </c>
      <c r="EE94" s="253">
        <f t="shared" si="404"/>
        <v>0</v>
      </c>
      <c r="EF94" s="254" t="str">
        <f t="shared" si="405"/>
        <v/>
      </c>
      <c r="EG94" s="255" t="e">
        <f t="shared" si="456"/>
        <v>#DIV/0!</v>
      </c>
      <c r="EH94" s="255" t="e">
        <f t="shared" si="456"/>
        <v>#DIV/0!</v>
      </c>
      <c r="EI94" s="255" t="e">
        <f t="shared" si="456"/>
        <v>#DIV/0!</v>
      </c>
      <c r="EJ94" s="255" t="e">
        <f t="shared" si="456"/>
        <v>#DIV/0!</v>
      </c>
      <c r="EK94" s="255" t="e">
        <f t="shared" si="456"/>
        <v>#DIV/0!</v>
      </c>
      <c r="EL94" s="255" t="e">
        <f t="shared" si="456"/>
        <v>#DIV/0!</v>
      </c>
      <c r="EM94" s="255" t="e">
        <f t="shared" si="456"/>
        <v>#DIV/0!</v>
      </c>
      <c r="EN94" s="255" t="e">
        <f t="shared" si="456"/>
        <v>#DIV/0!</v>
      </c>
      <c r="EO94" s="255" t="e">
        <f t="shared" si="456"/>
        <v>#DIV/0!</v>
      </c>
      <c r="EP94" s="255" t="e">
        <f t="shared" si="456"/>
        <v>#DIV/0!</v>
      </c>
      <c r="EQ94" s="255" t="e">
        <f t="shared" si="456"/>
        <v>#DIV/0!</v>
      </c>
      <c r="ER94" s="255" t="e">
        <f t="shared" si="456"/>
        <v>#DIV/0!</v>
      </c>
      <c r="ES94" s="255" t="e">
        <f t="shared" si="456"/>
        <v>#DIV/0!</v>
      </c>
      <c r="ET94" s="255" t="e">
        <f t="shared" si="456"/>
        <v>#DIV/0!</v>
      </c>
      <c r="EU94" s="255" t="e">
        <f t="shared" si="456"/>
        <v>#DIV/0!</v>
      </c>
      <c r="EV94" s="255" t="e">
        <f t="shared" si="456"/>
        <v>#DIV/0!</v>
      </c>
      <c r="EW94" s="255" t="e">
        <f t="shared" si="456"/>
        <v>#DIV/0!</v>
      </c>
      <c r="EX94" s="255" t="e">
        <f t="shared" si="456"/>
        <v>#DIV/0!</v>
      </c>
      <c r="EY94" s="256" t="str">
        <f t="shared" si="407"/>
        <v/>
      </c>
      <c r="EZ94" s="257" t="str">
        <f t="shared" si="408"/>
        <v/>
      </c>
      <c r="FA94" s="257" t="str">
        <f t="shared" si="409"/>
        <v/>
      </c>
      <c r="FB94" s="257" t="str">
        <f t="shared" si="410"/>
        <v/>
      </c>
      <c r="FC94" s="257" t="str">
        <f t="shared" si="411"/>
        <v/>
      </c>
      <c r="FD94" s="257" t="str">
        <f t="shared" si="412"/>
        <v/>
      </c>
      <c r="FE94" s="257" t="str">
        <f t="shared" si="413"/>
        <v/>
      </c>
      <c r="FF94" s="257" t="str">
        <f t="shared" si="414"/>
        <v/>
      </c>
      <c r="FG94" s="257" t="str">
        <f t="shared" si="415"/>
        <v/>
      </c>
      <c r="FH94" s="257" t="str">
        <f t="shared" si="416"/>
        <v/>
      </c>
      <c r="FI94" s="257" t="str">
        <f t="shared" si="417"/>
        <v/>
      </c>
      <c r="FJ94" s="257" t="str">
        <f t="shared" si="418"/>
        <v/>
      </c>
      <c r="FK94" s="257" t="str">
        <f t="shared" si="419"/>
        <v/>
      </c>
      <c r="FL94" s="257" t="str">
        <f t="shared" si="420"/>
        <v/>
      </c>
      <c r="FM94" s="257" t="str">
        <f t="shared" si="421"/>
        <v/>
      </c>
      <c r="FN94" s="257" t="str">
        <f t="shared" si="422"/>
        <v/>
      </c>
      <c r="FO94" s="257" t="str">
        <f t="shared" si="423"/>
        <v/>
      </c>
      <c r="FP94" s="258" t="str">
        <f t="shared" si="424"/>
        <v/>
      </c>
      <c r="FQ94" s="228">
        <v>94</v>
      </c>
      <c r="FR94" s="232">
        <f t="shared" si="453"/>
        <v>89</v>
      </c>
      <c r="FS94" s="230" t="str" cm="1">
        <f t="array" ref="FS94">IFERROR(INDEX($EG$4:$EX$4,_xlfn.AGGREGATE(15,6,COLUMN($EG$4:$EX$4)-COLUMN($EF$1)/($EG94:$EX94=LARGE($EG94:$EX94,1)),COLUMNS($EX$4:$EX$4))),"")</f>
        <v/>
      </c>
      <c r="FT94" s="230" t="str" cm="1">
        <f t="array" ref="FT94">IFERROR(INDEX($EG$4:$EX$4,_xlfn.AGGREGATE(15,6,COLUMN($EG$4:$EX$4)-COLUMN($EF$1)/($EG94:$EX94=LARGE($EG94:$EX94,2)),COLUMNS($EX$4:$EY$4))),"")</f>
        <v/>
      </c>
      <c r="FU94" s="230" t="str" cm="1">
        <f t="array" ref="FU94">IFERROR(INDEX($EG$4:$EX$4,_xlfn.AGGREGATE(15,6,COLUMN($EG$4:$EX$4)-COLUMN($EF$1)/($EG94:$EX94=LARGE($EG94:$EX94,3)),COLUMNS($EX$4:$EZ$4))),"")</f>
        <v/>
      </c>
      <c r="FV94" s="230" t="str" cm="1">
        <f t="array" ref="FV94">IFERROR(INDEX($EG$4:$EX$4,_xlfn.AGGREGATE(15,6,COLUMN($EG$4:$EX$4)-COLUMN($EF$1)/($EG94:$EX94=LARGE($EG94:$EX94,4)),COLUMNS($EX$4:$FA$4))),"")</f>
        <v/>
      </c>
      <c r="FW94" s="230" t="str" cm="1">
        <f t="array" ref="FW94">IFERROR(INDEX($EG$4:$EX$4,_xlfn.AGGREGATE(15,6,COLUMN($EG$4:$EX$4)-COLUMN($EF$1)/($EG94:$EX94=LARGE($EG94:$EX94,5)),COLUMNS($EX$4:$FB$4))),"")</f>
        <v/>
      </c>
      <c r="FX94" s="230" t="str" cm="1">
        <f t="array" ref="FX94">IFERROR(INDEX($EG$4:$EX$4,_xlfn.AGGREGATE(15,6,COLUMN($EG$4:$EX$4)-COLUMN($EF$1)/($EG94:$EX94=LARGE($EG94:$EX94,6)),COLUMNS($EX$4:$FC$4))),"")</f>
        <v/>
      </c>
      <c r="FY94" s="228" t="str">
        <f t="shared" si="446"/>
        <v/>
      </c>
      <c r="FZ94" s="231" t="str">
        <f t="shared" ca="1" si="447"/>
        <v>R</v>
      </c>
      <c r="GA94" s="231" t="e" cm="1">
        <f t="array" aca="1" ref="GA94" ca="1">IF(INDIRECT(VLOOKUP(GA93,General!AC:AE,3,FALSE)&amp;FQ93)&gt;0,GA93,FY93)</f>
        <v>#N/A</v>
      </c>
      <c r="GB94" s="232">
        <f t="shared" ca="1" si="448"/>
        <v>1</v>
      </c>
      <c r="GC94" s="230"/>
      <c r="GD94" s="231"/>
      <c r="GE94" s="231"/>
      <c r="GF94" s="231"/>
      <c r="GG94" s="231"/>
      <c r="GH94" s="229"/>
      <c r="GI94" s="259">
        <f ca="1">IF(FS94="",-1,COUNTIF(INDIRECT(GC94&amp;$DN$10):INDIRECT(GC94&amp;FQ94),"Y"))</f>
        <v>-1</v>
      </c>
      <c r="GJ94" s="262">
        <f ca="1">IF(FT94="",-1,COUNTIF(INDIRECT(GD94&amp;$DN$10):INDIRECT(GD94&amp;FQ94),"Y"))</f>
        <v>-1</v>
      </c>
      <c r="GK94" s="262">
        <f ca="1">IF(FU94="",-1,COUNTIF(INDIRECT(GE94&amp;$DN$10):INDIRECT(GE94&amp;FQ94),"Y"))</f>
        <v>-1</v>
      </c>
      <c r="GL94" s="260">
        <f ca="1">IF(FV94="",-1,COUNTIF(INDIRECT(GF94&amp;$DN$10):INDIRECT(GF94&amp;FQ94),"Y"))</f>
        <v>-1</v>
      </c>
      <c r="GM94" s="264">
        <f ca="1">IF(FW94="",-1,COUNTIF(INDIRECT(GG94&amp;$DN$10):INDIRECT(GG94&amp;FQ94),"Y"))</f>
        <v>-1</v>
      </c>
      <c r="GN94" s="264">
        <f ca="1">IF(FX94="",-1,COUNTIF(INDIRECT(GH94&amp;$DN$10):INDIRECT(GH94&amp;FQ94),"Y"))</f>
        <v>-1</v>
      </c>
      <c r="GO94" s="230" t="str" cm="1">
        <f t="array" ref="GO94">IFERROR(INDEX($DP$94:$DU$94,_xlfn.AGGREGATE(15,6,COLUMN($DP$94:$DU$94)-COLUMN($DO$94)/($EF$94:$EK$94=MAX($EF$94:$EK$94)),COLUMNS($DP$94:FS94))),"")</f>
        <v/>
      </c>
      <c r="GP94" s="231" t="str" cm="1">
        <f t="array" ref="GP94">IFERROR(INDEX($DP$94:$DU$94,_xlfn.AGGREGATE(15,6,COLUMN($DP$94:$DU$94)-COLUMN($DO$94)/($EF$94:$EK$94=MAX($EF$94:$EK$94)),COLUMNS($DP$94:FT94))),"")</f>
        <v/>
      </c>
      <c r="GQ94" s="231" t="str" cm="1">
        <f t="array" ref="GQ94">IFERROR(INDEX($DP$94:$DU$94,_xlfn.AGGREGATE(15,6,COLUMN($DP$94:$DU$94)-COLUMN($DO$94)/($EF$94:$EK$94=MAX($EF$94:$EK$94)),COLUMNS($DP$94:FU94))),"")</f>
        <v/>
      </c>
      <c r="GR94" s="231" t="str" cm="1">
        <f t="array" ref="GR94">IFERROR(INDEX($DP$94:$DU$94,_xlfn.AGGREGATE(15,6,COLUMN($DP$94:$DU$94)-COLUMN($DO$94)/($EF$94:$EK$94=MAX($EF$94:$EK$94)),COLUMNS($DP$94:FV94))),"")</f>
        <v/>
      </c>
      <c r="GS94" s="231" t="str" cm="1">
        <f t="array" ref="GS94">IFERROR(INDEX($DP$94:$DU$94,_xlfn.AGGREGATE(15,6,COLUMN($DP$94:$DU$94)-COLUMN($DO$94)/($EF$94:$EK$94=MAX($EF$94:$EK$94)),COLUMNS($DP$94:FW94))),"")</f>
        <v/>
      </c>
      <c r="GT94" s="229" t="str" cm="1">
        <f t="array" ref="GT94">IFERROR(INDEX($DP$94:$DU$94,_xlfn.AGGREGATE(15,6,COLUMN($DP$94:$DU$94)-COLUMN($DO$94)/($EF$94:$EK$94=MAX($EF$94:$EK$94)),COLUMNS($DP$94:FX94))),"")</f>
        <v/>
      </c>
      <c r="GU94" s="234">
        <f t="shared" ca="1" si="425"/>
        <v>6</v>
      </c>
      <c r="GV94" s="232">
        <f t="shared" ca="1" si="449"/>
        <v>1</v>
      </c>
      <c r="GW94" s="263" t="str" cm="1">
        <f t="array" aca="1" ref="GW94" ca="1">INDEX(GO94:GT94,1,GV94)</f>
        <v/>
      </c>
      <c r="GX94" s="230" t="str">
        <f t="shared" ca="1" si="283"/>
        <v>B</v>
      </c>
      <c r="GY94" s="231" t="str">
        <f t="shared" ca="1" si="284"/>
        <v>T</v>
      </c>
      <c r="GZ94" s="231" t="str">
        <f t="shared" si="285"/>
        <v>C</v>
      </c>
      <c r="HA94" s="231" t="str">
        <f t="shared" si="274"/>
        <v/>
      </c>
      <c r="HB94" s="231" t="str">
        <f t="shared" ca="1" si="275"/>
        <v>00</v>
      </c>
      <c r="HC94" s="231" t="str">
        <f t="shared" si="276"/>
        <v>00</v>
      </c>
      <c r="HD94" s="234" t="str">
        <f t="shared" si="356"/>
        <v/>
      </c>
      <c r="HE94" s="234" t="str">
        <f t="shared" si="357"/>
        <v/>
      </c>
      <c r="HF94" s="234" t="str">
        <f t="shared" si="358"/>
        <v/>
      </c>
      <c r="HG94" s="234" t="str">
        <f t="shared" si="359"/>
        <v/>
      </c>
      <c r="HH94" s="234" t="str">
        <f t="shared" si="360"/>
        <v/>
      </c>
      <c r="HI94" s="234" t="str">
        <f t="shared" si="361"/>
        <v/>
      </c>
      <c r="HJ94" s="234">
        <f t="shared" ca="1" si="362"/>
        <v>0</v>
      </c>
      <c r="HK94" s="234">
        <f t="shared" ca="1" si="362"/>
        <v>0</v>
      </c>
      <c r="HL94" s="230" t="str">
        <f t="shared" si="277"/>
        <v/>
      </c>
      <c r="HM94" s="231">
        <f>IF(CC94="",0,IFERROR(VLOOKUP(CC89&amp;CC90&amp;CC91&amp;CC92&amp;CC93&amp;CC94,General!I:J,2,FALSE),0))</f>
        <v>0</v>
      </c>
      <c r="HN94" s="231">
        <f>IF(CF94="",0,IFERROR(VLOOKUP(CF89&amp;CF90&amp;CF91&amp;CF92&amp;CF93&amp;CF94,General!I:J,2,FALSE),0))</f>
        <v>0</v>
      </c>
      <c r="HO94" s="231">
        <f>IF(CI94="",0,IFERROR(VLOOKUP(CI89&amp;CI90&amp;CI91&amp;CI92&amp;CI93&amp;CI94,General!I:J,2,FALSE),0))</f>
        <v>0</v>
      </c>
      <c r="HP94" s="231">
        <f>IF(CL94="",0,IFERROR(VLOOKUP(CL89&amp;CL90&amp;CL91&amp;CL92&amp;CL93&amp;CL94,General!I:J,2,FALSE),0))</f>
        <v>0</v>
      </c>
      <c r="HQ94" s="231">
        <f>IF(CO94="",0,IFERROR(VLOOKUP(CO89&amp;CO90&amp;CO91&amp;CO92&amp;CO93&amp;CO94,General!I:J,2,FALSE),0))</f>
        <v>0</v>
      </c>
      <c r="HR94" s="231">
        <f>IF(CR94="",0,IFERROR(VLOOKUP(CR89&amp;CR90&amp;CR91&amp;CR92&amp;CR93&amp;CR94,General!I:J,2,FALSE),0))</f>
        <v>0</v>
      </c>
      <c r="HS94" s="231">
        <f>IF(CU94="",0,IFERROR(VLOOKUP(CU89&amp;CU90&amp;CU91&amp;CU92&amp;CU93&amp;CU94,General!I:J,2,FALSE),0))</f>
        <v>0</v>
      </c>
      <c r="HT94" s="231">
        <f>IF(CX94="",0,IFERROR(VLOOKUP(CX89&amp;CX90&amp;CX91&amp;CX92&amp;CX93&amp;CX94,General!I:J,2,FALSE),0))</f>
        <v>0</v>
      </c>
      <c r="HU94" s="231">
        <f>IF(DA94="",0,IFERROR(VLOOKUP(DA89&amp;DA90&amp;DA91&amp;DA92&amp;DA93&amp;DA94,General!I:J,2,FALSE),0))</f>
        <v>0</v>
      </c>
      <c r="HV94" s="231">
        <f>IF(DD94="",0,IFERROR(VLOOKUP(DD89&amp;DD90&amp;DD91&amp;DD92&amp;DD93&amp;DD94,General!I:J,2,FALSE),0))</f>
        <v>0</v>
      </c>
      <c r="HW94" s="231">
        <f>IF(DG94="",0,IFERROR(VLOOKUP(DG89&amp;DG90&amp;DG91&amp;DG92&amp;DG93&amp;DG94,General!I:J,2,FALSE),0))</f>
        <v>0</v>
      </c>
      <c r="HX94" s="231">
        <f>IF(DJ94="",0,IFERROR(VLOOKUP(DJ89&amp;DJ90&amp;DJ91&amp;DJ92&amp;DJ93&amp;DJ94,General!I:J,2,FALSE),0))</f>
        <v>0</v>
      </c>
      <c r="HY94" s="231">
        <f>IF(DM94="",0,IFERROR(VLOOKUP(DM89&amp;DM90&amp;DM91&amp;DM92&amp;DM93&amp;DM94,General!I:J,2,FALSE),0))</f>
        <v>0</v>
      </c>
      <c r="HZ94" s="231">
        <f>IF(DP94="",0,IFERROR(VLOOKUP(DP89&amp;DP90&amp;DP91&amp;DP92&amp;DP93&amp;DP94,General!I:J,2,FALSE),0))</f>
        <v>0</v>
      </c>
      <c r="IA94" s="231">
        <f>IF(DS94="",0,IFERROR(VLOOKUP(DS89&amp;DS90&amp;DS91&amp;DS92&amp;DS93&amp;DS94,General!I:J,2,FALSE),0))</f>
        <v>0</v>
      </c>
      <c r="IB94" s="231">
        <f>IF(DV94="",0,IFERROR(VLOOKUP(DV89&amp;DV90&amp;DV91&amp;DV92&amp;DV93&amp;DV94,General!I:J,2,FALSE),0))</f>
        <v>0</v>
      </c>
      <c r="IC94" s="229">
        <f>IF(DY94="",0,IFERROR(VLOOKUP(DY89&amp;DY90&amp;DY91&amp;DY92&amp;DY93&amp;DY94,General!I:J,2,FALSE),0))</f>
        <v>0</v>
      </c>
      <c r="ID94" s="229">
        <f>IF(EB94="",0,IFERROR(VLOOKUP(EB89&amp;EB90&amp;EB91&amp;EB92&amp;EB93&amp;EB94,General!I:J,2,FALSE),0))</f>
        <v>0</v>
      </c>
      <c r="IE94" s="229">
        <v>0</v>
      </c>
      <c r="IF94" s="234" t="str">
        <f t="shared" si="426"/>
        <v/>
      </c>
      <c r="IG94" s="234" t="str">
        <f t="shared" si="363"/>
        <v>N</v>
      </c>
      <c r="IH94" s="234" t="str">
        <f t="shared" ca="1" si="364"/>
        <v>N</v>
      </c>
      <c r="II94" s="234" t="str">
        <f t="shared" si="365"/>
        <v>N</v>
      </c>
      <c r="IJ94" s="234" t="str">
        <f t="shared" si="366"/>
        <v/>
      </c>
      <c r="IK94" s="276" t="str">
        <f t="shared" ca="1" si="367"/>
        <v/>
      </c>
      <c r="IL94" s="234" t="str">
        <f t="shared" ca="1" si="368"/>
        <v/>
      </c>
      <c r="IM94" s="234" t="str">
        <f t="shared" si="369"/>
        <v/>
      </c>
      <c r="IN94" s="234" t="str">
        <f t="shared" si="370"/>
        <v/>
      </c>
      <c r="IO94" s="234" t="str">
        <f t="shared" si="371"/>
        <v/>
      </c>
      <c r="IP94" s="234" t="str">
        <f t="shared" si="372"/>
        <v/>
      </c>
      <c r="IQ94" s="234" t="str">
        <f t="shared" si="278"/>
        <v/>
      </c>
      <c r="IR94" s="234" t="str">
        <f t="shared" si="279"/>
        <v/>
      </c>
      <c r="IS94" s="234" t="str">
        <f t="shared" si="266"/>
        <v>00000</v>
      </c>
      <c r="IT94" s="234" t="str">
        <f t="shared" si="266"/>
        <v>00000</v>
      </c>
      <c r="IU94" s="234" t="str">
        <f t="shared" si="267"/>
        <v>000000</v>
      </c>
      <c r="IV94" s="234" t="str">
        <f t="shared" si="267"/>
        <v>000000</v>
      </c>
      <c r="IW94" s="234" t="str">
        <f t="shared" si="268"/>
        <v>B</v>
      </c>
      <c r="IX94" s="234" t="str">
        <f t="shared" si="427"/>
        <v>B</v>
      </c>
      <c r="IY94" s="234" t="str">
        <f t="shared" si="373"/>
        <v/>
      </c>
      <c r="IZ94" s="234" t="str">
        <f t="shared" ca="1" si="374"/>
        <v/>
      </c>
      <c r="JA94" s="234" t="str">
        <f t="shared" ca="1" si="375"/>
        <v>0</v>
      </c>
      <c r="JB94" s="234" t="str">
        <f t="shared" ca="1" si="376"/>
        <v/>
      </c>
      <c r="JC94" s="234" t="str">
        <f t="shared" si="377"/>
        <v>0</v>
      </c>
      <c r="JD94" s="234" t="str">
        <f t="shared" ca="1" si="378"/>
        <v/>
      </c>
      <c r="JE94" s="234" t="str">
        <f t="shared" ca="1" si="428"/>
        <v/>
      </c>
      <c r="JF94" s="234" t="str">
        <f t="shared" ca="1" si="429"/>
        <v/>
      </c>
      <c r="JG94" s="234" t="str">
        <f t="shared" ca="1" si="430"/>
        <v/>
      </c>
      <c r="JH94" s="234" t="str">
        <f t="shared" si="379"/>
        <v/>
      </c>
      <c r="JI94" s="234"/>
      <c r="JJ94" s="234"/>
      <c r="JK94" s="234"/>
      <c r="JL94" s="234"/>
      <c r="JM94" s="234"/>
      <c r="JN94" s="234">
        <v>2</v>
      </c>
      <c r="JO94" s="218"/>
      <c r="JP94" s="234"/>
      <c r="JQ94" s="234"/>
      <c r="JS94" s="281" t="e">
        <f t="shared" si="454"/>
        <v>#DIV/0!</v>
      </c>
      <c r="JT94" s="1" t="e">
        <f t="shared" si="455"/>
        <v>#DIV/0!</v>
      </c>
      <c r="JU94" s="1" t="e">
        <f t="shared" si="431"/>
        <v>#DIV/0!</v>
      </c>
      <c r="JV94" s="1" t="e">
        <f t="shared" si="432"/>
        <v>#DIV/0!</v>
      </c>
      <c r="JW94" s="1" t="e">
        <f t="shared" si="433"/>
        <v>#DIV/0!</v>
      </c>
      <c r="JX94" s="1" t="str">
        <f t="shared" si="434"/>
        <v/>
      </c>
      <c r="JY94" s="1" t="str">
        <f t="shared" si="435"/>
        <v/>
      </c>
      <c r="JZ94" s="1" t="str">
        <f t="shared" si="436"/>
        <v/>
      </c>
      <c r="KA94" s="1" t="str">
        <f t="shared" si="437"/>
        <v/>
      </c>
      <c r="KB94" s="1" t="str">
        <f t="shared" si="438"/>
        <v/>
      </c>
      <c r="KC94" s="1" t="str" cm="1">
        <f t="array" aca="1" ref="KC94" ca="1">IF(INDIRECT(VLOOKUP(KC93,General!AC:AE,3,FALSE)&amp;FQ93)&gt;1,KC93,JX94)</f>
        <v>DL</v>
      </c>
      <c r="KD94" s="1" t="str" cm="1">
        <f t="array" aca="1" ref="KD94" ca="1">IF(AND(INDIRECT(VLOOKUP(KD93,General!AC:AE,3,FALSE)&amp;FQ93)&gt;6,KD93&lt;&gt;KC94),KD93,IF(JX94&lt;&gt;KC94,JX94,IF(AND(JX94=JY94,JX94=JZ94),KA94,IF(JX94=JY94,JZ94,JY94))))</f>
        <v>DR</v>
      </c>
      <c r="KE94" s="1" t="str" cm="1">
        <f t="array" aca="1" ref="KE94" ca="1">IF(AND(INDIRECT(VLOOKUP(KE93,General!AC:AE,3,FALSE)&amp;FQ93)&gt;6,KE93&lt;&gt;KC94,KE93&lt;&gt;KD94),KE93,IF(AND(JX94&lt;&gt;KC94,JX94&lt;&gt;KD94),JX94,IF(AND(JY94&lt;&gt;KC94,JY94&lt;&gt;KD94),JY94,IF(AND(JZ94&lt;&gt;KC94,JZ94&lt;&gt;KD94),JZ94,IF(AND(KA94&lt;&gt;KC94,KA94&lt;&gt;KD94),KA94,KB94)))))</f>
        <v>CW</v>
      </c>
      <c r="KF94" s="1" t="str" cm="1">
        <f t="array" aca="1" ref="KF94" ca="1">INDIRECT(KC94&amp;FQ94)</f>
        <v/>
      </c>
      <c r="KG94" s="1" t="str" cm="1">
        <f t="array" aca="1" ref="KG94" ca="1">INDIRECT(KD94&amp;FQ94)</f>
        <v/>
      </c>
      <c r="KH94" s="1" t="str" cm="1">
        <f t="array" aca="1" ref="KH94" ca="1">INDIRECT(KE94&amp;FQ94)</f>
        <v/>
      </c>
      <c r="KI94" s="1" t="str">
        <f ca="1">VLOOKUP(KC94,General!AF:AG,2,FALSE)</f>
        <v xml:space="preserve">L3O </v>
      </c>
      <c r="KJ94" s="1" t="str">
        <f ca="1">VLOOKUP(KD94,General!AF:AG,2,FALSE)</f>
        <v xml:space="preserve">L4O </v>
      </c>
      <c r="KK94" s="1" t="str">
        <f ca="1">VLOOKUP(KE94,General!AF:AG,2,FALSE)</f>
        <v>AWB</v>
      </c>
      <c r="KL94" s="1" t="str">
        <f t="shared" ca="1" si="450"/>
        <v>Y</v>
      </c>
      <c r="KM94" s="1" t="str">
        <f t="shared" ca="1" si="451"/>
        <v>Y</v>
      </c>
      <c r="KN94" s="1" t="str">
        <f t="shared" ca="1" si="452"/>
        <v>Y</v>
      </c>
    </row>
    <row r="95" spans="1:300" ht="15.75" thickBot="1">
      <c r="A95" s="1">
        <v>91</v>
      </c>
      <c r="B95" s="12" t="str">
        <f t="shared" si="286"/>
        <v/>
      </c>
      <c r="C95" s="90" t="str">
        <f t="shared" si="439"/>
        <v/>
      </c>
      <c r="D95" s="13" t="str">
        <f t="shared" si="380"/>
        <v/>
      </c>
      <c r="E95" s="43" t="str">
        <f t="shared" si="380"/>
        <v/>
      </c>
      <c r="F95" s="14" t="str">
        <f t="shared" si="287"/>
        <v/>
      </c>
      <c r="H95" s="93" t="str">
        <f t="shared" si="440"/>
        <v/>
      </c>
      <c r="I95" s="13" t="str">
        <f t="shared" si="381"/>
        <v/>
      </c>
      <c r="J95" s="43" t="str">
        <f t="shared" si="381"/>
        <v/>
      </c>
      <c r="K95" s="14" t="str">
        <f t="shared" si="382"/>
        <v/>
      </c>
      <c r="L95" s="52"/>
      <c r="M95" s="16" t="str">
        <f>IF(Dashboard!AH95="","",Dashboard!AH95)</f>
        <v/>
      </c>
      <c r="O95" s="12" t="str">
        <f t="shared" si="441"/>
        <v/>
      </c>
      <c r="P95" s="13" t="str">
        <f t="shared" si="383"/>
        <v/>
      </c>
      <c r="Q95" s="43" t="str">
        <f t="shared" si="383"/>
        <v/>
      </c>
      <c r="R95" s="85" t="str">
        <f t="shared" si="384"/>
        <v/>
      </c>
      <c r="S95" s="85" t="str">
        <f t="shared" si="385"/>
        <v/>
      </c>
      <c r="T95" s="96" t="str">
        <f t="shared" si="386"/>
        <v/>
      </c>
      <c r="U95" s="85" t="str">
        <f>IF(M95="","",IF(B95="NB",U94,IF(T95="",SUM($T$5:$T95)+S95,SUM($T$5:$T95))))</f>
        <v/>
      </c>
      <c r="V95" s="97" t="str">
        <f t="shared" si="272"/>
        <v/>
      </c>
      <c r="W95" s="72" t="e">
        <f t="shared" ca="1" si="288"/>
        <v>#VALUE!</v>
      </c>
      <c r="X95" s="74" t="str">
        <f t="shared" si="289"/>
        <v/>
      </c>
      <c r="Y95" s="9" t="str">
        <f t="shared" ca="1" si="280"/>
        <v>D</v>
      </c>
      <c r="Z95" s="4" t="str">
        <f t="shared" ca="1" si="281"/>
        <v>D</v>
      </c>
      <c r="AA95" s="4" t="str">
        <f t="shared" ca="1" si="282"/>
        <v>B</v>
      </c>
      <c r="AB95" s="4" t="str">
        <f t="shared" si="442"/>
        <v/>
      </c>
      <c r="AC95" s="4" t="str">
        <f t="shared" si="443"/>
        <v/>
      </c>
      <c r="AD95" s="4" t="str">
        <f t="shared" si="444"/>
        <v/>
      </c>
      <c r="AE95" s="1" t="str">
        <f t="shared" si="387"/>
        <v/>
      </c>
      <c r="AF95" s="1" t="str">
        <f t="shared" si="388"/>
        <v/>
      </c>
      <c r="AG95" s="1" t="str">
        <f t="shared" si="389"/>
        <v/>
      </c>
      <c r="AH95" s="1" t="str">
        <f t="shared" si="390"/>
        <v/>
      </c>
      <c r="AI95" s="1" t="str">
        <f t="shared" si="391"/>
        <v/>
      </c>
      <c r="AJ95" s="1" t="str">
        <f t="shared" si="392"/>
        <v/>
      </c>
      <c r="AK95" s="1">
        <f t="shared" si="393"/>
        <v>0</v>
      </c>
      <c r="AL95" s="1">
        <f t="shared" si="393"/>
        <v>0</v>
      </c>
      <c r="AM95" s="1" t="str">
        <f t="shared" si="273"/>
        <v/>
      </c>
      <c r="AN95" s="1">
        <f t="shared" si="290"/>
        <v>0</v>
      </c>
      <c r="AO95" s="1" t="str">
        <f t="shared" si="445"/>
        <v/>
      </c>
      <c r="AP95" s="1" t="str">
        <f t="shared" si="291"/>
        <v>N</v>
      </c>
      <c r="AQ95" s="1" t="str">
        <f t="shared" si="292"/>
        <v>N</v>
      </c>
      <c r="AR95" s="1" t="str">
        <f t="shared" si="293"/>
        <v>N</v>
      </c>
      <c r="AS95" s="1" t="str">
        <f t="shared" si="294"/>
        <v/>
      </c>
      <c r="AT95" s="15" t="str">
        <f t="shared" ca="1" si="394"/>
        <v/>
      </c>
      <c r="AU95" s="1" t="str">
        <f t="shared" ca="1" si="295"/>
        <v/>
      </c>
      <c r="AV95" s="1" t="str">
        <f t="shared" ca="1" si="296"/>
        <v/>
      </c>
      <c r="AW95" s="1" t="str">
        <f t="shared" si="297"/>
        <v/>
      </c>
      <c r="AX95" s="1" t="str">
        <f t="shared" si="298"/>
        <v/>
      </c>
      <c r="AY95" s="1" t="str">
        <f t="shared" si="299"/>
        <v/>
      </c>
      <c r="AZ95" s="1" t="str">
        <f>IF(Dashboard!AH95="P",IF(AZ94="",1,AZ94+1),"")</f>
        <v/>
      </c>
      <c r="BA95" s="1" t="str">
        <f>IF(Dashboard!AH95="B",IF(BA94="",1,BA94+1),"")</f>
        <v/>
      </c>
      <c r="BB95" s="1" t="str">
        <f t="shared" si="270"/>
        <v>00000</v>
      </c>
      <c r="BC95" s="1" t="str">
        <f t="shared" si="270"/>
        <v>00000</v>
      </c>
      <c r="BD95" s="1" t="str">
        <f t="shared" si="271"/>
        <v>000000</v>
      </c>
      <c r="BE95" s="1" t="str">
        <f t="shared" si="271"/>
        <v>000000</v>
      </c>
      <c r="BF95" s="1" t="str">
        <f t="shared" si="395"/>
        <v>B</v>
      </c>
      <c r="BG95" s="1" t="str">
        <f t="shared" si="300"/>
        <v/>
      </c>
      <c r="BH95" s="1">
        <f t="shared" ca="1" si="396"/>
        <v>0</v>
      </c>
      <c r="BI95" s="1" t="str">
        <f t="shared" si="301"/>
        <v/>
      </c>
      <c r="BJ95" s="1">
        <f t="shared" ca="1" si="397"/>
        <v>0</v>
      </c>
      <c r="BK95" s="1" t="str">
        <f t="shared" si="302"/>
        <v/>
      </c>
      <c r="BL95" s="1">
        <f t="shared" ca="1" si="398"/>
        <v>0</v>
      </c>
      <c r="BM95" s="1" t="str">
        <f t="shared" ca="1" si="399"/>
        <v>0</v>
      </c>
      <c r="BN95" s="1" t="str">
        <f t="shared" ca="1" si="400"/>
        <v>0</v>
      </c>
      <c r="BO95" s="1" t="str">
        <f t="shared" ca="1" si="401"/>
        <v>0</v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>IF(Dashboard!U95="",1,0.5)</f>
        <v>1</v>
      </c>
      <c r="CB95" s="218" t="str">
        <f t="shared" si="303"/>
        <v/>
      </c>
      <c r="CC95" s="219" t="str">
        <f t="shared" si="304"/>
        <v/>
      </c>
      <c r="CD95" s="217" t="str">
        <f t="shared" si="305"/>
        <v/>
      </c>
      <c r="CE95" s="218" t="str">
        <f t="shared" si="306"/>
        <v/>
      </c>
      <c r="CF95" s="219" t="str">
        <f t="shared" si="307"/>
        <v/>
      </c>
      <c r="CG95" s="217" t="str">
        <f t="shared" si="308"/>
        <v/>
      </c>
      <c r="CH95" s="218" t="str">
        <f t="shared" si="309"/>
        <v/>
      </c>
      <c r="CI95" s="219" t="str">
        <f t="shared" si="310"/>
        <v/>
      </c>
      <c r="CJ95" s="217" t="str">
        <f t="shared" si="311"/>
        <v/>
      </c>
      <c r="CK95" s="218" t="str">
        <f t="shared" si="312"/>
        <v/>
      </c>
      <c r="CL95" s="219" t="str">
        <f t="shared" si="313"/>
        <v/>
      </c>
      <c r="CM95" s="217" t="str">
        <f t="shared" si="314"/>
        <v/>
      </c>
      <c r="CN95" s="218" t="str">
        <f t="shared" si="402"/>
        <v/>
      </c>
      <c r="CO95" s="219" t="str">
        <f t="shared" si="315"/>
        <v/>
      </c>
      <c r="CP95" s="217" t="str">
        <f t="shared" si="316"/>
        <v/>
      </c>
      <c r="CQ95" s="218" t="str">
        <f t="shared" si="317"/>
        <v/>
      </c>
      <c r="CR95" s="219" t="str">
        <f t="shared" si="318"/>
        <v/>
      </c>
      <c r="CS95" s="217" t="str">
        <f t="shared" si="319"/>
        <v/>
      </c>
      <c r="CT95" s="218" t="str">
        <f t="shared" si="320"/>
        <v/>
      </c>
      <c r="CU95" s="219" t="str">
        <f t="shared" si="321"/>
        <v/>
      </c>
      <c r="CV95" s="217" t="str">
        <f t="shared" si="322"/>
        <v/>
      </c>
      <c r="CW95" s="218" t="str">
        <f t="shared" si="323"/>
        <v/>
      </c>
      <c r="CX95" s="219" t="str">
        <f t="shared" si="324"/>
        <v/>
      </c>
      <c r="CY95" s="220" t="str">
        <f t="shared" si="325"/>
        <v/>
      </c>
      <c r="CZ95" s="218" t="str">
        <f t="shared" si="326"/>
        <v/>
      </c>
      <c r="DA95" s="219" t="str">
        <f t="shared" si="327"/>
        <v/>
      </c>
      <c r="DB95" s="217" t="str">
        <f t="shared" si="328"/>
        <v/>
      </c>
      <c r="DC95" s="218" t="str">
        <f t="shared" si="329"/>
        <v/>
      </c>
      <c r="DD95" s="219" t="str">
        <f t="shared" si="330"/>
        <v/>
      </c>
      <c r="DE95" s="217" t="str">
        <f t="shared" si="331"/>
        <v/>
      </c>
      <c r="DF95" s="218" t="str">
        <f t="shared" si="332"/>
        <v/>
      </c>
      <c r="DG95" s="219" t="str">
        <f t="shared" si="333"/>
        <v/>
      </c>
      <c r="DH95" s="217" t="str">
        <f t="shared" si="334"/>
        <v/>
      </c>
      <c r="DI95" s="218" t="str">
        <f t="shared" si="335"/>
        <v/>
      </c>
      <c r="DJ95" s="219" t="str">
        <f t="shared" si="336"/>
        <v/>
      </c>
      <c r="DK95" s="217" t="str">
        <f t="shared" si="337"/>
        <v/>
      </c>
      <c r="DL95" s="218" t="str">
        <f t="shared" si="338"/>
        <v/>
      </c>
      <c r="DM95" s="219" t="str">
        <f t="shared" si="339"/>
        <v/>
      </c>
      <c r="DN95" s="217" t="str">
        <f t="shared" si="340"/>
        <v/>
      </c>
      <c r="DO95" s="218" t="str">
        <f t="shared" si="341"/>
        <v/>
      </c>
      <c r="DP95" s="219" t="str">
        <f t="shared" si="342"/>
        <v/>
      </c>
      <c r="DQ95" s="217" t="str">
        <f t="shared" si="343"/>
        <v/>
      </c>
      <c r="DR95" s="218" t="str">
        <f t="shared" si="344"/>
        <v/>
      </c>
      <c r="DS95" s="219" t="str">
        <f t="shared" si="345"/>
        <v/>
      </c>
      <c r="DT95" s="217" t="str">
        <f t="shared" si="346"/>
        <v/>
      </c>
      <c r="DU95" s="218" t="str">
        <f t="shared" si="347"/>
        <v/>
      </c>
      <c r="DV95" s="219" t="str">
        <f t="shared" si="348"/>
        <v/>
      </c>
      <c r="DW95" s="217" t="str">
        <f t="shared" si="349"/>
        <v/>
      </c>
      <c r="DX95" s="218" t="str">
        <f t="shared" si="350"/>
        <v/>
      </c>
      <c r="DY95" s="219" t="str">
        <f t="shared" si="351"/>
        <v/>
      </c>
      <c r="DZ95" s="217" t="str">
        <f t="shared" si="352"/>
        <v/>
      </c>
      <c r="EA95" s="218" t="str">
        <f t="shared" si="353"/>
        <v/>
      </c>
      <c r="EB95" s="219" t="str">
        <f t="shared" si="354"/>
        <v/>
      </c>
      <c r="EC95" s="217" t="str">
        <f t="shared" si="355"/>
        <v/>
      </c>
      <c r="ED95" s="252">
        <f t="shared" si="403"/>
        <v>0</v>
      </c>
      <c r="EE95" s="253">
        <f t="shared" si="404"/>
        <v>0</v>
      </c>
      <c r="EF95" s="254" t="str">
        <f t="shared" si="405"/>
        <v/>
      </c>
      <c r="EG95" s="255" t="e">
        <f t="shared" si="456"/>
        <v>#DIV/0!</v>
      </c>
      <c r="EH95" s="255" t="e">
        <f t="shared" si="456"/>
        <v>#DIV/0!</v>
      </c>
      <c r="EI95" s="255" t="e">
        <f t="shared" si="456"/>
        <v>#DIV/0!</v>
      </c>
      <c r="EJ95" s="255" t="e">
        <f t="shared" si="456"/>
        <v>#DIV/0!</v>
      </c>
      <c r="EK95" s="255" t="e">
        <f t="shared" si="456"/>
        <v>#DIV/0!</v>
      </c>
      <c r="EL95" s="255" t="e">
        <f t="shared" si="456"/>
        <v>#DIV/0!</v>
      </c>
      <c r="EM95" s="255" t="e">
        <f t="shared" si="456"/>
        <v>#DIV/0!</v>
      </c>
      <c r="EN95" s="255" t="e">
        <f t="shared" si="456"/>
        <v>#DIV/0!</v>
      </c>
      <c r="EO95" s="255" t="e">
        <f t="shared" si="456"/>
        <v>#DIV/0!</v>
      </c>
      <c r="EP95" s="255" t="e">
        <f t="shared" si="456"/>
        <v>#DIV/0!</v>
      </c>
      <c r="EQ95" s="255" t="e">
        <f t="shared" si="456"/>
        <v>#DIV/0!</v>
      </c>
      <c r="ER95" s="255" t="e">
        <f t="shared" si="456"/>
        <v>#DIV/0!</v>
      </c>
      <c r="ES95" s="255" t="e">
        <f t="shared" si="456"/>
        <v>#DIV/0!</v>
      </c>
      <c r="ET95" s="255" t="e">
        <f t="shared" si="456"/>
        <v>#DIV/0!</v>
      </c>
      <c r="EU95" s="255" t="e">
        <f t="shared" si="456"/>
        <v>#DIV/0!</v>
      </c>
      <c r="EV95" s="255" t="e">
        <f t="shared" si="456"/>
        <v>#DIV/0!</v>
      </c>
      <c r="EW95" s="255" t="e">
        <f t="shared" si="456"/>
        <v>#DIV/0!</v>
      </c>
      <c r="EX95" s="255" t="e">
        <f t="shared" si="456"/>
        <v>#DIV/0!</v>
      </c>
      <c r="EY95" s="256" t="str">
        <f t="shared" si="407"/>
        <v/>
      </c>
      <c r="EZ95" s="257" t="str">
        <f t="shared" si="408"/>
        <v/>
      </c>
      <c r="FA95" s="257" t="str">
        <f t="shared" si="409"/>
        <v/>
      </c>
      <c r="FB95" s="257" t="str">
        <f t="shared" si="410"/>
        <v/>
      </c>
      <c r="FC95" s="257" t="str">
        <f t="shared" si="411"/>
        <v/>
      </c>
      <c r="FD95" s="257" t="str">
        <f t="shared" si="412"/>
        <v/>
      </c>
      <c r="FE95" s="257" t="str">
        <f t="shared" si="413"/>
        <v/>
      </c>
      <c r="FF95" s="257" t="str">
        <f t="shared" si="414"/>
        <v/>
      </c>
      <c r="FG95" s="257" t="str">
        <f t="shared" si="415"/>
        <v/>
      </c>
      <c r="FH95" s="257" t="str">
        <f t="shared" si="416"/>
        <v/>
      </c>
      <c r="FI95" s="257" t="str">
        <f t="shared" si="417"/>
        <v/>
      </c>
      <c r="FJ95" s="257" t="str">
        <f t="shared" si="418"/>
        <v/>
      </c>
      <c r="FK95" s="257" t="str">
        <f t="shared" si="419"/>
        <v/>
      </c>
      <c r="FL95" s="257" t="str">
        <f t="shared" si="420"/>
        <v/>
      </c>
      <c r="FM95" s="257" t="str">
        <f t="shared" si="421"/>
        <v/>
      </c>
      <c r="FN95" s="257" t="str">
        <f t="shared" si="422"/>
        <v/>
      </c>
      <c r="FO95" s="257" t="str">
        <f t="shared" si="423"/>
        <v/>
      </c>
      <c r="FP95" s="258" t="str">
        <f t="shared" si="424"/>
        <v/>
      </c>
      <c r="FQ95" s="228">
        <v>95</v>
      </c>
      <c r="FR95" s="232">
        <f t="shared" si="453"/>
        <v>90</v>
      </c>
      <c r="FS95" s="230" t="str" cm="1">
        <f t="array" ref="FS95">IFERROR(INDEX($EG$4:$EX$4,_xlfn.AGGREGATE(15,6,COLUMN($EG$4:$EX$4)-COLUMN($EF$1)/($EG95:$EX95=LARGE($EG95:$EX95,1)),COLUMNS($EX$4:$EX$4))),"")</f>
        <v/>
      </c>
      <c r="FT95" s="230" t="str" cm="1">
        <f t="array" ref="FT95">IFERROR(INDEX($EG$4:$EX$4,_xlfn.AGGREGATE(15,6,COLUMN($EG$4:$EX$4)-COLUMN($EF$1)/($EG95:$EX95=LARGE($EG95:$EX95,2)),COLUMNS($EX$4:$EY$4))),"")</f>
        <v/>
      </c>
      <c r="FU95" s="230" t="str" cm="1">
        <f t="array" ref="FU95">IFERROR(INDEX($EG$4:$EX$4,_xlfn.AGGREGATE(15,6,COLUMN($EG$4:$EX$4)-COLUMN($EF$1)/($EG95:$EX95=LARGE($EG95:$EX95,3)),COLUMNS($EX$4:$EZ$4))),"")</f>
        <v/>
      </c>
      <c r="FV95" s="230" t="str" cm="1">
        <f t="array" ref="FV95">IFERROR(INDEX($EG$4:$EX$4,_xlfn.AGGREGATE(15,6,COLUMN($EG$4:$EX$4)-COLUMN($EF$1)/($EG95:$EX95=LARGE($EG95:$EX95,4)),COLUMNS($EX$4:$FA$4))),"")</f>
        <v/>
      </c>
      <c r="FW95" s="230" t="str" cm="1">
        <f t="array" ref="FW95">IFERROR(INDEX($EG$4:$EX$4,_xlfn.AGGREGATE(15,6,COLUMN($EG$4:$EX$4)-COLUMN($EF$1)/($EG95:$EX95=LARGE($EG95:$EX95,5)),COLUMNS($EX$4:$FB$4))),"")</f>
        <v/>
      </c>
      <c r="FX95" s="230" t="str" cm="1">
        <f t="array" ref="FX95">IFERROR(INDEX($EG$4:$EX$4,_xlfn.AGGREGATE(15,6,COLUMN($EG$4:$EX$4)-COLUMN($EF$1)/($EG95:$EX95=LARGE($EG95:$EX95,6)),COLUMNS($EX$4:$FC$4))),"")</f>
        <v/>
      </c>
      <c r="FY95" s="228" t="str">
        <f t="shared" si="446"/>
        <v/>
      </c>
      <c r="FZ95" s="231" t="str">
        <f t="shared" ca="1" si="447"/>
        <v>R</v>
      </c>
      <c r="GA95" s="231" t="e" cm="1">
        <f t="array" aca="1" ref="GA95" ca="1">IF(INDIRECT(VLOOKUP(GA94,General!AC:AE,3,FALSE)&amp;FQ94)&gt;0,GA94,FY94)</f>
        <v>#N/A</v>
      </c>
      <c r="GB95" s="232">
        <f t="shared" ca="1" si="448"/>
        <v>2</v>
      </c>
      <c r="GC95" s="230"/>
      <c r="GD95" s="231"/>
      <c r="GE95" s="231"/>
      <c r="GF95" s="231"/>
      <c r="GG95" s="231"/>
      <c r="GH95" s="229"/>
      <c r="GI95" s="259">
        <f ca="1">IF(FS95="",-1,COUNTIF(INDIRECT(GC95&amp;$DN$10):INDIRECT(GC95&amp;FQ95),"Y"))</f>
        <v>-1</v>
      </c>
      <c r="GJ95" s="262">
        <f ca="1">IF(FT95="",-1,COUNTIF(INDIRECT(GD95&amp;$DN$10):INDIRECT(GD95&amp;FQ95),"Y"))</f>
        <v>-1</v>
      </c>
      <c r="GK95" s="262">
        <f ca="1">IF(FU95="",-1,COUNTIF(INDIRECT(GE95&amp;$DN$10):INDIRECT(GE95&amp;FQ95),"Y"))</f>
        <v>-1</v>
      </c>
      <c r="GL95" s="260">
        <f ca="1">IF(FV95="",-1,COUNTIF(INDIRECT(GF95&amp;$DN$10):INDIRECT(GF95&amp;FQ95),"Y"))</f>
        <v>-1</v>
      </c>
      <c r="GM95" s="264">
        <f ca="1">IF(FW95="",-1,COUNTIF(INDIRECT(GG95&amp;$DN$10):INDIRECT(GG95&amp;FQ95),"Y"))</f>
        <v>-1</v>
      </c>
      <c r="GN95" s="264">
        <f ca="1">IF(FX95="",-1,COUNTIF(INDIRECT(GH95&amp;$DN$10):INDIRECT(GH95&amp;FQ95),"Y"))</f>
        <v>-1</v>
      </c>
      <c r="GO95" s="230" t="str" cm="1">
        <f t="array" ref="GO95">IFERROR(INDEX($DP$95:$DU$95,_xlfn.AGGREGATE(15,6,COLUMN($DP$95:$DU$95)-COLUMN($DO$95)/($EF$95:$EK$95=MAX($EF$95:$EK$95)),COLUMNS($DP$95:FS95))),"")</f>
        <v/>
      </c>
      <c r="GP95" s="231" t="str" cm="1">
        <f t="array" ref="GP95">IFERROR(INDEX($DP$95:$DU$95,_xlfn.AGGREGATE(15,6,COLUMN($DP$95:$DU$95)-COLUMN($DO$95)/($EF$95:$EK$95=MAX($EF$95:$EK$95)),COLUMNS($DP$95:FT95))),"")</f>
        <v/>
      </c>
      <c r="GQ95" s="231" t="str" cm="1">
        <f t="array" ref="GQ95">IFERROR(INDEX($DP$95:$DU$95,_xlfn.AGGREGATE(15,6,COLUMN($DP$95:$DU$95)-COLUMN($DO$95)/($EF$95:$EK$95=MAX($EF$95:$EK$95)),COLUMNS($DP$95:FU95))),"")</f>
        <v/>
      </c>
      <c r="GR95" s="231" t="str" cm="1">
        <f t="array" ref="GR95">IFERROR(INDEX($DP$95:$DU$95,_xlfn.AGGREGATE(15,6,COLUMN($DP$95:$DU$95)-COLUMN($DO$95)/($EF$95:$EK$95=MAX($EF$95:$EK$95)),COLUMNS($DP$95:FV95))),"")</f>
        <v/>
      </c>
      <c r="GS95" s="231" t="str" cm="1">
        <f t="array" ref="GS95">IFERROR(INDEX($DP$95:$DU$95,_xlfn.AGGREGATE(15,6,COLUMN($DP$95:$DU$95)-COLUMN($DO$95)/($EF$95:$EK$95=MAX($EF$95:$EK$95)),COLUMNS($DP$95:FW95))),"")</f>
        <v/>
      </c>
      <c r="GT95" s="229" t="str" cm="1">
        <f t="array" ref="GT95">IFERROR(INDEX($DP$95:$DU$95,_xlfn.AGGREGATE(15,6,COLUMN($DP$95:$DU$95)-COLUMN($DO$95)/($EF$95:$EK$95=MAX($EF$95:$EK$95)),COLUMNS($DP$95:FX95))),"")</f>
        <v/>
      </c>
      <c r="GU95" s="234">
        <f t="shared" ca="1" si="425"/>
        <v>6</v>
      </c>
      <c r="GV95" s="232">
        <f t="shared" ca="1" si="449"/>
        <v>2</v>
      </c>
      <c r="GW95" s="263" t="str" cm="1">
        <f t="array" aca="1" ref="GW95" ca="1">INDEX(GO95:GT95,1,GV95)</f>
        <v/>
      </c>
      <c r="GX95" s="230" t="str">
        <f t="shared" ca="1" si="283"/>
        <v>B</v>
      </c>
      <c r="GY95" s="231" t="str">
        <f t="shared" ca="1" si="284"/>
        <v>T</v>
      </c>
      <c r="GZ95" s="231" t="str">
        <f t="shared" si="285"/>
        <v>C</v>
      </c>
      <c r="HA95" s="231" t="str">
        <f t="shared" si="274"/>
        <v/>
      </c>
      <c r="HB95" s="231" t="str">
        <f t="shared" ca="1" si="275"/>
        <v>00</v>
      </c>
      <c r="HC95" s="231" t="str">
        <f t="shared" si="276"/>
        <v>00</v>
      </c>
      <c r="HD95" s="234" t="str">
        <f t="shared" si="356"/>
        <v/>
      </c>
      <c r="HE95" s="234" t="str">
        <f t="shared" si="357"/>
        <v/>
      </c>
      <c r="HF95" s="234" t="str">
        <f t="shared" si="358"/>
        <v/>
      </c>
      <c r="HG95" s="234" t="str">
        <f t="shared" si="359"/>
        <v/>
      </c>
      <c r="HH95" s="234" t="str">
        <f t="shared" si="360"/>
        <v/>
      </c>
      <c r="HI95" s="234" t="str">
        <f t="shared" si="361"/>
        <v/>
      </c>
      <c r="HJ95" s="234">
        <f t="shared" ca="1" si="362"/>
        <v>0</v>
      </c>
      <c r="HK95" s="234">
        <f t="shared" ca="1" si="362"/>
        <v>0</v>
      </c>
      <c r="HL95" s="230" t="str">
        <f t="shared" si="277"/>
        <v/>
      </c>
      <c r="HM95" s="231">
        <f>IF(CC95="",0,IFERROR(VLOOKUP(CC90&amp;CC91&amp;CC92&amp;CC93&amp;CC94&amp;CC95,General!I:J,2,FALSE),0))</f>
        <v>0</v>
      </c>
      <c r="HN95" s="231">
        <f>IF(CF95="",0,IFERROR(VLOOKUP(CF90&amp;CF91&amp;CF92&amp;CF93&amp;CF94&amp;CF95,General!I:J,2,FALSE),0))</f>
        <v>0</v>
      </c>
      <c r="HO95" s="231">
        <f>IF(CI95="",0,IFERROR(VLOOKUP(CI90&amp;CI91&amp;CI92&amp;CI93&amp;CI94&amp;CI95,General!I:J,2,FALSE),0))</f>
        <v>0</v>
      </c>
      <c r="HP95" s="231">
        <f>IF(CL95="",0,IFERROR(VLOOKUP(CL90&amp;CL91&amp;CL92&amp;CL93&amp;CL94&amp;CL95,General!I:J,2,FALSE),0))</f>
        <v>0</v>
      </c>
      <c r="HQ95" s="231">
        <f>IF(CO95="",0,IFERROR(VLOOKUP(CO90&amp;CO91&amp;CO92&amp;CO93&amp;CO94&amp;CO95,General!I:J,2,FALSE),0))</f>
        <v>0</v>
      </c>
      <c r="HR95" s="231">
        <f>IF(CR95="",0,IFERROR(VLOOKUP(CR90&amp;CR91&amp;CR92&amp;CR93&amp;CR94&amp;CR95,General!I:J,2,FALSE),0))</f>
        <v>0</v>
      </c>
      <c r="HS95" s="231">
        <f>IF(CU95="",0,IFERROR(VLOOKUP(CU90&amp;CU91&amp;CU92&amp;CU93&amp;CU94&amp;CU95,General!I:J,2,FALSE),0))</f>
        <v>0</v>
      </c>
      <c r="HT95" s="231">
        <f>IF(CX95="",0,IFERROR(VLOOKUP(CX90&amp;CX91&amp;CX92&amp;CX93&amp;CX94&amp;CX95,General!I:J,2,FALSE),0))</f>
        <v>0</v>
      </c>
      <c r="HU95" s="231">
        <f>IF(DA95="",0,IFERROR(VLOOKUP(DA90&amp;DA91&amp;DA92&amp;DA93&amp;DA94&amp;DA95,General!I:J,2,FALSE),0))</f>
        <v>0</v>
      </c>
      <c r="HV95" s="231">
        <f>IF(DD95="",0,IFERROR(VLOOKUP(DD90&amp;DD91&amp;DD92&amp;DD93&amp;DD94&amp;DD95,General!I:J,2,FALSE),0))</f>
        <v>0</v>
      </c>
      <c r="HW95" s="231">
        <f>IF(DG95="",0,IFERROR(VLOOKUP(DG90&amp;DG91&amp;DG92&amp;DG93&amp;DG94&amp;DG95,General!I:J,2,FALSE),0))</f>
        <v>0</v>
      </c>
      <c r="HX95" s="231">
        <f>IF(DJ95="",0,IFERROR(VLOOKUP(DJ90&amp;DJ91&amp;DJ92&amp;DJ93&amp;DJ94&amp;DJ95,General!I:J,2,FALSE),0))</f>
        <v>0</v>
      </c>
      <c r="HY95" s="231">
        <f>IF(DM95="",0,IFERROR(VLOOKUP(DM90&amp;DM91&amp;DM92&amp;DM93&amp;DM94&amp;DM95,General!I:J,2,FALSE),0))</f>
        <v>0</v>
      </c>
      <c r="HZ95" s="231">
        <f>IF(DP95="",0,IFERROR(VLOOKUP(DP90&amp;DP91&amp;DP92&amp;DP93&amp;DP94&amp;DP95,General!I:J,2,FALSE),0))</f>
        <v>0</v>
      </c>
      <c r="IA95" s="231">
        <f>IF(DS95="",0,IFERROR(VLOOKUP(DS90&amp;DS91&amp;DS92&amp;DS93&amp;DS94&amp;DS95,General!I:J,2,FALSE),0))</f>
        <v>0</v>
      </c>
      <c r="IB95" s="231">
        <f>IF(DV95="",0,IFERROR(VLOOKUP(DV90&amp;DV91&amp;DV92&amp;DV93&amp;DV94&amp;DV95,General!I:J,2,FALSE),0))</f>
        <v>0</v>
      </c>
      <c r="IC95" s="229">
        <f>IF(DY95="",0,IFERROR(VLOOKUP(DY90&amp;DY91&amp;DY92&amp;DY93&amp;DY94&amp;DY95,General!I:J,2,FALSE),0))</f>
        <v>0</v>
      </c>
      <c r="ID95" s="229">
        <f>IF(EB95="",0,IFERROR(VLOOKUP(EB90&amp;EB91&amp;EB92&amp;EB93&amp;EB94&amp;EB95,General!I:J,2,FALSE),0))</f>
        <v>0</v>
      </c>
      <c r="IE95" s="229">
        <v>0</v>
      </c>
      <c r="IF95" s="234" t="str">
        <f t="shared" si="426"/>
        <v/>
      </c>
      <c r="IG95" s="234" t="str">
        <f t="shared" si="363"/>
        <v>N</v>
      </c>
      <c r="IH95" s="234" t="str">
        <f t="shared" ca="1" si="364"/>
        <v>N</v>
      </c>
      <c r="II95" s="234" t="str">
        <f t="shared" si="365"/>
        <v>N</v>
      </c>
      <c r="IJ95" s="234" t="str">
        <f t="shared" si="366"/>
        <v/>
      </c>
      <c r="IK95" s="276" t="str">
        <f t="shared" ca="1" si="367"/>
        <v/>
      </c>
      <c r="IL95" s="234" t="str">
        <f t="shared" ca="1" si="368"/>
        <v/>
      </c>
      <c r="IM95" s="234" t="str">
        <f t="shared" si="369"/>
        <v/>
      </c>
      <c r="IN95" s="234" t="str">
        <f t="shared" si="370"/>
        <v/>
      </c>
      <c r="IO95" s="234" t="str">
        <f t="shared" si="371"/>
        <v/>
      </c>
      <c r="IP95" s="234" t="str">
        <f t="shared" si="372"/>
        <v/>
      </c>
      <c r="IQ95" s="234" t="str">
        <f t="shared" si="278"/>
        <v/>
      </c>
      <c r="IR95" s="234" t="str">
        <f t="shared" si="279"/>
        <v/>
      </c>
      <c r="IS95" s="234" t="str">
        <f t="shared" si="266"/>
        <v>00000</v>
      </c>
      <c r="IT95" s="234" t="str">
        <f t="shared" si="266"/>
        <v>00000</v>
      </c>
      <c r="IU95" s="234" t="str">
        <f t="shared" si="267"/>
        <v>000000</v>
      </c>
      <c r="IV95" s="234" t="str">
        <f t="shared" si="267"/>
        <v>000000</v>
      </c>
      <c r="IW95" s="234" t="str">
        <f t="shared" si="268"/>
        <v>B</v>
      </c>
      <c r="IX95" s="234" t="str">
        <f t="shared" si="427"/>
        <v>B</v>
      </c>
      <c r="IY95" s="234" t="str">
        <f t="shared" si="373"/>
        <v/>
      </c>
      <c r="IZ95" s="234" t="str">
        <f t="shared" ca="1" si="374"/>
        <v/>
      </c>
      <c r="JA95" s="234" t="str">
        <f t="shared" ca="1" si="375"/>
        <v>0</v>
      </c>
      <c r="JB95" s="234" t="str">
        <f t="shared" ca="1" si="376"/>
        <v/>
      </c>
      <c r="JC95" s="234" t="str">
        <f t="shared" si="377"/>
        <v>0</v>
      </c>
      <c r="JD95" s="234" t="str">
        <f t="shared" ca="1" si="378"/>
        <v/>
      </c>
      <c r="JE95" s="234" t="str">
        <f t="shared" ca="1" si="428"/>
        <v/>
      </c>
      <c r="JF95" s="234" t="str">
        <f t="shared" ca="1" si="429"/>
        <v/>
      </c>
      <c r="JG95" s="234" t="str">
        <f t="shared" ca="1" si="430"/>
        <v/>
      </c>
      <c r="JH95" s="234" t="str">
        <f t="shared" si="379"/>
        <v/>
      </c>
      <c r="JI95" s="234"/>
      <c r="JJ95" s="234"/>
      <c r="JK95" s="234"/>
      <c r="JL95" s="234"/>
      <c r="JM95" s="234"/>
      <c r="JN95" s="234">
        <v>1</v>
      </c>
      <c r="JO95" s="218"/>
      <c r="JP95" s="234"/>
      <c r="JQ95" s="234"/>
      <c r="JS95" s="281" t="e">
        <f t="shared" si="454"/>
        <v>#DIV/0!</v>
      </c>
      <c r="JT95" s="1" t="e">
        <f t="shared" si="455"/>
        <v>#DIV/0!</v>
      </c>
      <c r="JU95" s="1" t="e">
        <f t="shared" si="431"/>
        <v>#DIV/0!</v>
      </c>
      <c r="JV95" s="1" t="e">
        <f t="shared" si="432"/>
        <v>#DIV/0!</v>
      </c>
      <c r="JW95" s="1" t="e">
        <f t="shared" si="433"/>
        <v>#DIV/0!</v>
      </c>
      <c r="JX95" s="1" t="str">
        <f t="shared" si="434"/>
        <v/>
      </c>
      <c r="JY95" s="1" t="str">
        <f t="shared" si="435"/>
        <v/>
      </c>
      <c r="JZ95" s="1" t="str">
        <f t="shared" si="436"/>
        <v/>
      </c>
      <c r="KA95" s="1" t="str">
        <f t="shared" si="437"/>
        <v/>
      </c>
      <c r="KB95" s="1" t="str">
        <f t="shared" si="438"/>
        <v/>
      </c>
      <c r="KC95" s="1" t="str" cm="1">
        <f t="array" aca="1" ref="KC95" ca="1">IF(INDIRECT(VLOOKUP(KC94,General!AC:AE,3,FALSE)&amp;FQ94)&gt;1,KC94,JX95)</f>
        <v>DL</v>
      </c>
      <c r="KD95" s="1" t="str" cm="1">
        <f t="array" aca="1" ref="KD95" ca="1">IF(AND(INDIRECT(VLOOKUP(KD94,General!AC:AE,3,FALSE)&amp;FQ94)&gt;6,KD94&lt;&gt;KC95),KD94,IF(JX95&lt;&gt;KC95,JX95,IF(AND(JX95=JY95,JX95=JZ95),KA95,IF(JX95=JY95,JZ95,JY95))))</f>
        <v>DR</v>
      </c>
      <c r="KE95" s="1" t="str" cm="1">
        <f t="array" aca="1" ref="KE95" ca="1">IF(AND(INDIRECT(VLOOKUP(KE94,General!AC:AE,3,FALSE)&amp;FQ94)&gt;6,KE94&lt;&gt;KC95,KE94&lt;&gt;KD95),KE94,IF(AND(JX95&lt;&gt;KC95,JX95&lt;&gt;KD95),JX95,IF(AND(JY95&lt;&gt;KC95,JY95&lt;&gt;KD95),JY95,IF(AND(JZ95&lt;&gt;KC95,JZ95&lt;&gt;KD95),JZ95,IF(AND(KA95&lt;&gt;KC95,KA95&lt;&gt;KD95),KA95,KB95)))))</f>
        <v>CW</v>
      </c>
      <c r="KF95" s="1" t="str" cm="1">
        <f t="array" aca="1" ref="KF95" ca="1">INDIRECT(KC95&amp;FQ95)</f>
        <v/>
      </c>
      <c r="KG95" s="1" t="str" cm="1">
        <f t="array" aca="1" ref="KG95" ca="1">INDIRECT(KD95&amp;FQ95)</f>
        <v/>
      </c>
      <c r="KH95" s="1" t="str" cm="1">
        <f t="array" aca="1" ref="KH95" ca="1">INDIRECT(KE95&amp;FQ95)</f>
        <v/>
      </c>
      <c r="KI95" s="1" t="str">
        <f ca="1">VLOOKUP(KC95,General!AF:AG,2,FALSE)</f>
        <v xml:space="preserve">L3O </v>
      </c>
      <c r="KJ95" s="1" t="str">
        <f ca="1">VLOOKUP(KD95,General!AF:AG,2,FALSE)</f>
        <v xml:space="preserve">L4O </v>
      </c>
      <c r="KK95" s="1" t="str">
        <f ca="1">VLOOKUP(KE95,General!AF:AG,2,FALSE)</f>
        <v>AWB</v>
      </c>
      <c r="KL95" s="1" t="str">
        <f t="shared" ca="1" si="450"/>
        <v>Y</v>
      </c>
      <c r="KM95" s="1" t="str">
        <f t="shared" ca="1" si="451"/>
        <v>Y</v>
      </c>
      <c r="KN95" s="1" t="str">
        <f t="shared" ca="1" si="452"/>
        <v>Y</v>
      </c>
    </row>
    <row r="96" spans="1:300" ht="15.75" thickBot="1">
      <c r="A96" s="1">
        <v>92</v>
      </c>
      <c r="B96" s="9" t="str">
        <f t="shared" si="286"/>
        <v/>
      </c>
      <c r="C96" s="91" t="str">
        <f t="shared" si="439"/>
        <v/>
      </c>
      <c r="D96" s="86" t="str">
        <f t="shared" si="380"/>
        <v/>
      </c>
      <c r="E96" s="87" t="str">
        <f t="shared" si="380"/>
        <v/>
      </c>
      <c r="F96" s="8" t="str">
        <f t="shared" si="287"/>
        <v/>
      </c>
      <c r="H96" s="94" t="str">
        <f t="shared" si="440"/>
        <v/>
      </c>
      <c r="I96" s="86" t="str">
        <f t="shared" si="381"/>
        <v/>
      </c>
      <c r="J96" s="87" t="str">
        <f t="shared" si="381"/>
        <v/>
      </c>
      <c r="K96" s="8" t="str">
        <f t="shared" si="382"/>
        <v/>
      </c>
      <c r="L96" s="52"/>
      <c r="M96" s="16" t="str">
        <f>IF(Dashboard!AH96="","",Dashboard!AH96)</f>
        <v/>
      </c>
      <c r="O96" s="9" t="str">
        <f t="shared" si="441"/>
        <v/>
      </c>
      <c r="P96" s="86" t="str">
        <f t="shared" si="383"/>
        <v/>
      </c>
      <c r="Q96" s="87" t="str">
        <f t="shared" si="383"/>
        <v/>
      </c>
      <c r="R96" s="4" t="str">
        <f t="shared" si="384"/>
        <v/>
      </c>
      <c r="S96" s="4" t="str">
        <f t="shared" si="385"/>
        <v/>
      </c>
      <c r="T96" s="110" t="str">
        <f t="shared" si="386"/>
        <v/>
      </c>
      <c r="U96" s="4" t="str">
        <f>IF(M96="","",IF(B96="NB",U95,IF(T96="",SUM($T$5:$T96)+S96,SUM($T$5:$T96))))</f>
        <v/>
      </c>
      <c r="V96" s="98" t="str">
        <f t="shared" si="272"/>
        <v/>
      </c>
      <c r="W96" s="72" t="e">
        <f t="shared" ca="1" si="288"/>
        <v>#VALUE!</v>
      </c>
      <c r="X96" s="74" t="str">
        <f t="shared" si="289"/>
        <v/>
      </c>
      <c r="Y96" s="9" t="str">
        <f t="shared" ca="1" si="280"/>
        <v>D</v>
      </c>
      <c r="Z96" s="4" t="str">
        <f t="shared" ca="1" si="281"/>
        <v>D</v>
      </c>
      <c r="AA96" s="4" t="str">
        <f t="shared" ca="1" si="282"/>
        <v>B</v>
      </c>
      <c r="AB96" s="4" t="str">
        <f t="shared" si="442"/>
        <v/>
      </c>
      <c r="AC96" s="4" t="str">
        <f t="shared" si="443"/>
        <v/>
      </c>
      <c r="AD96" s="4" t="str">
        <f t="shared" si="444"/>
        <v/>
      </c>
      <c r="AE96" s="1" t="str">
        <f t="shared" si="387"/>
        <v/>
      </c>
      <c r="AF96" s="1" t="str">
        <f t="shared" si="388"/>
        <v/>
      </c>
      <c r="AG96" s="1" t="str">
        <f t="shared" si="389"/>
        <v/>
      </c>
      <c r="AH96" s="1" t="str">
        <f t="shared" si="390"/>
        <v/>
      </c>
      <c r="AI96" s="1" t="str">
        <f t="shared" si="391"/>
        <v/>
      </c>
      <c r="AJ96" s="1" t="str">
        <f t="shared" si="392"/>
        <v/>
      </c>
      <c r="AK96" s="1">
        <f t="shared" si="393"/>
        <v>0</v>
      </c>
      <c r="AL96" s="1">
        <f t="shared" si="393"/>
        <v>0</v>
      </c>
      <c r="AM96" s="1" t="str">
        <f t="shared" si="273"/>
        <v/>
      </c>
      <c r="AN96" s="1">
        <f t="shared" si="290"/>
        <v>0</v>
      </c>
      <c r="AO96" s="1" t="str">
        <f t="shared" si="445"/>
        <v/>
      </c>
      <c r="AP96" s="1" t="str">
        <f t="shared" si="291"/>
        <v>N</v>
      </c>
      <c r="AQ96" s="1" t="str">
        <f t="shared" si="292"/>
        <v>N</v>
      </c>
      <c r="AR96" s="1" t="str">
        <f t="shared" si="293"/>
        <v>N</v>
      </c>
      <c r="AS96" s="1" t="str">
        <f t="shared" si="294"/>
        <v/>
      </c>
      <c r="AT96" s="15" t="str">
        <f t="shared" ca="1" si="394"/>
        <v/>
      </c>
      <c r="AU96" s="1" t="str">
        <f t="shared" ca="1" si="295"/>
        <v/>
      </c>
      <c r="AV96" s="1" t="str">
        <f t="shared" ca="1" si="296"/>
        <v/>
      </c>
      <c r="AW96" s="1" t="str">
        <f t="shared" si="297"/>
        <v/>
      </c>
      <c r="AX96" s="1" t="str">
        <f t="shared" si="298"/>
        <v/>
      </c>
      <c r="AY96" s="1" t="str">
        <f t="shared" si="299"/>
        <v/>
      </c>
      <c r="AZ96" s="1" t="str">
        <f>IF(Dashboard!AH96="P",IF(AZ95="",1,AZ95+1),"")</f>
        <v/>
      </c>
      <c r="BA96" s="1" t="str">
        <f>IF(Dashboard!AH96="B",IF(BA95="",1,BA95+1),"")</f>
        <v/>
      </c>
      <c r="BB96" s="1" t="str">
        <f t="shared" si="270"/>
        <v>00000</v>
      </c>
      <c r="BC96" s="1" t="str">
        <f t="shared" si="270"/>
        <v>00000</v>
      </c>
      <c r="BD96" s="1" t="str">
        <f t="shared" si="271"/>
        <v>000000</v>
      </c>
      <c r="BE96" s="1" t="str">
        <f t="shared" si="271"/>
        <v>000000</v>
      </c>
      <c r="BF96" s="1" t="str">
        <f t="shared" si="395"/>
        <v>B</v>
      </c>
      <c r="BG96" s="1" t="str">
        <f t="shared" si="300"/>
        <v/>
      </c>
      <c r="BH96" s="1">
        <f t="shared" ca="1" si="396"/>
        <v>0</v>
      </c>
      <c r="BI96" s="1" t="str">
        <f t="shared" si="301"/>
        <v/>
      </c>
      <c r="BJ96" s="1">
        <f t="shared" ca="1" si="397"/>
        <v>0</v>
      </c>
      <c r="BK96" s="1" t="str">
        <f t="shared" si="302"/>
        <v/>
      </c>
      <c r="BL96" s="1">
        <f t="shared" ca="1" si="398"/>
        <v>0</v>
      </c>
      <c r="BM96" s="1" t="str">
        <f t="shared" ca="1" si="399"/>
        <v>0</v>
      </c>
      <c r="BN96" s="1" t="str">
        <f t="shared" ca="1" si="400"/>
        <v>0</v>
      </c>
      <c r="BO96" s="1" t="str">
        <f t="shared" ca="1" si="401"/>
        <v>0</v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6</v>
      </c>
      <c r="BZ96" s="1">
        <f>IF(Dashboard!U96="",1,0.5)</f>
        <v>1</v>
      </c>
      <c r="CB96" s="230" t="str">
        <f t="shared" si="303"/>
        <v/>
      </c>
      <c r="CC96" s="231" t="str">
        <f t="shared" si="304"/>
        <v/>
      </c>
      <c r="CD96" s="229" t="str">
        <f t="shared" si="305"/>
        <v/>
      </c>
      <c r="CE96" s="230" t="str">
        <f t="shared" si="306"/>
        <v/>
      </c>
      <c r="CF96" s="231" t="str">
        <f t="shared" si="307"/>
        <v/>
      </c>
      <c r="CG96" s="229" t="str">
        <f t="shared" si="308"/>
        <v/>
      </c>
      <c r="CH96" s="230" t="str">
        <f t="shared" si="309"/>
        <v/>
      </c>
      <c r="CI96" s="231" t="str">
        <f t="shared" si="310"/>
        <v/>
      </c>
      <c r="CJ96" s="229" t="str">
        <f t="shared" si="311"/>
        <v/>
      </c>
      <c r="CK96" s="230" t="str">
        <f t="shared" si="312"/>
        <v/>
      </c>
      <c r="CL96" s="231" t="str">
        <f t="shared" si="313"/>
        <v/>
      </c>
      <c r="CM96" s="229" t="str">
        <f t="shared" si="314"/>
        <v/>
      </c>
      <c r="CN96" s="230" t="str">
        <f t="shared" si="402"/>
        <v/>
      </c>
      <c r="CO96" s="231" t="str">
        <f t="shared" si="315"/>
        <v/>
      </c>
      <c r="CP96" s="229" t="str">
        <f t="shared" si="316"/>
        <v/>
      </c>
      <c r="CQ96" s="230" t="str">
        <f t="shared" si="317"/>
        <v/>
      </c>
      <c r="CR96" s="231" t="str">
        <f t="shared" si="318"/>
        <v/>
      </c>
      <c r="CS96" s="229" t="str">
        <f t="shared" si="319"/>
        <v/>
      </c>
      <c r="CT96" s="230" t="str">
        <f t="shared" si="320"/>
        <v/>
      </c>
      <c r="CU96" s="231" t="str">
        <f t="shared" si="321"/>
        <v/>
      </c>
      <c r="CV96" s="229" t="str">
        <f t="shared" si="322"/>
        <v/>
      </c>
      <c r="CW96" s="230" t="str">
        <f t="shared" si="323"/>
        <v/>
      </c>
      <c r="CX96" s="231" t="str">
        <f t="shared" si="324"/>
        <v/>
      </c>
      <c r="CY96" s="232" t="str">
        <f t="shared" si="325"/>
        <v/>
      </c>
      <c r="CZ96" s="230" t="str">
        <f t="shared" si="326"/>
        <v/>
      </c>
      <c r="DA96" s="231" t="str">
        <f t="shared" si="327"/>
        <v/>
      </c>
      <c r="DB96" s="229" t="str">
        <f t="shared" si="328"/>
        <v/>
      </c>
      <c r="DC96" s="230" t="str">
        <f t="shared" si="329"/>
        <v/>
      </c>
      <c r="DD96" s="231" t="str">
        <f t="shared" si="330"/>
        <v/>
      </c>
      <c r="DE96" s="229" t="str">
        <f t="shared" si="331"/>
        <v/>
      </c>
      <c r="DF96" s="230" t="str">
        <f t="shared" si="332"/>
        <v/>
      </c>
      <c r="DG96" s="231" t="str">
        <f t="shared" si="333"/>
        <v/>
      </c>
      <c r="DH96" s="229" t="str">
        <f t="shared" si="334"/>
        <v/>
      </c>
      <c r="DI96" s="230" t="str">
        <f t="shared" si="335"/>
        <v/>
      </c>
      <c r="DJ96" s="231" t="str">
        <f t="shared" si="336"/>
        <v/>
      </c>
      <c r="DK96" s="229" t="str">
        <f t="shared" si="337"/>
        <v/>
      </c>
      <c r="DL96" s="230" t="str">
        <f t="shared" si="338"/>
        <v/>
      </c>
      <c r="DM96" s="231" t="str">
        <f t="shared" si="339"/>
        <v/>
      </c>
      <c r="DN96" s="229" t="str">
        <f t="shared" si="340"/>
        <v/>
      </c>
      <c r="DO96" s="230" t="str">
        <f t="shared" si="341"/>
        <v/>
      </c>
      <c r="DP96" s="231" t="str">
        <f t="shared" si="342"/>
        <v/>
      </c>
      <c r="DQ96" s="229" t="str">
        <f t="shared" si="343"/>
        <v/>
      </c>
      <c r="DR96" s="230" t="str">
        <f t="shared" si="344"/>
        <v/>
      </c>
      <c r="DS96" s="231" t="str">
        <f t="shared" si="345"/>
        <v/>
      </c>
      <c r="DT96" s="229" t="str">
        <f t="shared" si="346"/>
        <v/>
      </c>
      <c r="DU96" s="230" t="str">
        <f t="shared" si="347"/>
        <v/>
      </c>
      <c r="DV96" s="231" t="str">
        <f t="shared" si="348"/>
        <v/>
      </c>
      <c r="DW96" s="229" t="str">
        <f t="shared" si="349"/>
        <v/>
      </c>
      <c r="DX96" s="230" t="str">
        <f t="shared" si="350"/>
        <v/>
      </c>
      <c r="DY96" s="231" t="str">
        <f t="shared" si="351"/>
        <v/>
      </c>
      <c r="DZ96" s="229" t="str">
        <f t="shared" si="352"/>
        <v/>
      </c>
      <c r="EA96" s="230" t="str">
        <f t="shared" si="353"/>
        <v/>
      </c>
      <c r="EB96" s="231" t="str">
        <f t="shared" si="354"/>
        <v/>
      </c>
      <c r="EC96" s="229" t="str">
        <f t="shared" si="355"/>
        <v/>
      </c>
      <c r="ED96" s="252">
        <f t="shared" si="403"/>
        <v>0</v>
      </c>
      <c r="EE96" s="253">
        <f t="shared" si="404"/>
        <v>0</v>
      </c>
      <c r="EF96" s="254" t="str">
        <f t="shared" si="405"/>
        <v/>
      </c>
      <c r="EG96" s="255" t="e">
        <f t="shared" si="456"/>
        <v>#DIV/0!</v>
      </c>
      <c r="EH96" s="255" t="e">
        <f t="shared" si="456"/>
        <v>#DIV/0!</v>
      </c>
      <c r="EI96" s="255" t="e">
        <f t="shared" si="456"/>
        <v>#DIV/0!</v>
      </c>
      <c r="EJ96" s="255" t="e">
        <f t="shared" si="456"/>
        <v>#DIV/0!</v>
      </c>
      <c r="EK96" s="255" t="e">
        <f t="shared" si="456"/>
        <v>#DIV/0!</v>
      </c>
      <c r="EL96" s="255" t="e">
        <f t="shared" si="456"/>
        <v>#DIV/0!</v>
      </c>
      <c r="EM96" s="255" t="e">
        <f t="shared" si="456"/>
        <v>#DIV/0!</v>
      </c>
      <c r="EN96" s="255" t="e">
        <f t="shared" si="456"/>
        <v>#DIV/0!</v>
      </c>
      <c r="EO96" s="255" t="e">
        <f t="shared" si="456"/>
        <v>#DIV/0!</v>
      </c>
      <c r="EP96" s="255" t="e">
        <f t="shared" si="456"/>
        <v>#DIV/0!</v>
      </c>
      <c r="EQ96" s="255" t="e">
        <f t="shared" si="456"/>
        <v>#DIV/0!</v>
      </c>
      <c r="ER96" s="255" t="e">
        <f t="shared" si="456"/>
        <v>#DIV/0!</v>
      </c>
      <c r="ES96" s="255" t="e">
        <f t="shared" si="456"/>
        <v>#DIV/0!</v>
      </c>
      <c r="ET96" s="255" t="e">
        <f t="shared" si="456"/>
        <v>#DIV/0!</v>
      </c>
      <c r="EU96" s="255" t="e">
        <f t="shared" si="456"/>
        <v>#DIV/0!</v>
      </c>
      <c r="EV96" s="255" t="e">
        <f t="shared" si="456"/>
        <v>#DIV/0!</v>
      </c>
      <c r="EW96" s="255" t="e">
        <f t="shared" si="456"/>
        <v>#DIV/0!</v>
      </c>
      <c r="EX96" s="255" t="e">
        <f t="shared" si="456"/>
        <v>#DIV/0!</v>
      </c>
      <c r="EY96" s="256" t="str">
        <f t="shared" si="407"/>
        <v/>
      </c>
      <c r="EZ96" s="257" t="str">
        <f t="shared" si="408"/>
        <v/>
      </c>
      <c r="FA96" s="257" t="str">
        <f t="shared" si="409"/>
        <v/>
      </c>
      <c r="FB96" s="257" t="str">
        <f t="shared" si="410"/>
        <v/>
      </c>
      <c r="FC96" s="257" t="str">
        <f t="shared" si="411"/>
        <v/>
      </c>
      <c r="FD96" s="257" t="str">
        <f t="shared" si="412"/>
        <v/>
      </c>
      <c r="FE96" s="257" t="str">
        <f t="shared" si="413"/>
        <v/>
      </c>
      <c r="FF96" s="257" t="str">
        <f t="shared" si="414"/>
        <v/>
      </c>
      <c r="FG96" s="257" t="str">
        <f t="shared" si="415"/>
        <v/>
      </c>
      <c r="FH96" s="257" t="str">
        <f t="shared" si="416"/>
        <v/>
      </c>
      <c r="FI96" s="257" t="str">
        <f t="shared" si="417"/>
        <v/>
      </c>
      <c r="FJ96" s="257" t="str">
        <f t="shared" si="418"/>
        <v/>
      </c>
      <c r="FK96" s="257" t="str">
        <f t="shared" si="419"/>
        <v/>
      </c>
      <c r="FL96" s="257" t="str">
        <f t="shared" si="420"/>
        <v/>
      </c>
      <c r="FM96" s="257" t="str">
        <f t="shared" si="421"/>
        <v/>
      </c>
      <c r="FN96" s="257" t="str">
        <f t="shared" si="422"/>
        <v/>
      </c>
      <c r="FO96" s="257" t="str">
        <f t="shared" si="423"/>
        <v/>
      </c>
      <c r="FP96" s="258" t="str">
        <f t="shared" si="424"/>
        <v/>
      </c>
      <c r="FQ96" s="228">
        <v>96</v>
      </c>
      <c r="FR96" s="232">
        <f t="shared" si="453"/>
        <v>91</v>
      </c>
      <c r="FS96" s="230" t="str" cm="1">
        <f t="array" ref="FS96">IFERROR(INDEX($EG$4:$EX$4,_xlfn.AGGREGATE(15,6,COLUMN($EG$4:$EX$4)-COLUMN($EF$1)/($EG96:$EX96=LARGE($EG96:$EX96,1)),COLUMNS($EX$4:$EX$4))),"")</f>
        <v/>
      </c>
      <c r="FT96" s="230" t="str" cm="1">
        <f t="array" ref="FT96">IFERROR(INDEX($EG$4:$EX$4,_xlfn.AGGREGATE(15,6,COLUMN($EG$4:$EX$4)-COLUMN($EF$1)/($EG96:$EX96=LARGE($EG96:$EX96,2)),COLUMNS($EX$4:$EY$4))),"")</f>
        <v/>
      </c>
      <c r="FU96" s="230" t="str" cm="1">
        <f t="array" ref="FU96">IFERROR(INDEX($EG$4:$EX$4,_xlfn.AGGREGATE(15,6,COLUMN($EG$4:$EX$4)-COLUMN($EF$1)/($EG96:$EX96=LARGE($EG96:$EX96,3)),COLUMNS($EX$4:$EZ$4))),"")</f>
        <v/>
      </c>
      <c r="FV96" s="230" t="str" cm="1">
        <f t="array" ref="FV96">IFERROR(INDEX($EG$4:$EX$4,_xlfn.AGGREGATE(15,6,COLUMN($EG$4:$EX$4)-COLUMN($EF$1)/($EG96:$EX96=LARGE($EG96:$EX96,4)),COLUMNS($EX$4:$FA$4))),"")</f>
        <v/>
      </c>
      <c r="FW96" s="230" t="str" cm="1">
        <f t="array" ref="FW96">IFERROR(INDEX($EG$4:$EX$4,_xlfn.AGGREGATE(15,6,COLUMN($EG$4:$EX$4)-COLUMN($EF$1)/($EG96:$EX96=LARGE($EG96:$EX96,5)),COLUMNS($EX$4:$FB$4))),"")</f>
        <v/>
      </c>
      <c r="FX96" s="230" t="str" cm="1">
        <f t="array" ref="FX96">IFERROR(INDEX($EG$4:$EX$4,_xlfn.AGGREGATE(15,6,COLUMN($EG$4:$EX$4)-COLUMN($EF$1)/($EG96:$EX96=LARGE($EG96:$EX96,6)),COLUMNS($EX$4:$FC$4))),"")</f>
        <v/>
      </c>
      <c r="FY96" s="228" t="str">
        <f t="shared" si="446"/>
        <v/>
      </c>
      <c r="FZ96" s="231" t="str">
        <f t="shared" ca="1" si="447"/>
        <v>R</v>
      </c>
      <c r="GA96" s="231" t="e" cm="1">
        <f t="array" aca="1" ref="GA96" ca="1">IF(INDIRECT(VLOOKUP(GA95,General!AC:AE,3,FALSE)&amp;FQ95)&gt;0,GA95,FY95)</f>
        <v>#N/A</v>
      </c>
      <c r="GB96" s="232">
        <f t="shared" ca="1" si="448"/>
        <v>3</v>
      </c>
      <c r="GC96" s="230"/>
      <c r="GD96" s="231"/>
      <c r="GE96" s="231"/>
      <c r="GF96" s="231"/>
      <c r="GG96" s="231"/>
      <c r="GH96" s="229"/>
      <c r="GI96" s="259">
        <f ca="1">IF(FS96="",-1,COUNTIF(INDIRECT(GC96&amp;$DN$10):INDIRECT(GC96&amp;FQ96),"Y"))</f>
        <v>-1</v>
      </c>
      <c r="GJ96" s="262">
        <f ca="1">IF(FT96="",-1,COUNTIF(INDIRECT(GD96&amp;$DN$10):INDIRECT(GD96&amp;FQ96),"Y"))</f>
        <v>-1</v>
      </c>
      <c r="GK96" s="262">
        <f ca="1">IF(FU96="",-1,COUNTIF(INDIRECT(GE96&amp;$DN$10):INDIRECT(GE96&amp;FQ96),"Y"))</f>
        <v>-1</v>
      </c>
      <c r="GL96" s="260">
        <f ca="1">IF(FV96="",-1,COUNTIF(INDIRECT(GF96&amp;$DN$10):INDIRECT(GF96&amp;FQ96),"Y"))</f>
        <v>-1</v>
      </c>
      <c r="GM96" s="264">
        <f ca="1">IF(FW96="",-1,COUNTIF(INDIRECT(GG96&amp;$DN$10):INDIRECT(GG96&amp;FQ96),"Y"))</f>
        <v>-1</v>
      </c>
      <c r="GN96" s="264">
        <f ca="1">IF(FX96="",-1,COUNTIF(INDIRECT(GH96&amp;$DN$10):INDIRECT(GH96&amp;FQ96),"Y"))</f>
        <v>-1</v>
      </c>
      <c r="GO96" s="230" t="str" cm="1">
        <f t="array" ref="GO96">IFERROR(INDEX($DP$96:$DU$96,_xlfn.AGGREGATE(15,6,COLUMN($DP$96:$DU$96)-COLUMN($DO$96)/($EF$96:$EK$96=MAX($EF$96:$EK$96)),COLUMNS($DP$96:FS96))),"")</f>
        <v/>
      </c>
      <c r="GP96" s="231" t="str" cm="1">
        <f t="array" ref="GP96">IFERROR(INDEX($DP$96:$DU$96,_xlfn.AGGREGATE(15,6,COLUMN($DP$96:$DU$96)-COLUMN($DO$96)/($EF$96:$EK$96=MAX($EF$96:$EK$96)),COLUMNS($DP$96:FT96))),"")</f>
        <v/>
      </c>
      <c r="GQ96" s="231" t="str" cm="1">
        <f t="array" ref="GQ96">IFERROR(INDEX($DP$96:$DU$96,_xlfn.AGGREGATE(15,6,COLUMN($DP$96:$DU$96)-COLUMN($DO$96)/($EF$96:$EK$96=MAX($EF$96:$EK$96)),COLUMNS($DP$96:FU96))),"")</f>
        <v/>
      </c>
      <c r="GR96" s="231" t="str" cm="1">
        <f t="array" ref="GR96">IFERROR(INDEX($DP$96:$DU$96,_xlfn.AGGREGATE(15,6,COLUMN($DP$96:$DU$96)-COLUMN($DO$96)/($EF$96:$EK$96=MAX($EF$96:$EK$96)),COLUMNS($DP$96:FV96))),"")</f>
        <v/>
      </c>
      <c r="GS96" s="231" t="str" cm="1">
        <f t="array" ref="GS96">IFERROR(INDEX($DP$96:$DU$96,_xlfn.AGGREGATE(15,6,COLUMN($DP$96:$DU$96)-COLUMN($DO$96)/($EF$96:$EK$96=MAX($EF$96:$EK$96)),COLUMNS($DP$96:FW96))),"")</f>
        <v/>
      </c>
      <c r="GT96" s="229" t="str" cm="1">
        <f t="array" ref="GT96">IFERROR(INDEX($DP$96:$DU$96,_xlfn.AGGREGATE(15,6,COLUMN($DP$96:$DU$96)-COLUMN($DO$96)/($EF$96:$EK$96=MAX($EF$96:$EK$96)),COLUMNS($DP$96:FX96))),"")</f>
        <v/>
      </c>
      <c r="GU96" s="234">
        <f t="shared" ca="1" si="425"/>
        <v>6</v>
      </c>
      <c r="GV96" s="232">
        <f t="shared" ca="1" si="449"/>
        <v>3</v>
      </c>
      <c r="GW96" s="263" t="str" cm="1">
        <f t="array" aca="1" ref="GW96" ca="1">INDEX(GO96:GT96,1,GV96)</f>
        <v/>
      </c>
      <c r="GX96" s="230" t="str">
        <f t="shared" ca="1" si="283"/>
        <v>B</v>
      </c>
      <c r="GY96" s="231" t="str">
        <f t="shared" ca="1" si="284"/>
        <v>T</v>
      </c>
      <c r="GZ96" s="231" t="str">
        <f t="shared" si="285"/>
        <v>C</v>
      </c>
      <c r="HA96" s="231" t="str">
        <f t="shared" si="274"/>
        <v/>
      </c>
      <c r="HB96" s="231" t="str">
        <f t="shared" ca="1" si="275"/>
        <v>00</v>
      </c>
      <c r="HC96" s="231" t="str">
        <f t="shared" si="276"/>
        <v>00</v>
      </c>
      <c r="HD96" s="234" t="str">
        <f t="shared" si="356"/>
        <v/>
      </c>
      <c r="HE96" s="234" t="str">
        <f t="shared" si="357"/>
        <v/>
      </c>
      <c r="HF96" s="234" t="str">
        <f t="shared" si="358"/>
        <v/>
      </c>
      <c r="HG96" s="234" t="str">
        <f t="shared" si="359"/>
        <v/>
      </c>
      <c r="HH96" s="234" t="str">
        <f t="shared" si="360"/>
        <v/>
      </c>
      <c r="HI96" s="234" t="str">
        <f t="shared" si="361"/>
        <v/>
      </c>
      <c r="HJ96" s="234">
        <f t="shared" ca="1" si="362"/>
        <v>0</v>
      </c>
      <c r="HK96" s="234">
        <f t="shared" ca="1" si="362"/>
        <v>0</v>
      </c>
      <c r="HL96" s="230" t="str">
        <f t="shared" si="277"/>
        <v/>
      </c>
      <c r="HM96" s="231">
        <f>IF(CC96="",0,IFERROR(VLOOKUP(CC91&amp;CC92&amp;CC93&amp;CC94&amp;CC95&amp;CC96,General!I:J,2,FALSE),0))</f>
        <v>0</v>
      </c>
      <c r="HN96" s="231">
        <f>IF(CF96="",0,IFERROR(VLOOKUP(CF91&amp;CF92&amp;CF93&amp;CF94&amp;CF95&amp;CF96,General!I:J,2,FALSE),0))</f>
        <v>0</v>
      </c>
      <c r="HO96" s="231">
        <f>IF(CI96="",0,IFERROR(VLOOKUP(CI91&amp;CI92&amp;CI93&amp;CI94&amp;CI95&amp;CI96,General!I:J,2,FALSE),0))</f>
        <v>0</v>
      </c>
      <c r="HP96" s="231">
        <f>IF(CL96="",0,IFERROR(VLOOKUP(CL91&amp;CL92&amp;CL93&amp;CL94&amp;CL95&amp;CL96,General!I:J,2,FALSE),0))</f>
        <v>0</v>
      </c>
      <c r="HQ96" s="231">
        <f>IF(CO96="",0,IFERROR(VLOOKUP(CO91&amp;CO92&amp;CO93&amp;CO94&amp;CO95&amp;CO96,General!I:J,2,FALSE),0))</f>
        <v>0</v>
      </c>
      <c r="HR96" s="231">
        <f>IF(CR96="",0,IFERROR(VLOOKUP(CR91&amp;CR92&amp;CR93&amp;CR94&amp;CR95&amp;CR96,General!I:J,2,FALSE),0))</f>
        <v>0</v>
      </c>
      <c r="HS96" s="231">
        <f>IF(CU96="",0,IFERROR(VLOOKUP(CU91&amp;CU92&amp;CU93&amp;CU94&amp;CU95&amp;CU96,General!I:J,2,FALSE),0))</f>
        <v>0</v>
      </c>
      <c r="HT96" s="231">
        <f>IF(CX96="",0,IFERROR(VLOOKUP(CX91&amp;CX92&amp;CX93&amp;CX94&amp;CX95&amp;CX96,General!I:J,2,FALSE),0))</f>
        <v>0</v>
      </c>
      <c r="HU96" s="231">
        <f>IF(DA96="",0,IFERROR(VLOOKUP(DA91&amp;DA92&amp;DA93&amp;DA94&amp;DA95&amp;DA96,General!I:J,2,FALSE),0))</f>
        <v>0</v>
      </c>
      <c r="HV96" s="231">
        <f>IF(DD96="",0,IFERROR(VLOOKUP(DD91&amp;DD92&amp;DD93&amp;DD94&amp;DD95&amp;DD96,General!I:J,2,FALSE),0))</f>
        <v>0</v>
      </c>
      <c r="HW96" s="231">
        <f>IF(DG96="",0,IFERROR(VLOOKUP(DG91&amp;DG92&amp;DG93&amp;DG94&amp;DG95&amp;DG96,General!I:J,2,FALSE),0))</f>
        <v>0</v>
      </c>
      <c r="HX96" s="231">
        <f>IF(DJ96="",0,IFERROR(VLOOKUP(DJ91&amp;DJ92&amp;DJ93&amp;DJ94&amp;DJ95&amp;DJ96,General!I:J,2,FALSE),0))</f>
        <v>0</v>
      </c>
      <c r="HY96" s="231">
        <f>IF(DM96="",0,IFERROR(VLOOKUP(DM91&amp;DM92&amp;DM93&amp;DM94&amp;DM95&amp;DM96,General!I:J,2,FALSE),0))</f>
        <v>0</v>
      </c>
      <c r="HZ96" s="231">
        <f>IF(DP96="",0,IFERROR(VLOOKUP(DP91&amp;DP92&amp;DP93&amp;DP94&amp;DP95&amp;DP96,General!I:J,2,FALSE),0))</f>
        <v>0</v>
      </c>
      <c r="IA96" s="231">
        <f>IF(DS96="",0,IFERROR(VLOOKUP(DS91&amp;DS92&amp;DS93&amp;DS94&amp;DS95&amp;DS96,General!I:J,2,FALSE),0))</f>
        <v>0</v>
      </c>
      <c r="IB96" s="231">
        <f>IF(DV96="",0,IFERROR(VLOOKUP(DV91&amp;DV92&amp;DV93&amp;DV94&amp;DV95&amp;DV96,General!I:J,2,FALSE),0))</f>
        <v>0</v>
      </c>
      <c r="IC96" s="229">
        <f>IF(DY96="",0,IFERROR(VLOOKUP(DY91&amp;DY92&amp;DY93&amp;DY94&amp;DY95&amp;DY96,General!I:J,2,FALSE),0))</f>
        <v>0</v>
      </c>
      <c r="ID96" s="229">
        <f>IF(EB96="",0,IFERROR(VLOOKUP(EB91&amp;EB92&amp;EB93&amp;EB94&amp;EB95&amp;EB96,General!I:J,2,FALSE),0))</f>
        <v>0</v>
      </c>
      <c r="IE96" s="229">
        <v>0</v>
      </c>
      <c r="IF96" s="234" t="str">
        <f t="shared" si="426"/>
        <v/>
      </c>
      <c r="IG96" s="234" t="str">
        <f t="shared" si="363"/>
        <v>N</v>
      </c>
      <c r="IH96" s="234" t="str">
        <f t="shared" ca="1" si="364"/>
        <v>N</v>
      </c>
      <c r="II96" s="234" t="str">
        <f t="shared" si="365"/>
        <v>N</v>
      </c>
      <c r="IJ96" s="234" t="str">
        <f t="shared" si="366"/>
        <v/>
      </c>
      <c r="IK96" s="276" t="str">
        <f t="shared" ca="1" si="367"/>
        <v/>
      </c>
      <c r="IL96" s="234" t="str">
        <f t="shared" ca="1" si="368"/>
        <v/>
      </c>
      <c r="IM96" s="234" t="str">
        <f t="shared" si="369"/>
        <v/>
      </c>
      <c r="IN96" s="234" t="str">
        <f t="shared" si="370"/>
        <v/>
      </c>
      <c r="IO96" s="234" t="str">
        <f t="shared" si="371"/>
        <v/>
      </c>
      <c r="IP96" s="234" t="str">
        <f t="shared" si="372"/>
        <v/>
      </c>
      <c r="IQ96" s="234" t="str">
        <f t="shared" si="278"/>
        <v/>
      </c>
      <c r="IR96" s="234" t="str">
        <f t="shared" si="279"/>
        <v/>
      </c>
      <c r="IS96" s="234" t="str">
        <f t="shared" si="266"/>
        <v>00000</v>
      </c>
      <c r="IT96" s="234" t="str">
        <f t="shared" si="266"/>
        <v>00000</v>
      </c>
      <c r="IU96" s="234" t="str">
        <f t="shared" si="267"/>
        <v>000000</v>
      </c>
      <c r="IV96" s="234" t="str">
        <f t="shared" si="267"/>
        <v>000000</v>
      </c>
      <c r="IW96" s="234" t="str">
        <f t="shared" si="268"/>
        <v>B</v>
      </c>
      <c r="IX96" s="234" t="str">
        <f t="shared" si="427"/>
        <v>B</v>
      </c>
      <c r="IY96" s="234" t="str">
        <f t="shared" si="373"/>
        <v/>
      </c>
      <c r="IZ96" s="234" t="str">
        <f t="shared" ca="1" si="374"/>
        <v/>
      </c>
      <c r="JA96" s="234" t="str">
        <f t="shared" ca="1" si="375"/>
        <v>0</v>
      </c>
      <c r="JB96" s="234" t="str">
        <f t="shared" ca="1" si="376"/>
        <v/>
      </c>
      <c r="JC96" s="234" t="str">
        <f t="shared" si="377"/>
        <v>0</v>
      </c>
      <c r="JD96" s="234" t="str">
        <f t="shared" ca="1" si="378"/>
        <v/>
      </c>
      <c r="JE96" s="234" t="str">
        <f t="shared" ca="1" si="428"/>
        <v/>
      </c>
      <c r="JF96" s="234" t="str">
        <f t="shared" ca="1" si="429"/>
        <v/>
      </c>
      <c r="JG96" s="234" t="str">
        <f t="shared" ca="1" si="430"/>
        <v/>
      </c>
      <c r="JH96" s="234" t="str">
        <f t="shared" si="379"/>
        <v/>
      </c>
      <c r="JI96" s="234"/>
      <c r="JJ96" s="234"/>
      <c r="JK96" s="234"/>
      <c r="JL96" s="234"/>
      <c r="JM96" s="234"/>
      <c r="JN96" s="234">
        <v>1</v>
      </c>
      <c r="JO96" s="218"/>
      <c r="JP96" s="234"/>
      <c r="JQ96" s="234"/>
      <c r="JS96" s="281" t="e">
        <f t="shared" si="454"/>
        <v>#DIV/0!</v>
      </c>
      <c r="JT96" s="1" t="e">
        <f t="shared" si="455"/>
        <v>#DIV/0!</v>
      </c>
      <c r="JU96" s="1" t="e">
        <f t="shared" si="431"/>
        <v>#DIV/0!</v>
      </c>
      <c r="JV96" s="1" t="e">
        <f t="shared" si="432"/>
        <v>#DIV/0!</v>
      </c>
      <c r="JW96" s="1" t="e">
        <f t="shared" si="433"/>
        <v>#DIV/0!</v>
      </c>
      <c r="JX96" s="1" t="str">
        <f t="shared" si="434"/>
        <v/>
      </c>
      <c r="JY96" s="1" t="str">
        <f t="shared" si="435"/>
        <v/>
      </c>
      <c r="JZ96" s="1" t="str">
        <f t="shared" si="436"/>
        <v/>
      </c>
      <c r="KA96" s="1" t="str">
        <f t="shared" si="437"/>
        <v/>
      </c>
      <c r="KB96" s="1" t="str">
        <f t="shared" si="438"/>
        <v/>
      </c>
      <c r="KC96" s="1" t="str" cm="1">
        <f t="array" aca="1" ref="KC96" ca="1">IF(INDIRECT(VLOOKUP(KC95,General!AC:AE,3,FALSE)&amp;FQ95)&gt;1,KC95,JX96)</f>
        <v>DL</v>
      </c>
      <c r="KD96" s="1" t="str" cm="1">
        <f t="array" aca="1" ref="KD96" ca="1">IF(AND(INDIRECT(VLOOKUP(KD95,General!AC:AE,3,FALSE)&amp;FQ95)&gt;6,KD95&lt;&gt;KC96),KD95,IF(JX96&lt;&gt;KC96,JX96,IF(AND(JX96=JY96,JX96=JZ96),KA96,IF(JX96=JY96,JZ96,JY96))))</f>
        <v>DR</v>
      </c>
      <c r="KE96" s="1" t="str" cm="1">
        <f t="array" aca="1" ref="KE96" ca="1">IF(AND(INDIRECT(VLOOKUP(KE95,General!AC:AE,3,FALSE)&amp;FQ95)&gt;6,KE95&lt;&gt;KC96,KE95&lt;&gt;KD96),KE95,IF(AND(JX96&lt;&gt;KC96,JX96&lt;&gt;KD96),JX96,IF(AND(JY96&lt;&gt;KC96,JY96&lt;&gt;KD96),JY96,IF(AND(JZ96&lt;&gt;KC96,JZ96&lt;&gt;KD96),JZ96,IF(AND(KA96&lt;&gt;KC96,KA96&lt;&gt;KD96),KA96,KB96)))))</f>
        <v>CW</v>
      </c>
      <c r="KF96" s="1" t="str" cm="1">
        <f t="array" aca="1" ref="KF96" ca="1">INDIRECT(KC96&amp;FQ96)</f>
        <v/>
      </c>
      <c r="KG96" s="1" t="str" cm="1">
        <f t="array" aca="1" ref="KG96" ca="1">INDIRECT(KD96&amp;FQ96)</f>
        <v/>
      </c>
      <c r="KH96" s="1" t="str" cm="1">
        <f t="array" aca="1" ref="KH96" ca="1">INDIRECT(KE96&amp;FQ96)</f>
        <v/>
      </c>
      <c r="KI96" s="1" t="str">
        <f ca="1">VLOOKUP(KC96,General!AF:AG,2,FALSE)</f>
        <v xml:space="preserve">L3O </v>
      </c>
      <c r="KJ96" s="1" t="str">
        <f ca="1">VLOOKUP(KD96,General!AF:AG,2,FALSE)</f>
        <v xml:space="preserve">L4O </v>
      </c>
      <c r="KK96" s="1" t="str">
        <f ca="1">VLOOKUP(KE96,General!AF:AG,2,FALSE)</f>
        <v>AWB</v>
      </c>
      <c r="KL96" s="1" t="str">
        <f t="shared" ca="1" si="450"/>
        <v>Y</v>
      </c>
      <c r="KM96" s="1" t="str">
        <f t="shared" ca="1" si="451"/>
        <v>Y</v>
      </c>
      <c r="KN96" s="1" t="str">
        <f t="shared" ca="1" si="452"/>
        <v>Y</v>
      </c>
    </row>
    <row r="97" spans="1:300" ht="15.75" thickBot="1">
      <c r="A97" s="1">
        <v>93</v>
      </c>
      <c r="B97" s="9" t="str">
        <f t="shared" si="286"/>
        <v/>
      </c>
      <c r="C97" s="91" t="str">
        <f t="shared" si="439"/>
        <v/>
      </c>
      <c r="D97" s="86" t="str">
        <f t="shared" si="380"/>
        <v/>
      </c>
      <c r="E97" s="87" t="str">
        <f t="shared" si="380"/>
        <v/>
      </c>
      <c r="F97" s="8" t="str">
        <f t="shared" si="287"/>
        <v/>
      </c>
      <c r="H97" s="94" t="str">
        <f t="shared" si="440"/>
        <v/>
      </c>
      <c r="I97" s="86" t="str">
        <f t="shared" si="381"/>
        <v/>
      </c>
      <c r="J97" s="87" t="str">
        <f t="shared" si="381"/>
        <v/>
      </c>
      <c r="K97" s="8" t="str">
        <f t="shared" si="382"/>
        <v/>
      </c>
      <c r="L97" s="52"/>
      <c r="M97" s="16" t="str">
        <f>IF(Dashboard!AH97="","",Dashboard!AH97)</f>
        <v/>
      </c>
      <c r="O97" s="9" t="str">
        <f t="shared" si="441"/>
        <v/>
      </c>
      <c r="P97" s="86" t="str">
        <f t="shared" si="383"/>
        <v/>
      </c>
      <c r="Q97" s="87" t="str">
        <f t="shared" si="383"/>
        <v/>
      </c>
      <c r="R97" s="4" t="str">
        <f t="shared" si="384"/>
        <v/>
      </c>
      <c r="S97" s="4" t="str">
        <f t="shared" si="385"/>
        <v/>
      </c>
      <c r="T97" s="110" t="str">
        <f t="shared" si="386"/>
        <v/>
      </c>
      <c r="U97" s="4" t="str">
        <f>IF(M97="","",IF(B97="NB",U96,IF(T97="",SUM($T$5:$T97)+S97,SUM($T$5:$T97))))</f>
        <v/>
      </c>
      <c r="V97" s="98" t="str">
        <f t="shared" si="272"/>
        <v/>
      </c>
      <c r="W97" s="72" t="e">
        <f t="shared" ca="1" si="288"/>
        <v>#VALUE!</v>
      </c>
      <c r="X97" s="74" t="str">
        <f t="shared" si="289"/>
        <v/>
      </c>
      <c r="Y97" s="9" t="str">
        <f t="shared" ca="1" si="280"/>
        <v>D</v>
      </c>
      <c r="Z97" s="4" t="str">
        <f t="shared" ca="1" si="281"/>
        <v>D</v>
      </c>
      <c r="AA97" s="4" t="str">
        <f t="shared" ca="1" si="282"/>
        <v>B</v>
      </c>
      <c r="AB97" s="4" t="str">
        <f t="shared" si="442"/>
        <v/>
      </c>
      <c r="AC97" s="4" t="str">
        <f t="shared" si="443"/>
        <v/>
      </c>
      <c r="AD97" s="4" t="str">
        <f t="shared" si="444"/>
        <v/>
      </c>
      <c r="AE97" s="1" t="str">
        <f t="shared" si="387"/>
        <v/>
      </c>
      <c r="AF97" s="1" t="str">
        <f t="shared" si="388"/>
        <v/>
      </c>
      <c r="AG97" s="1" t="str">
        <f t="shared" si="389"/>
        <v/>
      </c>
      <c r="AH97" s="1" t="str">
        <f t="shared" si="390"/>
        <v/>
      </c>
      <c r="AI97" s="1" t="str">
        <f t="shared" si="391"/>
        <v/>
      </c>
      <c r="AJ97" s="1" t="str">
        <f t="shared" si="392"/>
        <v/>
      </c>
      <c r="AK97" s="1">
        <f t="shared" si="393"/>
        <v>0</v>
      </c>
      <c r="AL97" s="1">
        <f t="shared" si="393"/>
        <v>0</v>
      </c>
      <c r="AM97" s="1" t="str">
        <f t="shared" si="273"/>
        <v/>
      </c>
      <c r="AN97" s="1">
        <f t="shared" si="290"/>
        <v>0</v>
      </c>
      <c r="AO97" s="1" t="str">
        <f t="shared" si="445"/>
        <v/>
      </c>
      <c r="AP97" s="1" t="str">
        <f t="shared" si="291"/>
        <v>N</v>
      </c>
      <c r="AQ97" s="1" t="str">
        <f t="shared" si="292"/>
        <v>N</v>
      </c>
      <c r="AR97" s="1" t="str">
        <f t="shared" si="293"/>
        <v>N</v>
      </c>
      <c r="AS97" s="1" t="str">
        <f t="shared" si="294"/>
        <v/>
      </c>
      <c r="AT97" s="15" t="str">
        <f t="shared" ca="1" si="394"/>
        <v/>
      </c>
      <c r="AU97" s="1" t="str">
        <f t="shared" ca="1" si="295"/>
        <v/>
      </c>
      <c r="AV97" s="1" t="str">
        <f t="shared" ca="1" si="296"/>
        <v/>
      </c>
      <c r="AW97" s="1" t="str">
        <f t="shared" si="297"/>
        <v/>
      </c>
      <c r="AX97" s="1" t="str">
        <f t="shared" si="298"/>
        <v/>
      </c>
      <c r="AY97" s="1" t="str">
        <f t="shared" si="299"/>
        <v/>
      </c>
      <c r="AZ97" s="1" t="str">
        <f>IF(Dashboard!AH97="P",IF(AZ96="",1,AZ96+1),"")</f>
        <v/>
      </c>
      <c r="BA97" s="1" t="str">
        <f>IF(Dashboard!AH97="B",IF(BA96="",1,BA96+1),"")</f>
        <v/>
      </c>
      <c r="BB97" s="1" t="str">
        <f t="shared" si="270"/>
        <v>00000</v>
      </c>
      <c r="BC97" s="1" t="str">
        <f t="shared" si="270"/>
        <v>00000</v>
      </c>
      <c r="BD97" s="1" t="str">
        <f t="shared" si="271"/>
        <v>000000</v>
      </c>
      <c r="BE97" s="1" t="str">
        <f t="shared" si="271"/>
        <v>000000</v>
      </c>
      <c r="BF97" s="1" t="str">
        <f t="shared" si="395"/>
        <v>B</v>
      </c>
      <c r="BG97" s="1" t="str">
        <f t="shared" si="300"/>
        <v/>
      </c>
      <c r="BH97" s="1">
        <f t="shared" ca="1" si="396"/>
        <v>0</v>
      </c>
      <c r="BI97" s="1" t="str">
        <f t="shared" si="301"/>
        <v/>
      </c>
      <c r="BJ97" s="1">
        <f t="shared" ca="1" si="397"/>
        <v>0</v>
      </c>
      <c r="BK97" s="1" t="str">
        <f t="shared" si="302"/>
        <v/>
      </c>
      <c r="BL97" s="1">
        <f t="shared" ca="1" si="398"/>
        <v>0</v>
      </c>
      <c r="BM97" s="1" t="str">
        <f t="shared" ca="1" si="399"/>
        <v>0</v>
      </c>
      <c r="BN97" s="1" t="str">
        <f t="shared" ca="1" si="400"/>
        <v>0</v>
      </c>
      <c r="BO97" s="1" t="str">
        <f t="shared" ca="1" si="401"/>
        <v>0</v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-6</v>
      </c>
      <c r="BZ97" s="1">
        <f>IF(Dashboard!U97="",1,0.5)</f>
        <v>1</v>
      </c>
      <c r="CB97" s="230" t="str">
        <f t="shared" si="303"/>
        <v/>
      </c>
      <c r="CC97" s="231" t="str">
        <f t="shared" si="304"/>
        <v/>
      </c>
      <c r="CD97" s="229" t="str">
        <f t="shared" si="305"/>
        <v/>
      </c>
      <c r="CE97" s="230" t="str">
        <f t="shared" si="306"/>
        <v/>
      </c>
      <c r="CF97" s="231" t="str">
        <f t="shared" si="307"/>
        <v/>
      </c>
      <c r="CG97" s="229" t="str">
        <f t="shared" si="308"/>
        <v/>
      </c>
      <c r="CH97" s="230" t="str">
        <f t="shared" si="309"/>
        <v/>
      </c>
      <c r="CI97" s="231" t="str">
        <f t="shared" si="310"/>
        <v/>
      </c>
      <c r="CJ97" s="229" t="str">
        <f t="shared" si="311"/>
        <v/>
      </c>
      <c r="CK97" s="230" t="str">
        <f t="shared" si="312"/>
        <v/>
      </c>
      <c r="CL97" s="231" t="str">
        <f t="shared" si="313"/>
        <v/>
      </c>
      <c r="CM97" s="229" t="str">
        <f t="shared" si="314"/>
        <v/>
      </c>
      <c r="CN97" s="230" t="str">
        <f t="shared" si="402"/>
        <v/>
      </c>
      <c r="CO97" s="231" t="str">
        <f t="shared" si="315"/>
        <v/>
      </c>
      <c r="CP97" s="229" t="str">
        <f t="shared" si="316"/>
        <v/>
      </c>
      <c r="CQ97" s="230" t="str">
        <f t="shared" si="317"/>
        <v/>
      </c>
      <c r="CR97" s="231" t="str">
        <f t="shared" si="318"/>
        <v/>
      </c>
      <c r="CS97" s="229" t="str">
        <f t="shared" si="319"/>
        <v/>
      </c>
      <c r="CT97" s="230" t="str">
        <f t="shared" si="320"/>
        <v/>
      </c>
      <c r="CU97" s="231" t="str">
        <f t="shared" si="321"/>
        <v/>
      </c>
      <c r="CV97" s="229" t="str">
        <f t="shared" si="322"/>
        <v/>
      </c>
      <c r="CW97" s="230" t="str">
        <f t="shared" si="323"/>
        <v/>
      </c>
      <c r="CX97" s="231" t="str">
        <f t="shared" si="324"/>
        <v/>
      </c>
      <c r="CY97" s="232" t="str">
        <f t="shared" si="325"/>
        <v/>
      </c>
      <c r="CZ97" s="230" t="str">
        <f t="shared" si="326"/>
        <v/>
      </c>
      <c r="DA97" s="231" t="str">
        <f t="shared" si="327"/>
        <v/>
      </c>
      <c r="DB97" s="229" t="str">
        <f t="shared" si="328"/>
        <v/>
      </c>
      <c r="DC97" s="230" t="str">
        <f t="shared" si="329"/>
        <v/>
      </c>
      <c r="DD97" s="231" t="str">
        <f t="shared" si="330"/>
        <v/>
      </c>
      <c r="DE97" s="229" t="str">
        <f t="shared" si="331"/>
        <v/>
      </c>
      <c r="DF97" s="230" t="str">
        <f t="shared" si="332"/>
        <v/>
      </c>
      <c r="DG97" s="231" t="str">
        <f t="shared" si="333"/>
        <v/>
      </c>
      <c r="DH97" s="229" t="str">
        <f t="shared" si="334"/>
        <v/>
      </c>
      <c r="DI97" s="230" t="str">
        <f t="shared" si="335"/>
        <v/>
      </c>
      <c r="DJ97" s="231" t="str">
        <f t="shared" si="336"/>
        <v/>
      </c>
      <c r="DK97" s="229" t="str">
        <f t="shared" si="337"/>
        <v/>
      </c>
      <c r="DL97" s="230" t="str">
        <f t="shared" si="338"/>
        <v/>
      </c>
      <c r="DM97" s="231" t="str">
        <f t="shared" si="339"/>
        <v/>
      </c>
      <c r="DN97" s="229" t="str">
        <f t="shared" si="340"/>
        <v/>
      </c>
      <c r="DO97" s="230" t="str">
        <f t="shared" si="341"/>
        <v/>
      </c>
      <c r="DP97" s="231" t="str">
        <f t="shared" si="342"/>
        <v/>
      </c>
      <c r="DQ97" s="229" t="str">
        <f t="shared" si="343"/>
        <v/>
      </c>
      <c r="DR97" s="230" t="str">
        <f t="shared" si="344"/>
        <v/>
      </c>
      <c r="DS97" s="231" t="str">
        <f t="shared" si="345"/>
        <v/>
      </c>
      <c r="DT97" s="229" t="str">
        <f t="shared" si="346"/>
        <v/>
      </c>
      <c r="DU97" s="230" t="str">
        <f t="shared" si="347"/>
        <v/>
      </c>
      <c r="DV97" s="231" t="str">
        <f t="shared" si="348"/>
        <v/>
      </c>
      <c r="DW97" s="229" t="str">
        <f t="shared" si="349"/>
        <v/>
      </c>
      <c r="DX97" s="230" t="str">
        <f t="shared" si="350"/>
        <v/>
      </c>
      <c r="DY97" s="231" t="str">
        <f t="shared" si="351"/>
        <v/>
      </c>
      <c r="DZ97" s="229" t="str">
        <f t="shared" si="352"/>
        <v/>
      </c>
      <c r="EA97" s="230" t="str">
        <f t="shared" si="353"/>
        <v/>
      </c>
      <c r="EB97" s="231" t="str">
        <f t="shared" si="354"/>
        <v/>
      </c>
      <c r="EC97" s="229" t="str">
        <f t="shared" si="355"/>
        <v/>
      </c>
      <c r="ED97" s="252">
        <f t="shared" si="403"/>
        <v>0</v>
      </c>
      <c r="EE97" s="253">
        <f t="shared" si="404"/>
        <v>0</v>
      </c>
      <c r="EF97" s="254" t="str">
        <f t="shared" si="405"/>
        <v/>
      </c>
      <c r="EG97" s="255" t="e">
        <f t="shared" si="456"/>
        <v>#DIV/0!</v>
      </c>
      <c r="EH97" s="255" t="e">
        <f t="shared" si="456"/>
        <v>#DIV/0!</v>
      </c>
      <c r="EI97" s="255" t="e">
        <f t="shared" si="456"/>
        <v>#DIV/0!</v>
      </c>
      <c r="EJ97" s="255" t="e">
        <f t="shared" si="456"/>
        <v>#DIV/0!</v>
      </c>
      <c r="EK97" s="255" t="e">
        <f t="shared" si="456"/>
        <v>#DIV/0!</v>
      </c>
      <c r="EL97" s="255" t="e">
        <f t="shared" si="456"/>
        <v>#DIV/0!</v>
      </c>
      <c r="EM97" s="255" t="e">
        <f t="shared" si="456"/>
        <v>#DIV/0!</v>
      </c>
      <c r="EN97" s="255" t="e">
        <f t="shared" si="456"/>
        <v>#DIV/0!</v>
      </c>
      <c r="EO97" s="255" t="e">
        <f t="shared" si="456"/>
        <v>#DIV/0!</v>
      </c>
      <c r="EP97" s="255" t="e">
        <f t="shared" si="456"/>
        <v>#DIV/0!</v>
      </c>
      <c r="EQ97" s="255" t="e">
        <f t="shared" si="456"/>
        <v>#DIV/0!</v>
      </c>
      <c r="ER97" s="255" t="e">
        <f t="shared" si="456"/>
        <v>#DIV/0!</v>
      </c>
      <c r="ES97" s="255" t="e">
        <f t="shared" si="456"/>
        <v>#DIV/0!</v>
      </c>
      <c r="ET97" s="255" t="e">
        <f t="shared" si="456"/>
        <v>#DIV/0!</v>
      </c>
      <c r="EU97" s="255" t="e">
        <f t="shared" si="456"/>
        <v>#DIV/0!</v>
      </c>
      <c r="EV97" s="255" t="e">
        <f t="shared" si="456"/>
        <v>#DIV/0!</v>
      </c>
      <c r="EW97" s="255" t="e">
        <f t="shared" si="456"/>
        <v>#DIV/0!</v>
      </c>
      <c r="EX97" s="255" t="e">
        <f t="shared" si="456"/>
        <v>#DIV/0!</v>
      </c>
      <c r="EY97" s="256" t="str">
        <f t="shared" si="407"/>
        <v/>
      </c>
      <c r="EZ97" s="257" t="str">
        <f t="shared" si="408"/>
        <v/>
      </c>
      <c r="FA97" s="257" t="str">
        <f t="shared" si="409"/>
        <v/>
      </c>
      <c r="FB97" s="257" t="str">
        <f t="shared" si="410"/>
        <v/>
      </c>
      <c r="FC97" s="257" t="str">
        <f t="shared" si="411"/>
        <v/>
      </c>
      <c r="FD97" s="257" t="str">
        <f t="shared" si="412"/>
        <v/>
      </c>
      <c r="FE97" s="257" t="str">
        <f t="shared" si="413"/>
        <v/>
      </c>
      <c r="FF97" s="257" t="str">
        <f t="shared" si="414"/>
        <v/>
      </c>
      <c r="FG97" s="257" t="str">
        <f t="shared" si="415"/>
        <v/>
      </c>
      <c r="FH97" s="257" t="str">
        <f t="shared" si="416"/>
        <v/>
      </c>
      <c r="FI97" s="257" t="str">
        <f t="shared" si="417"/>
        <v/>
      </c>
      <c r="FJ97" s="257" t="str">
        <f t="shared" si="418"/>
        <v/>
      </c>
      <c r="FK97" s="257" t="str">
        <f t="shared" si="419"/>
        <v/>
      </c>
      <c r="FL97" s="257" t="str">
        <f t="shared" si="420"/>
        <v/>
      </c>
      <c r="FM97" s="257" t="str">
        <f t="shared" si="421"/>
        <v/>
      </c>
      <c r="FN97" s="257" t="str">
        <f t="shared" si="422"/>
        <v/>
      </c>
      <c r="FO97" s="257" t="str">
        <f t="shared" si="423"/>
        <v/>
      </c>
      <c r="FP97" s="258" t="str">
        <f t="shared" si="424"/>
        <v/>
      </c>
      <c r="FQ97" s="228">
        <v>97</v>
      </c>
      <c r="FR97" s="232">
        <f t="shared" si="453"/>
        <v>92</v>
      </c>
      <c r="FS97" s="230" t="str" cm="1">
        <f t="array" ref="FS97">IFERROR(INDEX($EG$4:$EX$4,_xlfn.AGGREGATE(15,6,COLUMN($EG$4:$EX$4)-COLUMN($EF$1)/($EG97:$EX97=LARGE($EG97:$EX97,1)),COLUMNS($EX$4:$EX$4))),"")</f>
        <v/>
      </c>
      <c r="FT97" s="230" t="str" cm="1">
        <f t="array" ref="FT97">IFERROR(INDEX($EG$4:$EX$4,_xlfn.AGGREGATE(15,6,COLUMN($EG$4:$EX$4)-COLUMN($EF$1)/($EG97:$EX97=LARGE($EG97:$EX97,2)),COLUMNS($EX$4:$EY$4))),"")</f>
        <v/>
      </c>
      <c r="FU97" s="230" t="str" cm="1">
        <f t="array" ref="FU97">IFERROR(INDEX($EG$4:$EX$4,_xlfn.AGGREGATE(15,6,COLUMN($EG$4:$EX$4)-COLUMN($EF$1)/($EG97:$EX97=LARGE($EG97:$EX97,3)),COLUMNS($EX$4:$EZ$4))),"")</f>
        <v/>
      </c>
      <c r="FV97" s="230" t="str" cm="1">
        <f t="array" ref="FV97">IFERROR(INDEX($EG$4:$EX$4,_xlfn.AGGREGATE(15,6,COLUMN($EG$4:$EX$4)-COLUMN($EF$1)/($EG97:$EX97=LARGE($EG97:$EX97,4)),COLUMNS($EX$4:$FA$4))),"")</f>
        <v/>
      </c>
      <c r="FW97" s="230" t="str" cm="1">
        <f t="array" ref="FW97">IFERROR(INDEX($EG$4:$EX$4,_xlfn.AGGREGATE(15,6,COLUMN($EG$4:$EX$4)-COLUMN($EF$1)/($EG97:$EX97=LARGE($EG97:$EX97,5)),COLUMNS($EX$4:$FB$4))),"")</f>
        <v/>
      </c>
      <c r="FX97" s="230" t="str" cm="1">
        <f t="array" ref="FX97">IFERROR(INDEX($EG$4:$EX$4,_xlfn.AGGREGATE(15,6,COLUMN($EG$4:$EX$4)-COLUMN($EF$1)/($EG97:$EX97=LARGE($EG97:$EX97,6)),COLUMNS($EX$4:$FC$4))),"")</f>
        <v/>
      </c>
      <c r="FY97" s="228" t="str">
        <f t="shared" si="446"/>
        <v/>
      </c>
      <c r="FZ97" s="231" t="str">
        <f t="shared" ca="1" si="447"/>
        <v>R</v>
      </c>
      <c r="GA97" s="231" t="e" cm="1">
        <f t="array" aca="1" ref="GA97" ca="1">IF(INDIRECT(VLOOKUP(GA96,General!AC:AE,3,FALSE)&amp;FQ96)&gt;0,GA96,FY96)</f>
        <v>#N/A</v>
      </c>
      <c r="GB97" s="232">
        <f t="shared" ca="1" si="448"/>
        <v>4</v>
      </c>
      <c r="GC97" s="230"/>
      <c r="GD97" s="231"/>
      <c r="GE97" s="231"/>
      <c r="GF97" s="231"/>
      <c r="GG97" s="231"/>
      <c r="GH97" s="229"/>
      <c r="GI97" s="259">
        <f ca="1">IF(FS97="",-1,COUNTIF(INDIRECT(GC97&amp;$DN$10):INDIRECT(GC97&amp;FQ97),"Y"))</f>
        <v>-1</v>
      </c>
      <c r="GJ97" s="262">
        <f ca="1">IF(FT97="",-1,COUNTIF(INDIRECT(GD97&amp;$DN$10):INDIRECT(GD97&amp;FQ97),"Y"))</f>
        <v>-1</v>
      </c>
      <c r="GK97" s="262">
        <f ca="1">IF(FU97="",-1,COUNTIF(INDIRECT(GE97&amp;$DN$10):INDIRECT(GE97&amp;FQ97),"Y"))</f>
        <v>-1</v>
      </c>
      <c r="GL97" s="260">
        <f ca="1">IF(FV97="",-1,COUNTIF(INDIRECT(GF97&amp;$DN$10):INDIRECT(GF97&amp;FQ97),"Y"))</f>
        <v>-1</v>
      </c>
      <c r="GM97" s="264">
        <f ca="1">IF(FW97="",-1,COUNTIF(INDIRECT(GG97&amp;$DN$10):INDIRECT(GG97&amp;FQ97),"Y"))</f>
        <v>-1</v>
      </c>
      <c r="GN97" s="264">
        <f ca="1">IF(FX97="",-1,COUNTIF(INDIRECT(GH97&amp;$DN$10):INDIRECT(GH97&amp;FQ97),"Y"))</f>
        <v>-1</v>
      </c>
      <c r="GO97" s="230" t="str" cm="1">
        <f t="array" ref="GO97">IFERROR(INDEX($DP$97:$DU$97,_xlfn.AGGREGATE(15,6,COLUMN($DP$97:$DU$97)-COLUMN($DO$97)/($EF$97:$EK$97=MAX($EF$97:$EK$97)),COLUMNS($DP$97:FS97))),"")</f>
        <v/>
      </c>
      <c r="GP97" s="231" t="str" cm="1">
        <f t="array" ref="GP97">IFERROR(INDEX($DP$97:$DU$97,_xlfn.AGGREGATE(15,6,COLUMN($DP$97:$DU$97)-COLUMN($DO$97)/($EF$97:$EK$97=MAX($EF$97:$EK$97)),COLUMNS($DP$97:FT97))),"")</f>
        <v/>
      </c>
      <c r="GQ97" s="231" t="str" cm="1">
        <f t="array" ref="GQ97">IFERROR(INDEX($DP$97:$DU$97,_xlfn.AGGREGATE(15,6,COLUMN($DP$97:$DU$97)-COLUMN($DO$97)/($EF$97:$EK$97=MAX($EF$97:$EK$97)),COLUMNS($DP$97:FU97))),"")</f>
        <v/>
      </c>
      <c r="GR97" s="231" t="str" cm="1">
        <f t="array" ref="GR97">IFERROR(INDEX($DP$97:$DU$97,_xlfn.AGGREGATE(15,6,COLUMN($DP$97:$DU$97)-COLUMN($DO$97)/($EF$97:$EK$97=MAX($EF$97:$EK$97)),COLUMNS($DP$97:FV97))),"")</f>
        <v/>
      </c>
      <c r="GS97" s="231" t="str" cm="1">
        <f t="array" ref="GS97">IFERROR(INDEX($DP$97:$DU$97,_xlfn.AGGREGATE(15,6,COLUMN($DP$97:$DU$97)-COLUMN($DO$97)/($EF$97:$EK$97=MAX($EF$97:$EK$97)),COLUMNS($DP$97:FW97))),"")</f>
        <v/>
      </c>
      <c r="GT97" s="229" t="str" cm="1">
        <f t="array" ref="GT97">IFERROR(INDEX($DP$97:$DU$97,_xlfn.AGGREGATE(15,6,COLUMN($DP$97:$DU$97)-COLUMN($DO$97)/($EF$97:$EK$97=MAX($EF$97:$EK$97)),COLUMNS($DP$97:FX97))),"")</f>
        <v/>
      </c>
      <c r="GU97" s="234">
        <f t="shared" ca="1" si="425"/>
        <v>6</v>
      </c>
      <c r="GV97" s="232">
        <f t="shared" ca="1" si="449"/>
        <v>4</v>
      </c>
      <c r="GW97" s="263" t="str" cm="1">
        <f t="array" aca="1" ref="GW97" ca="1">INDEX(GO97:GT97,1,GV97)</f>
        <v/>
      </c>
      <c r="GX97" s="230" t="str">
        <f t="shared" ca="1" si="283"/>
        <v>B</v>
      </c>
      <c r="GY97" s="231" t="str">
        <f t="shared" ca="1" si="284"/>
        <v>T</v>
      </c>
      <c r="GZ97" s="231" t="str">
        <f t="shared" si="285"/>
        <v>C</v>
      </c>
      <c r="HA97" s="231" t="str">
        <f t="shared" si="274"/>
        <v/>
      </c>
      <c r="HB97" s="231" t="str">
        <f t="shared" ca="1" si="275"/>
        <v>00</v>
      </c>
      <c r="HC97" s="231" t="str">
        <f t="shared" si="276"/>
        <v>00</v>
      </c>
      <c r="HD97" s="234" t="str">
        <f t="shared" si="356"/>
        <v/>
      </c>
      <c r="HE97" s="234" t="str">
        <f t="shared" si="357"/>
        <v/>
      </c>
      <c r="HF97" s="234" t="str">
        <f t="shared" si="358"/>
        <v/>
      </c>
      <c r="HG97" s="234" t="str">
        <f t="shared" si="359"/>
        <v/>
      </c>
      <c r="HH97" s="234" t="str">
        <f t="shared" si="360"/>
        <v/>
      </c>
      <c r="HI97" s="234" t="str">
        <f t="shared" si="361"/>
        <v/>
      </c>
      <c r="HJ97" s="234">
        <f t="shared" ca="1" si="362"/>
        <v>0</v>
      </c>
      <c r="HK97" s="234">
        <f t="shared" ca="1" si="362"/>
        <v>0</v>
      </c>
      <c r="HL97" s="230" t="str">
        <f t="shared" si="277"/>
        <v/>
      </c>
      <c r="HM97" s="231">
        <f>IF(CC97="",0,IFERROR(VLOOKUP(CC92&amp;CC93&amp;CC94&amp;CC95&amp;CC96&amp;CC97,General!I:J,2,FALSE),0))</f>
        <v>0</v>
      </c>
      <c r="HN97" s="231">
        <f>IF(CF97="",0,IFERROR(VLOOKUP(CF92&amp;CF93&amp;CF94&amp;CF95&amp;CF96&amp;CF97,General!I:J,2,FALSE),0))</f>
        <v>0</v>
      </c>
      <c r="HO97" s="231">
        <f>IF(CI97="",0,IFERROR(VLOOKUP(CI92&amp;CI93&amp;CI94&amp;CI95&amp;CI96&amp;CI97,General!I:J,2,FALSE),0))</f>
        <v>0</v>
      </c>
      <c r="HP97" s="231">
        <f>IF(CL97="",0,IFERROR(VLOOKUP(CL92&amp;CL93&amp;CL94&amp;CL95&amp;CL96&amp;CL97,General!I:J,2,FALSE),0))</f>
        <v>0</v>
      </c>
      <c r="HQ97" s="231">
        <f>IF(CO97="",0,IFERROR(VLOOKUP(CO92&amp;CO93&amp;CO94&amp;CO95&amp;CO96&amp;CO97,General!I:J,2,FALSE),0))</f>
        <v>0</v>
      </c>
      <c r="HR97" s="231">
        <f>IF(CR97="",0,IFERROR(VLOOKUP(CR92&amp;CR93&amp;CR94&amp;CR95&amp;CR96&amp;CR97,General!I:J,2,FALSE),0))</f>
        <v>0</v>
      </c>
      <c r="HS97" s="231">
        <f>IF(CU97="",0,IFERROR(VLOOKUP(CU92&amp;CU93&amp;CU94&amp;CU95&amp;CU96&amp;CU97,General!I:J,2,FALSE),0))</f>
        <v>0</v>
      </c>
      <c r="HT97" s="231">
        <f>IF(CX97="",0,IFERROR(VLOOKUP(CX92&amp;CX93&amp;CX94&amp;CX95&amp;CX96&amp;CX97,General!I:J,2,FALSE),0))</f>
        <v>0</v>
      </c>
      <c r="HU97" s="231">
        <f>IF(DA97="",0,IFERROR(VLOOKUP(DA92&amp;DA93&amp;DA94&amp;DA95&amp;DA96&amp;DA97,General!I:J,2,FALSE),0))</f>
        <v>0</v>
      </c>
      <c r="HV97" s="231">
        <f>IF(DD97="",0,IFERROR(VLOOKUP(DD92&amp;DD93&amp;DD94&amp;DD95&amp;DD96&amp;DD97,General!I:J,2,FALSE),0))</f>
        <v>0</v>
      </c>
      <c r="HW97" s="231">
        <f>IF(DG97="",0,IFERROR(VLOOKUP(DG92&amp;DG93&amp;DG94&amp;DG95&amp;DG96&amp;DG97,General!I:J,2,FALSE),0))</f>
        <v>0</v>
      </c>
      <c r="HX97" s="231">
        <f>IF(DJ97="",0,IFERROR(VLOOKUP(DJ92&amp;DJ93&amp;DJ94&amp;DJ95&amp;DJ96&amp;DJ97,General!I:J,2,FALSE),0))</f>
        <v>0</v>
      </c>
      <c r="HY97" s="231">
        <f>IF(DM97="",0,IFERROR(VLOOKUP(DM92&amp;DM93&amp;DM94&amp;DM95&amp;DM96&amp;DM97,General!I:J,2,FALSE),0))</f>
        <v>0</v>
      </c>
      <c r="HZ97" s="231">
        <f>IF(DP97="",0,IFERROR(VLOOKUP(DP92&amp;DP93&amp;DP94&amp;DP95&amp;DP96&amp;DP97,General!I:J,2,FALSE),0))</f>
        <v>0</v>
      </c>
      <c r="IA97" s="231">
        <f>IF(DS97="",0,IFERROR(VLOOKUP(DS92&amp;DS93&amp;DS94&amp;DS95&amp;DS96&amp;DS97,General!I:J,2,FALSE),0))</f>
        <v>0</v>
      </c>
      <c r="IB97" s="231">
        <f>IF(DV97="",0,IFERROR(VLOOKUP(DV92&amp;DV93&amp;DV94&amp;DV95&amp;DV96&amp;DV97,General!I:J,2,FALSE),0))</f>
        <v>0</v>
      </c>
      <c r="IC97" s="229">
        <f>IF(DY97="",0,IFERROR(VLOOKUP(DY92&amp;DY93&amp;DY94&amp;DY95&amp;DY96&amp;DY97,General!I:J,2,FALSE),0))</f>
        <v>0</v>
      </c>
      <c r="ID97" s="229">
        <f>IF(EB97="",0,IFERROR(VLOOKUP(EB92&amp;EB93&amp;EB94&amp;EB95&amp;EB96&amp;EB97,General!I:J,2,FALSE),0))</f>
        <v>0</v>
      </c>
      <c r="IE97" s="229">
        <v>0</v>
      </c>
      <c r="IF97" s="234" t="str">
        <f t="shared" si="426"/>
        <v/>
      </c>
      <c r="IG97" s="234" t="str">
        <f t="shared" si="363"/>
        <v>N</v>
      </c>
      <c r="IH97" s="234" t="str">
        <f t="shared" ca="1" si="364"/>
        <v>N</v>
      </c>
      <c r="II97" s="234" t="str">
        <f t="shared" si="365"/>
        <v>N</v>
      </c>
      <c r="IJ97" s="234" t="str">
        <f t="shared" si="366"/>
        <v/>
      </c>
      <c r="IK97" s="276" t="str">
        <f t="shared" ca="1" si="367"/>
        <v/>
      </c>
      <c r="IL97" s="234" t="str">
        <f t="shared" ca="1" si="368"/>
        <v/>
      </c>
      <c r="IM97" s="234" t="str">
        <f t="shared" si="369"/>
        <v/>
      </c>
      <c r="IN97" s="234" t="str">
        <f t="shared" si="370"/>
        <v/>
      </c>
      <c r="IO97" s="234" t="str">
        <f t="shared" si="371"/>
        <v/>
      </c>
      <c r="IP97" s="234" t="str">
        <f t="shared" si="372"/>
        <v/>
      </c>
      <c r="IQ97" s="234" t="str">
        <f t="shared" si="278"/>
        <v/>
      </c>
      <c r="IR97" s="234" t="str">
        <f t="shared" si="279"/>
        <v/>
      </c>
      <c r="IS97" s="234" t="str">
        <f t="shared" si="266"/>
        <v>00000</v>
      </c>
      <c r="IT97" s="234" t="str">
        <f t="shared" si="266"/>
        <v>00000</v>
      </c>
      <c r="IU97" s="234" t="str">
        <f t="shared" si="267"/>
        <v>000000</v>
      </c>
      <c r="IV97" s="234" t="str">
        <f t="shared" si="267"/>
        <v>000000</v>
      </c>
      <c r="IW97" s="234" t="str">
        <f t="shared" si="268"/>
        <v>B</v>
      </c>
      <c r="IX97" s="234" t="str">
        <f t="shared" si="427"/>
        <v>B</v>
      </c>
      <c r="IY97" s="234" t="str">
        <f t="shared" si="373"/>
        <v/>
      </c>
      <c r="IZ97" s="234" t="str">
        <f t="shared" ca="1" si="374"/>
        <v/>
      </c>
      <c r="JA97" s="234" t="str">
        <f t="shared" ca="1" si="375"/>
        <v>0</v>
      </c>
      <c r="JB97" s="234" t="str">
        <f t="shared" ca="1" si="376"/>
        <v/>
      </c>
      <c r="JC97" s="234" t="str">
        <f t="shared" si="377"/>
        <v>0</v>
      </c>
      <c r="JD97" s="234" t="str">
        <f t="shared" ca="1" si="378"/>
        <v/>
      </c>
      <c r="JE97" s="234" t="str">
        <f t="shared" ca="1" si="428"/>
        <v/>
      </c>
      <c r="JF97" s="234" t="str">
        <f t="shared" ca="1" si="429"/>
        <v/>
      </c>
      <c r="JG97" s="234" t="str">
        <f t="shared" ca="1" si="430"/>
        <v/>
      </c>
      <c r="JH97" s="234" t="str">
        <f t="shared" si="379"/>
        <v/>
      </c>
      <c r="JI97" s="234"/>
      <c r="JJ97" s="234"/>
      <c r="JK97" s="234"/>
      <c r="JL97" s="234"/>
      <c r="JM97" s="234"/>
      <c r="JN97" s="234">
        <v>1</v>
      </c>
      <c r="JO97" s="218"/>
      <c r="JP97" s="234"/>
      <c r="JQ97" s="234"/>
      <c r="JS97" s="281" t="e">
        <f t="shared" si="454"/>
        <v>#DIV/0!</v>
      </c>
      <c r="JT97" s="1" t="e">
        <f t="shared" si="455"/>
        <v>#DIV/0!</v>
      </c>
      <c r="JU97" s="1" t="e">
        <f t="shared" si="431"/>
        <v>#DIV/0!</v>
      </c>
      <c r="JV97" s="1" t="e">
        <f t="shared" si="432"/>
        <v>#DIV/0!</v>
      </c>
      <c r="JW97" s="1" t="e">
        <f t="shared" si="433"/>
        <v>#DIV/0!</v>
      </c>
      <c r="JX97" s="1" t="str">
        <f t="shared" si="434"/>
        <v/>
      </c>
      <c r="JY97" s="1" t="str">
        <f t="shared" si="435"/>
        <v/>
      </c>
      <c r="JZ97" s="1" t="str">
        <f t="shared" si="436"/>
        <v/>
      </c>
      <c r="KA97" s="1" t="str">
        <f t="shared" si="437"/>
        <v/>
      </c>
      <c r="KB97" s="1" t="str">
        <f t="shared" si="438"/>
        <v/>
      </c>
      <c r="KC97" s="1" t="str" cm="1">
        <f t="array" aca="1" ref="KC97" ca="1">IF(INDIRECT(VLOOKUP(KC96,General!AC:AE,3,FALSE)&amp;FQ96)&gt;1,KC96,JX97)</f>
        <v>DL</v>
      </c>
      <c r="KD97" s="1" t="str" cm="1">
        <f t="array" aca="1" ref="KD97" ca="1">IF(AND(INDIRECT(VLOOKUP(KD96,General!AC:AE,3,FALSE)&amp;FQ96)&gt;6,KD96&lt;&gt;KC97),KD96,IF(JX97&lt;&gt;KC97,JX97,IF(AND(JX97=JY97,JX97=JZ97),KA97,IF(JX97=JY97,JZ97,JY97))))</f>
        <v>DR</v>
      </c>
      <c r="KE97" s="1" t="str" cm="1">
        <f t="array" aca="1" ref="KE97" ca="1">IF(AND(INDIRECT(VLOOKUP(KE96,General!AC:AE,3,FALSE)&amp;FQ96)&gt;6,KE96&lt;&gt;KC97,KE96&lt;&gt;KD97),KE96,IF(AND(JX97&lt;&gt;KC97,JX97&lt;&gt;KD97),JX97,IF(AND(JY97&lt;&gt;KC97,JY97&lt;&gt;KD97),JY97,IF(AND(JZ97&lt;&gt;KC97,JZ97&lt;&gt;KD97),JZ97,IF(AND(KA97&lt;&gt;KC97,KA97&lt;&gt;KD97),KA97,KB97)))))</f>
        <v>CW</v>
      </c>
      <c r="KF97" s="1" t="str" cm="1">
        <f t="array" aca="1" ref="KF97" ca="1">INDIRECT(KC97&amp;FQ97)</f>
        <v/>
      </c>
      <c r="KG97" s="1" t="str" cm="1">
        <f t="array" aca="1" ref="KG97" ca="1">INDIRECT(KD97&amp;FQ97)</f>
        <v/>
      </c>
      <c r="KH97" s="1" t="str" cm="1">
        <f t="array" aca="1" ref="KH97" ca="1">INDIRECT(KE97&amp;FQ97)</f>
        <v/>
      </c>
      <c r="KI97" s="1" t="str">
        <f ca="1">VLOOKUP(KC97,General!AF:AG,2,FALSE)</f>
        <v xml:space="preserve">L3O </v>
      </c>
      <c r="KJ97" s="1" t="str">
        <f ca="1">VLOOKUP(KD97,General!AF:AG,2,FALSE)</f>
        <v xml:space="preserve">L4O </v>
      </c>
      <c r="KK97" s="1" t="str">
        <f ca="1">VLOOKUP(KE97,General!AF:AG,2,FALSE)</f>
        <v>AWB</v>
      </c>
      <c r="KL97" s="1" t="str">
        <f t="shared" ca="1" si="450"/>
        <v>Y</v>
      </c>
      <c r="KM97" s="1" t="str">
        <f t="shared" ca="1" si="451"/>
        <v>Y</v>
      </c>
      <c r="KN97" s="1" t="str">
        <f t="shared" ca="1" si="452"/>
        <v>Y</v>
      </c>
    </row>
    <row r="98" spans="1:300" ht="15.75" thickBot="1">
      <c r="A98" s="1">
        <v>94</v>
      </c>
      <c r="B98" s="9" t="str">
        <f t="shared" si="286"/>
        <v/>
      </c>
      <c r="C98" s="91" t="str">
        <f t="shared" si="439"/>
        <v/>
      </c>
      <c r="D98" s="86" t="str">
        <f t="shared" si="380"/>
        <v/>
      </c>
      <c r="E98" s="87" t="str">
        <f t="shared" si="380"/>
        <v/>
      </c>
      <c r="F98" s="8" t="str">
        <f t="shared" si="287"/>
        <v/>
      </c>
      <c r="H98" s="94" t="str">
        <f t="shared" si="440"/>
        <v/>
      </c>
      <c r="I98" s="86" t="str">
        <f t="shared" si="381"/>
        <v/>
      </c>
      <c r="J98" s="87" t="str">
        <f t="shared" si="381"/>
        <v/>
      </c>
      <c r="K98" s="8" t="str">
        <f t="shared" si="382"/>
        <v/>
      </c>
      <c r="L98" s="52"/>
      <c r="M98" s="16" t="str">
        <f>IF(Dashboard!AH98="","",Dashboard!AH98)</f>
        <v/>
      </c>
      <c r="O98" s="9" t="str">
        <f t="shared" si="441"/>
        <v/>
      </c>
      <c r="P98" s="86" t="str">
        <f t="shared" si="383"/>
        <v/>
      </c>
      <c r="Q98" s="87" t="str">
        <f t="shared" si="383"/>
        <v/>
      </c>
      <c r="R98" s="4" t="str">
        <f t="shared" si="384"/>
        <v/>
      </c>
      <c r="S98" s="4" t="str">
        <f t="shared" si="385"/>
        <v/>
      </c>
      <c r="T98" s="110" t="str">
        <f t="shared" si="386"/>
        <v/>
      </c>
      <c r="U98" s="4" t="str">
        <f>IF(M98="","",IF(B98="NB",U97,IF(T98="",SUM($T$5:$T98)+S98,SUM($T$5:$T98))))</f>
        <v/>
      </c>
      <c r="V98" s="98" t="str">
        <f t="shared" si="272"/>
        <v/>
      </c>
      <c r="W98" s="72" t="e">
        <f t="shared" ca="1" si="288"/>
        <v>#VALUE!</v>
      </c>
      <c r="X98" s="74" t="str">
        <f t="shared" si="289"/>
        <v/>
      </c>
      <c r="Y98" s="9" t="str">
        <f t="shared" ca="1" si="280"/>
        <v>D</v>
      </c>
      <c r="Z98" s="4" t="str">
        <f t="shared" ca="1" si="281"/>
        <v>D</v>
      </c>
      <c r="AA98" s="4" t="str">
        <f t="shared" ca="1" si="282"/>
        <v>B</v>
      </c>
      <c r="AB98" s="4" t="str">
        <f t="shared" si="442"/>
        <v/>
      </c>
      <c r="AC98" s="4" t="str">
        <f t="shared" si="443"/>
        <v/>
      </c>
      <c r="AD98" s="4" t="str">
        <f t="shared" si="444"/>
        <v/>
      </c>
      <c r="AE98" s="1" t="str">
        <f t="shared" si="387"/>
        <v/>
      </c>
      <c r="AF98" s="1" t="str">
        <f t="shared" si="388"/>
        <v/>
      </c>
      <c r="AG98" s="1" t="str">
        <f t="shared" si="389"/>
        <v/>
      </c>
      <c r="AH98" s="1" t="str">
        <f t="shared" si="390"/>
        <v/>
      </c>
      <c r="AI98" s="1" t="str">
        <f t="shared" si="391"/>
        <v/>
      </c>
      <c r="AJ98" s="1" t="str">
        <f t="shared" si="392"/>
        <v/>
      </c>
      <c r="AK98" s="1">
        <f t="shared" si="393"/>
        <v>0</v>
      </c>
      <c r="AL98" s="1">
        <f t="shared" si="393"/>
        <v>0</v>
      </c>
      <c r="AM98" s="1" t="str">
        <f t="shared" si="273"/>
        <v/>
      </c>
      <c r="AN98" s="1">
        <f t="shared" si="290"/>
        <v>0</v>
      </c>
      <c r="AO98" s="1" t="str">
        <f t="shared" si="445"/>
        <v/>
      </c>
      <c r="AP98" s="1" t="str">
        <f t="shared" si="291"/>
        <v>N</v>
      </c>
      <c r="AQ98" s="1" t="str">
        <f t="shared" si="292"/>
        <v>N</v>
      </c>
      <c r="AR98" s="1" t="str">
        <f t="shared" si="293"/>
        <v>N</v>
      </c>
      <c r="AS98" s="1" t="str">
        <f t="shared" si="294"/>
        <v/>
      </c>
      <c r="AT98" s="15" t="str">
        <f t="shared" ca="1" si="394"/>
        <v/>
      </c>
      <c r="AU98" s="1" t="str">
        <f t="shared" ca="1" si="295"/>
        <v/>
      </c>
      <c r="AV98" s="1" t="str">
        <f t="shared" ca="1" si="296"/>
        <v/>
      </c>
      <c r="AW98" s="1" t="str">
        <f t="shared" si="297"/>
        <v/>
      </c>
      <c r="AX98" s="1" t="str">
        <f t="shared" si="298"/>
        <v/>
      </c>
      <c r="AY98" s="1" t="str">
        <f t="shared" si="299"/>
        <v/>
      </c>
      <c r="AZ98" s="1" t="str">
        <f>IF(Dashboard!AH98="P",IF(AZ97="",1,AZ97+1),"")</f>
        <v/>
      </c>
      <c r="BA98" s="1" t="str">
        <f>IF(Dashboard!AH98="B",IF(BA97="",1,BA97+1),"")</f>
        <v/>
      </c>
      <c r="BB98" s="1" t="str">
        <f t="shared" si="270"/>
        <v>00000</v>
      </c>
      <c r="BC98" s="1" t="str">
        <f t="shared" si="270"/>
        <v>00000</v>
      </c>
      <c r="BD98" s="1" t="str">
        <f t="shared" si="271"/>
        <v>000000</v>
      </c>
      <c r="BE98" s="1" t="str">
        <f t="shared" si="271"/>
        <v>000000</v>
      </c>
      <c r="BF98" s="1" t="str">
        <f t="shared" si="395"/>
        <v>B</v>
      </c>
      <c r="BG98" s="1" t="str">
        <f t="shared" si="300"/>
        <v/>
      </c>
      <c r="BH98" s="1">
        <f t="shared" ca="1" si="396"/>
        <v>0</v>
      </c>
      <c r="BI98" s="1" t="str">
        <f t="shared" si="301"/>
        <v/>
      </c>
      <c r="BJ98" s="1">
        <f t="shared" ca="1" si="397"/>
        <v>0</v>
      </c>
      <c r="BK98" s="1" t="str">
        <f t="shared" si="302"/>
        <v/>
      </c>
      <c r="BL98" s="1">
        <f t="shared" ca="1" si="398"/>
        <v>0</v>
      </c>
      <c r="BM98" s="1" t="str">
        <f t="shared" ca="1" si="399"/>
        <v>0</v>
      </c>
      <c r="BN98" s="1" t="str">
        <f t="shared" ca="1" si="400"/>
        <v>0</v>
      </c>
      <c r="BO98" s="1" t="str">
        <f t="shared" ca="1" si="401"/>
        <v>0</v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>IF(Dashboard!U98="",1,0.5)</f>
        <v>1</v>
      </c>
      <c r="CB98" s="230" t="str">
        <f t="shared" si="303"/>
        <v/>
      </c>
      <c r="CC98" s="231" t="str">
        <f t="shared" si="304"/>
        <v/>
      </c>
      <c r="CD98" s="229" t="str">
        <f t="shared" si="305"/>
        <v/>
      </c>
      <c r="CE98" s="230" t="str">
        <f t="shared" si="306"/>
        <v/>
      </c>
      <c r="CF98" s="231" t="str">
        <f t="shared" si="307"/>
        <v/>
      </c>
      <c r="CG98" s="229" t="str">
        <f t="shared" si="308"/>
        <v/>
      </c>
      <c r="CH98" s="230" t="str">
        <f t="shared" si="309"/>
        <v/>
      </c>
      <c r="CI98" s="231" t="str">
        <f t="shared" si="310"/>
        <v/>
      </c>
      <c r="CJ98" s="229" t="str">
        <f t="shared" si="311"/>
        <v/>
      </c>
      <c r="CK98" s="230" t="str">
        <f t="shared" si="312"/>
        <v/>
      </c>
      <c r="CL98" s="231" t="str">
        <f t="shared" si="313"/>
        <v/>
      </c>
      <c r="CM98" s="229" t="str">
        <f t="shared" si="314"/>
        <v/>
      </c>
      <c r="CN98" s="230" t="str">
        <f t="shared" si="402"/>
        <v/>
      </c>
      <c r="CO98" s="231" t="str">
        <f t="shared" si="315"/>
        <v/>
      </c>
      <c r="CP98" s="229" t="str">
        <f t="shared" si="316"/>
        <v/>
      </c>
      <c r="CQ98" s="230" t="str">
        <f t="shared" si="317"/>
        <v/>
      </c>
      <c r="CR98" s="231" t="str">
        <f t="shared" si="318"/>
        <v/>
      </c>
      <c r="CS98" s="229" t="str">
        <f t="shared" si="319"/>
        <v/>
      </c>
      <c r="CT98" s="230" t="str">
        <f t="shared" si="320"/>
        <v/>
      </c>
      <c r="CU98" s="231" t="str">
        <f t="shared" si="321"/>
        <v/>
      </c>
      <c r="CV98" s="229" t="str">
        <f t="shared" si="322"/>
        <v/>
      </c>
      <c r="CW98" s="230" t="str">
        <f t="shared" si="323"/>
        <v/>
      </c>
      <c r="CX98" s="231" t="str">
        <f t="shared" si="324"/>
        <v/>
      </c>
      <c r="CY98" s="232" t="str">
        <f t="shared" si="325"/>
        <v/>
      </c>
      <c r="CZ98" s="230" t="str">
        <f t="shared" si="326"/>
        <v/>
      </c>
      <c r="DA98" s="231" t="str">
        <f t="shared" si="327"/>
        <v/>
      </c>
      <c r="DB98" s="229" t="str">
        <f t="shared" si="328"/>
        <v/>
      </c>
      <c r="DC98" s="230" t="str">
        <f t="shared" si="329"/>
        <v/>
      </c>
      <c r="DD98" s="231" t="str">
        <f t="shared" si="330"/>
        <v/>
      </c>
      <c r="DE98" s="229" t="str">
        <f t="shared" si="331"/>
        <v/>
      </c>
      <c r="DF98" s="230" t="str">
        <f t="shared" si="332"/>
        <v/>
      </c>
      <c r="DG98" s="231" t="str">
        <f t="shared" si="333"/>
        <v/>
      </c>
      <c r="DH98" s="229" t="str">
        <f t="shared" si="334"/>
        <v/>
      </c>
      <c r="DI98" s="230" t="str">
        <f t="shared" si="335"/>
        <v/>
      </c>
      <c r="DJ98" s="231" t="str">
        <f t="shared" si="336"/>
        <v/>
      </c>
      <c r="DK98" s="229" t="str">
        <f t="shared" si="337"/>
        <v/>
      </c>
      <c r="DL98" s="230" t="str">
        <f t="shared" si="338"/>
        <v/>
      </c>
      <c r="DM98" s="231" t="str">
        <f t="shared" si="339"/>
        <v/>
      </c>
      <c r="DN98" s="229" t="str">
        <f t="shared" si="340"/>
        <v/>
      </c>
      <c r="DO98" s="230" t="str">
        <f t="shared" si="341"/>
        <v/>
      </c>
      <c r="DP98" s="231" t="str">
        <f t="shared" si="342"/>
        <v/>
      </c>
      <c r="DQ98" s="229" t="str">
        <f t="shared" si="343"/>
        <v/>
      </c>
      <c r="DR98" s="230" t="str">
        <f t="shared" si="344"/>
        <v/>
      </c>
      <c r="DS98" s="231" t="str">
        <f t="shared" si="345"/>
        <v/>
      </c>
      <c r="DT98" s="229" t="str">
        <f t="shared" si="346"/>
        <v/>
      </c>
      <c r="DU98" s="230" t="str">
        <f t="shared" si="347"/>
        <v/>
      </c>
      <c r="DV98" s="231" t="str">
        <f t="shared" si="348"/>
        <v/>
      </c>
      <c r="DW98" s="229" t="str">
        <f t="shared" si="349"/>
        <v/>
      </c>
      <c r="DX98" s="230" t="str">
        <f t="shared" si="350"/>
        <v/>
      </c>
      <c r="DY98" s="231" t="str">
        <f t="shared" si="351"/>
        <v/>
      </c>
      <c r="DZ98" s="229" t="str">
        <f t="shared" si="352"/>
        <v/>
      </c>
      <c r="EA98" s="230" t="str">
        <f t="shared" si="353"/>
        <v/>
      </c>
      <c r="EB98" s="231" t="str">
        <f t="shared" si="354"/>
        <v/>
      </c>
      <c r="EC98" s="229" t="str">
        <f t="shared" si="355"/>
        <v/>
      </c>
      <c r="ED98" s="252">
        <f t="shared" si="403"/>
        <v>0</v>
      </c>
      <c r="EE98" s="253">
        <f t="shared" si="404"/>
        <v>0</v>
      </c>
      <c r="EF98" s="254" t="str">
        <f t="shared" si="405"/>
        <v/>
      </c>
      <c r="EG98" s="255" t="e">
        <f t="shared" si="456"/>
        <v>#DIV/0!</v>
      </c>
      <c r="EH98" s="255" t="e">
        <f t="shared" si="456"/>
        <v>#DIV/0!</v>
      </c>
      <c r="EI98" s="255" t="e">
        <f t="shared" si="456"/>
        <v>#DIV/0!</v>
      </c>
      <c r="EJ98" s="255" t="e">
        <f t="shared" si="456"/>
        <v>#DIV/0!</v>
      </c>
      <c r="EK98" s="255" t="e">
        <f t="shared" si="456"/>
        <v>#DIV/0!</v>
      </c>
      <c r="EL98" s="255" t="e">
        <f t="shared" si="456"/>
        <v>#DIV/0!</v>
      </c>
      <c r="EM98" s="255" t="e">
        <f t="shared" si="456"/>
        <v>#DIV/0!</v>
      </c>
      <c r="EN98" s="255" t="e">
        <f t="shared" si="456"/>
        <v>#DIV/0!</v>
      </c>
      <c r="EO98" s="255" t="e">
        <f t="shared" si="456"/>
        <v>#DIV/0!</v>
      </c>
      <c r="EP98" s="255" t="e">
        <f t="shared" si="456"/>
        <v>#DIV/0!</v>
      </c>
      <c r="EQ98" s="255" t="e">
        <f t="shared" si="456"/>
        <v>#DIV/0!</v>
      </c>
      <c r="ER98" s="255" t="e">
        <f t="shared" si="456"/>
        <v>#DIV/0!</v>
      </c>
      <c r="ES98" s="255" t="e">
        <f t="shared" si="456"/>
        <v>#DIV/0!</v>
      </c>
      <c r="ET98" s="255" t="e">
        <f t="shared" si="456"/>
        <v>#DIV/0!</v>
      </c>
      <c r="EU98" s="255" t="e">
        <f t="shared" si="456"/>
        <v>#DIV/0!</v>
      </c>
      <c r="EV98" s="255" t="e">
        <f t="shared" si="456"/>
        <v>#DIV/0!</v>
      </c>
      <c r="EW98" s="255" t="e">
        <f t="shared" si="456"/>
        <v>#DIV/0!</v>
      </c>
      <c r="EX98" s="255" t="e">
        <f t="shared" si="456"/>
        <v>#DIV/0!</v>
      </c>
      <c r="EY98" s="256" t="str">
        <f t="shared" si="407"/>
        <v/>
      </c>
      <c r="EZ98" s="257" t="str">
        <f t="shared" si="408"/>
        <v/>
      </c>
      <c r="FA98" s="257" t="str">
        <f t="shared" si="409"/>
        <v/>
      </c>
      <c r="FB98" s="257" t="str">
        <f t="shared" si="410"/>
        <v/>
      </c>
      <c r="FC98" s="257" t="str">
        <f t="shared" si="411"/>
        <v/>
      </c>
      <c r="FD98" s="257" t="str">
        <f t="shared" si="412"/>
        <v/>
      </c>
      <c r="FE98" s="257" t="str">
        <f t="shared" si="413"/>
        <v/>
      </c>
      <c r="FF98" s="257" t="str">
        <f t="shared" si="414"/>
        <v/>
      </c>
      <c r="FG98" s="257" t="str">
        <f t="shared" si="415"/>
        <v/>
      </c>
      <c r="FH98" s="257" t="str">
        <f t="shared" si="416"/>
        <v/>
      </c>
      <c r="FI98" s="257" t="str">
        <f t="shared" si="417"/>
        <v/>
      </c>
      <c r="FJ98" s="257" t="str">
        <f t="shared" si="418"/>
        <v/>
      </c>
      <c r="FK98" s="257" t="str">
        <f t="shared" si="419"/>
        <v/>
      </c>
      <c r="FL98" s="257" t="str">
        <f t="shared" si="420"/>
        <v/>
      </c>
      <c r="FM98" s="257" t="str">
        <f t="shared" si="421"/>
        <v/>
      </c>
      <c r="FN98" s="257" t="str">
        <f t="shared" si="422"/>
        <v/>
      </c>
      <c r="FO98" s="257" t="str">
        <f t="shared" si="423"/>
        <v/>
      </c>
      <c r="FP98" s="258" t="str">
        <f t="shared" si="424"/>
        <v/>
      </c>
      <c r="FQ98" s="228">
        <v>98</v>
      </c>
      <c r="FR98" s="232">
        <f t="shared" si="453"/>
        <v>93</v>
      </c>
      <c r="FS98" s="230" t="str" cm="1">
        <f t="array" ref="FS98">IFERROR(INDEX($EG$4:$EX$4,_xlfn.AGGREGATE(15,6,COLUMN($EG$4:$EX$4)-COLUMN($EF$1)/($EG98:$EX98=LARGE($EG98:$EX98,1)),COLUMNS($EX$4:$EX$4))),"")</f>
        <v/>
      </c>
      <c r="FT98" s="230" t="str" cm="1">
        <f t="array" ref="FT98">IFERROR(INDEX($EG$4:$EX$4,_xlfn.AGGREGATE(15,6,COLUMN($EG$4:$EX$4)-COLUMN($EF$1)/($EG98:$EX98=LARGE($EG98:$EX98,2)),COLUMNS($EX$4:$EY$4))),"")</f>
        <v/>
      </c>
      <c r="FU98" s="230" t="str" cm="1">
        <f t="array" ref="FU98">IFERROR(INDEX($EG$4:$EX$4,_xlfn.AGGREGATE(15,6,COLUMN($EG$4:$EX$4)-COLUMN($EF$1)/($EG98:$EX98=LARGE($EG98:$EX98,3)),COLUMNS($EX$4:$EZ$4))),"")</f>
        <v/>
      </c>
      <c r="FV98" s="230" t="str" cm="1">
        <f t="array" ref="FV98">IFERROR(INDEX($EG$4:$EX$4,_xlfn.AGGREGATE(15,6,COLUMN($EG$4:$EX$4)-COLUMN($EF$1)/($EG98:$EX98=LARGE($EG98:$EX98,4)),COLUMNS($EX$4:$FA$4))),"")</f>
        <v/>
      </c>
      <c r="FW98" s="230" t="str" cm="1">
        <f t="array" ref="FW98">IFERROR(INDEX($EG$4:$EX$4,_xlfn.AGGREGATE(15,6,COLUMN($EG$4:$EX$4)-COLUMN($EF$1)/($EG98:$EX98=LARGE($EG98:$EX98,5)),COLUMNS($EX$4:$FB$4))),"")</f>
        <v/>
      </c>
      <c r="FX98" s="230" t="str" cm="1">
        <f t="array" ref="FX98">IFERROR(INDEX($EG$4:$EX$4,_xlfn.AGGREGATE(15,6,COLUMN($EG$4:$EX$4)-COLUMN($EF$1)/($EG98:$EX98=LARGE($EG98:$EX98,6)),COLUMNS($EX$4:$FC$4))),"")</f>
        <v/>
      </c>
      <c r="FY98" s="228" t="str">
        <f t="shared" si="446"/>
        <v/>
      </c>
      <c r="FZ98" s="231" t="str">
        <f t="shared" ca="1" si="447"/>
        <v>R</v>
      </c>
      <c r="GA98" s="231" t="e" cm="1">
        <f t="array" aca="1" ref="GA98" ca="1">IF(INDIRECT(VLOOKUP(GA97,General!AC:AE,3,FALSE)&amp;FQ97)&gt;0,GA97,FY97)</f>
        <v>#N/A</v>
      </c>
      <c r="GB98" s="232">
        <f t="shared" ca="1" si="448"/>
        <v>5</v>
      </c>
      <c r="GC98" s="230"/>
      <c r="GD98" s="231"/>
      <c r="GE98" s="231"/>
      <c r="GF98" s="231"/>
      <c r="GG98" s="231"/>
      <c r="GH98" s="229"/>
      <c r="GI98" s="259">
        <f ca="1">IF(FS98="",-1,COUNTIF(INDIRECT(GC98&amp;$DN$10):INDIRECT(GC98&amp;FQ98),"Y"))</f>
        <v>-1</v>
      </c>
      <c r="GJ98" s="262">
        <f ca="1">IF(FT98="",-1,COUNTIF(INDIRECT(GD98&amp;$DN$10):INDIRECT(GD98&amp;FQ98),"Y"))</f>
        <v>-1</v>
      </c>
      <c r="GK98" s="262">
        <f ca="1">IF(FU98="",-1,COUNTIF(INDIRECT(GE98&amp;$DN$10):INDIRECT(GE98&amp;FQ98),"Y"))</f>
        <v>-1</v>
      </c>
      <c r="GL98" s="260">
        <f ca="1">IF(FV98="",-1,COUNTIF(INDIRECT(GF98&amp;$DN$10):INDIRECT(GF98&amp;FQ98),"Y"))</f>
        <v>-1</v>
      </c>
      <c r="GM98" s="264">
        <f ca="1">IF(FW98="",-1,COUNTIF(INDIRECT(GG98&amp;$DN$10):INDIRECT(GG98&amp;FQ98),"Y"))</f>
        <v>-1</v>
      </c>
      <c r="GN98" s="264">
        <f ca="1">IF(FX98="",-1,COUNTIF(INDIRECT(GH98&amp;$DN$10):INDIRECT(GH98&amp;FQ98),"Y"))</f>
        <v>-1</v>
      </c>
      <c r="GO98" s="230" t="str" cm="1">
        <f t="array" ref="GO98">IFERROR(INDEX($DP$98:$DU$98,_xlfn.AGGREGATE(15,6,COLUMN($DP$98:$DU$98)-COLUMN($DO$98)/($EF$98:$EK$98=MAX($EF$98:$EK$98)),COLUMNS($DP$98:FS98))),"")</f>
        <v/>
      </c>
      <c r="GP98" s="231" t="str" cm="1">
        <f t="array" ref="GP98">IFERROR(INDEX($DP$98:$DU$98,_xlfn.AGGREGATE(15,6,COLUMN($DP$98:$DU$98)-COLUMN($DO$98)/($EF$98:$EK$98=MAX($EF$98:$EK$98)),COLUMNS($DP$98:FT98))),"")</f>
        <v/>
      </c>
      <c r="GQ98" s="231" t="str" cm="1">
        <f t="array" ref="GQ98">IFERROR(INDEX($DP$98:$DU$98,_xlfn.AGGREGATE(15,6,COLUMN($DP$98:$DU$98)-COLUMN($DO$98)/($EF$98:$EK$98=MAX($EF$98:$EK$98)),COLUMNS($DP$98:FU98))),"")</f>
        <v/>
      </c>
      <c r="GR98" s="231" t="str" cm="1">
        <f t="array" ref="GR98">IFERROR(INDEX($DP$98:$DU$98,_xlfn.AGGREGATE(15,6,COLUMN($DP$98:$DU$98)-COLUMN($DO$98)/($EF$98:$EK$98=MAX($EF$98:$EK$98)),COLUMNS($DP$98:FV98))),"")</f>
        <v/>
      </c>
      <c r="GS98" s="231" t="str" cm="1">
        <f t="array" ref="GS98">IFERROR(INDEX($DP$98:$DU$98,_xlfn.AGGREGATE(15,6,COLUMN($DP$98:$DU$98)-COLUMN($DO$98)/($EF$98:$EK$98=MAX($EF$98:$EK$98)),COLUMNS($DP$98:FW98))),"")</f>
        <v/>
      </c>
      <c r="GT98" s="229" t="str" cm="1">
        <f t="array" ref="GT98">IFERROR(INDEX($DP$98:$DU$98,_xlfn.AGGREGATE(15,6,COLUMN($DP$98:$DU$98)-COLUMN($DO$98)/($EF$98:$EK$98=MAX($EF$98:$EK$98)),COLUMNS($DP$98:FX98))),"")</f>
        <v/>
      </c>
      <c r="GU98" s="234">
        <f t="shared" ca="1" si="425"/>
        <v>6</v>
      </c>
      <c r="GV98" s="232">
        <f t="shared" ca="1" si="449"/>
        <v>5</v>
      </c>
      <c r="GW98" s="263" t="str" cm="1">
        <f t="array" aca="1" ref="GW98" ca="1">INDEX(GO98:GT98,1,GV98)</f>
        <v/>
      </c>
      <c r="GX98" s="230" t="str">
        <f t="shared" ca="1" si="283"/>
        <v>B</v>
      </c>
      <c r="GY98" s="231" t="str">
        <f t="shared" ca="1" si="284"/>
        <v>T</v>
      </c>
      <c r="GZ98" s="231" t="str">
        <f t="shared" si="285"/>
        <v>C</v>
      </c>
      <c r="HA98" s="231" t="str">
        <f t="shared" si="274"/>
        <v/>
      </c>
      <c r="HB98" s="231" t="str">
        <f t="shared" ca="1" si="275"/>
        <v>00</v>
      </c>
      <c r="HC98" s="231" t="str">
        <f t="shared" si="276"/>
        <v>00</v>
      </c>
      <c r="HD98" s="234" t="str">
        <f t="shared" si="356"/>
        <v/>
      </c>
      <c r="HE98" s="234" t="str">
        <f t="shared" si="357"/>
        <v/>
      </c>
      <c r="HF98" s="234" t="str">
        <f t="shared" si="358"/>
        <v/>
      </c>
      <c r="HG98" s="234" t="str">
        <f t="shared" si="359"/>
        <v/>
      </c>
      <c r="HH98" s="234" t="str">
        <f t="shared" si="360"/>
        <v/>
      </c>
      <c r="HI98" s="234" t="str">
        <f t="shared" si="361"/>
        <v/>
      </c>
      <c r="HJ98" s="234">
        <f t="shared" ca="1" si="362"/>
        <v>0</v>
      </c>
      <c r="HK98" s="234">
        <f t="shared" ca="1" si="362"/>
        <v>0</v>
      </c>
      <c r="HL98" s="230" t="str">
        <f t="shared" si="277"/>
        <v/>
      </c>
      <c r="HM98" s="231">
        <f>IF(CC98="",0,IFERROR(VLOOKUP(CC93&amp;CC94&amp;CC95&amp;CC96&amp;CC97&amp;CC98,General!I:J,2,FALSE),0))</f>
        <v>0</v>
      </c>
      <c r="HN98" s="231">
        <f>IF(CF98="",0,IFERROR(VLOOKUP(CF93&amp;CF94&amp;CF95&amp;CF96&amp;CF97&amp;CF98,General!I:J,2,FALSE),0))</f>
        <v>0</v>
      </c>
      <c r="HO98" s="231">
        <f>IF(CI98="",0,IFERROR(VLOOKUP(CI93&amp;CI94&amp;CI95&amp;CI96&amp;CI97&amp;CI98,General!I:J,2,FALSE),0))</f>
        <v>0</v>
      </c>
      <c r="HP98" s="231">
        <f>IF(CL98="",0,IFERROR(VLOOKUP(CL93&amp;CL94&amp;CL95&amp;CL96&amp;CL97&amp;CL98,General!I:J,2,FALSE),0))</f>
        <v>0</v>
      </c>
      <c r="HQ98" s="231">
        <f>IF(CO98="",0,IFERROR(VLOOKUP(CO93&amp;CO94&amp;CO95&amp;CO96&amp;CO97&amp;CO98,General!I:J,2,FALSE),0))</f>
        <v>0</v>
      </c>
      <c r="HR98" s="231">
        <f>IF(CR98="",0,IFERROR(VLOOKUP(CR93&amp;CR94&amp;CR95&amp;CR96&amp;CR97&amp;CR98,General!I:J,2,FALSE),0))</f>
        <v>0</v>
      </c>
      <c r="HS98" s="231">
        <f>IF(CU98="",0,IFERROR(VLOOKUP(CU93&amp;CU94&amp;CU95&amp;CU96&amp;CU97&amp;CU98,General!I:J,2,FALSE),0))</f>
        <v>0</v>
      </c>
      <c r="HT98" s="231">
        <f>IF(CX98="",0,IFERROR(VLOOKUP(CX93&amp;CX94&amp;CX95&amp;CX96&amp;CX97&amp;CX98,General!I:J,2,FALSE),0))</f>
        <v>0</v>
      </c>
      <c r="HU98" s="231">
        <f>IF(DA98="",0,IFERROR(VLOOKUP(DA93&amp;DA94&amp;DA95&amp;DA96&amp;DA97&amp;DA98,General!I:J,2,FALSE),0))</f>
        <v>0</v>
      </c>
      <c r="HV98" s="231">
        <f>IF(DD98="",0,IFERROR(VLOOKUP(DD93&amp;DD94&amp;DD95&amp;DD96&amp;DD97&amp;DD98,General!I:J,2,FALSE),0))</f>
        <v>0</v>
      </c>
      <c r="HW98" s="231">
        <f>IF(DG98="",0,IFERROR(VLOOKUP(DG93&amp;DG94&amp;DG95&amp;DG96&amp;DG97&amp;DG98,General!I:J,2,FALSE),0))</f>
        <v>0</v>
      </c>
      <c r="HX98" s="231">
        <f>IF(DJ98="",0,IFERROR(VLOOKUP(DJ93&amp;DJ94&amp;DJ95&amp;DJ96&amp;DJ97&amp;DJ98,General!I:J,2,FALSE),0))</f>
        <v>0</v>
      </c>
      <c r="HY98" s="231">
        <f>IF(DM98="",0,IFERROR(VLOOKUP(DM93&amp;DM94&amp;DM95&amp;DM96&amp;DM97&amp;DM98,General!I:J,2,FALSE),0))</f>
        <v>0</v>
      </c>
      <c r="HZ98" s="231">
        <f>IF(DP98="",0,IFERROR(VLOOKUP(DP93&amp;DP94&amp;DP95&amp;DP96&amp;DP97&amp;DP98,General!I:J,2,FALSE),0))</f>
        <v>0</v>
      </c>
      <c r="IA98" s="231">
        <f>IF(DS98="",0,IFERROR(VLOOKUP(DS93&amp;DS94&amp;DS95&amp;DS96&amp;DS97&amp;DS98,General!I:J,2,FALSE),0))</f>
        <v>0</v>
      </c>
      <c r="IB98" s="231">
        <f>IF(DV98="",0,IFERROR(VLOOKUP(DV93&amp;DV94&amp;DV95&amp;DV96&amp;DV97&amp;DV98,General!I:J,2,FALSE),0))</f>
        <v>0</v>
      </c>
      <c r="IC98" s="229">
        <f>IF(DY98="",0,IFERROR(VLOOKUP(DY93&amp;DY94&amp;DY95&amp;DY96&amp;DY97&amp;DY98,General!I:J,2,FALSE),0))</f>
        <v>0</v>
      </c>
      <c r="ID98" s="229">
        <f>IF(EB98="",0,IFERROR(VLOOKUP(EB93&amp;EB94&amp;EB95&amp;EB96&amp;EB97&amp;EB98,General!I:J,2,FALSE),0))</f>
        <v>0</v>
      </c>
      <c r="IE98" s="229">
        <v>0</v>
      </c>
      <c r="IF98" s="234" t="str">
        <f t="shared" si="426"/>
        <v/>
      </c>
      <c r="IG98" s="234" t="str">
        <f t="shared" si="363"/>
        <v>N</v>
      </c>
      <c r="IH98" s="234" t="str">
        <f t="shared" ca="1" si="364"/>
        <v>N</v>
      </c>
      <c r="II98" s="234" t="str">
        <f t="shared" si="365"/>
        <v>N</v>
      </c>
      <c r="IJ98" s="234" t="str">
        <f t="shared" si="366"/>
        <v/>
      </c>
      <c r="IK98" s="276" t="str">
        <f t="shared" ca="1" si="367"/>
        <v/>
      </c>
      <c r="IL98" s="234" t="str">
        <f t="shared" ca="1" si="368"/>
        <v/>
      </c>
      <c r="IM98" s="234" t="str">
        <f t="shared" si="369"/>
        <v/>
      </c>
      <c r="IN98" s="234" t="str">
        <f t="shared" si="370"/>
        <v/>
      </c>
      <c r="IO98" s="234" t="str">
        <f t="shared" si="371"/>
        <v/>
      </c>
      <c r="IP98" s="234" t="str">
        <f t="shared" si="372"/>
        <v/>
      </c>
      <c r="IQ98" s="234" t="str">
        <f t="shared" si="278"/>
        <v/>
      </c>
      <c r="IR98" s="234" t="str">
        <f t="shared" si="279"/>
        <v/>
      </c>
      <c r="IS98" s="234" t="str">
        <f t="shared" si="266"/>
        <v>00000</v>
      </c>
      <c r="IT98" s="234" t="str">
        <f t="shared" si="266"/>
        <v>00000</v>
      </c>
      <c r="IU98" s="234" t="str">
        <f t="shared" si="267"/>
        <v>000000</v>
      </c>
      <c r="IV98" s="234" t="str">
        <f t="shared" si="267"/>
        <v>000000</v>
      </c>
      <c r="IW98" s="234" t="str">
        <f t="shared" si="268"/>
        <v>B</v>
      </c>
      <c r="IX98" s="234" t="str">
        <f t="shared" si="427"/>
        <v>B</v>
      </c>
      <c r="IY98" s="234" t="str">
        <f t="shared" si="373"/>
        <v/>
      </c>
      <c r="IZ98" s="234" t="str">
        <f t="shared" ca="1" si="374"/>
        <v/>
      </c>
      <c r="JA98" s="234" t="str">
        <f t="shared" ca="1" si="375"/>
        <v>0</v>
      </c>
      <c r="JB98" s="234" t="str">
        <f t="shared" ca="1" si="376"/>
        <v/>
      </c>
      <c r="JC98" s="234" t="str">
        <f t="shared" si="377"/>
        <v>0</v>
      </c>
      <c r="JD98" s="234" t="str">
        <f t="shared" ca="1" si="378"/>
        <v/>
      </c>
      <c r="JE98" s="234" t="str">
        <f t="shared" ca="1" si="428"/>
        <v/>
      </c>
      <c r="JF98" s="234" t="str">
        <f t="shared" ca="1" si="429"/>
        <v/>
      </c>
      <c r="JG98" s="234" t="str">
        <f t="shared" ca="1" si="430"/>
        <v/>
      </c>
      <c r="JH98" s="234" t="str">
        <f t="shared" si="379"/>
        <v/>
      </c>
      <c r="JI98" s="234"/>
      <c r="JJ98" s="234"/>
      <c r="JK98" s="234"/>
      <c r="JL98" s="234"/>
      <c r="JM98" s="234"/>
      <c r="JN98" s="234">
        <v>2</v>
      </c>
      <c r="JO98" s="218"/>
      <c r="JP98" s="234"/>
      <c r="JQ98" s="234"/>
      <c r="JS98" s="281" t="e">
        <f t="shared" si="454"/>
        <v>#DIV/0!</v>
      </c>
      <c r="JT98" s="1" t="e">
        <f t="shared" si="455"/>
        <v>#DIV/0!</v>
      </c>
      <c r="JU98" s="1" t="e">
        <f t="shared" si="431"/>
        <v>#DIV/0!</v>
      </c>
      <c r="JV98" s="1" t="e">
        <f t="shared" si="432"/>
        <v>#DIV/0!</v>
      </c>
      <c r="JW98" s="1" t="e">
        <f t="shared" si="433"/>
        <v>#DIV/0!</v>
      </c>
      <c r="JX98" s="1" t="str">
        <f t="shared" si="434"/>
        <v/>
      </c>
      <c r="JY98" s="1" t="str">
        <f t="shared" si="435"/>
        <v/>
      </c>
      <c r="JZ98" s="1" t="str">
        <f t="shared" si="436"/>
        <v/>
      </c>
      <c r="KA98" s="1" t="str">
        <f t="shared" si="437"/>
        <v/>
      </c>
      <c r="KB98" s="1" t="str">
        <f t="shared" si="438"/>
        <v/>
      </c>
      <c r="KC98" s="1" t="str" cm="1">
        <f t="array" aca="1" ref="KC98" ca="1">IF(INDIRECT(VLOOKUP(KC97,General!AC:AE,3,FALSE)&amp;FQ97)&gt;1,KC97,JX98)</f>
        <v>DL</v>
      </c>
      <c r="KD98" s="1" t="str" cm="1">
        <f t="array" aca="1" ref="KD98" ca="1">IF(AND(INDIRECT(VLOOKUP(KD97,General!AC:AE,3,FALSE)&amp;FQ97)&gt;6,KD97&lt;&gt;KC98),KD97,IF(JX98&lt;&gt;KC98,JX98,IF(AND(JX98=JY98,JX98=JZ98),KA98,IF(JX98=JY98,JZ98,JY98))))</f>
        <v>DR</v>
      </c>
      <c r="KE98" s="1" t="str" cm="1">
        <f t="array" aca="1" ref="KE98" ca="1">IF(AND(INDIRECT(VLOOKUP(KE97,General!AC:AE,3,FALSE)&amp;FQ97)&gt;6,KE97&lt;&gt;KC98,KE97&lt;&gt;KD98),KE97,IF(AND(JX98&lt;&gt;KC98,JX98&lt;&gt;KD98),JX98,IF(AND(JY98&lt;&gt;KC98,JY98&lt;&gt;KD98),JY98,IF(AND(JZ98&lt;&gt;KC98,JZ98&lt;&gt;KD98),JZ98,IF(AND(KA98&lt;&gt;KC98,KA98&lt;&gt;KD98),KA98,KB98)))))</f>
        <v>CW</v>
      </c>
      <c r="KF98" s="1" t="str" cm="1">
        <f t="array" aca="1" ref="KF98" ca="1">INDIRECT(KC98&amp;FQ98)</f>
        <v/>
      </c>
      <c r="KG98" s="1" t="str" cm="1">
        <f t="array" aca="1" ref="KG98" ca="1">INDIRECT(KD98&amp;FQ98)</f>
        <v/>
      </c>
      <c r="KH98" s="1" t="str" cm="1">
        <f t="array" aca="1" ref="KH98" ca="1">INDIRECT(KE98&amp;FQ98)</f>
        <v/>
      </c>
      <c r="KI98" s="1" t="str">
        <f ca="1">VLOOKUP(KC98,General!AF:AG,2,FALSE)</f>
        <v xml:space="preserve">L3O </v>
      </c>
      <c r="KJ98" s="1" t="str">
        <f ca="1">VLOOKUP(KD98,General!AF:AG,2,FALSE)</f>
        <v xml:space="preserve">L4O </v>
      </c>
      <c r="KK98" s="1" t="str">
        <f ca="1">VLOOKUP(KE98,General!AF:AG,2,FALSE)</f>
        <v>AWB</v>
      </c>
      <c r="KL98" s="1" t="str">
        <f t="shared" ca="1" si="450"/>
        <v>Y</v>
      </c>
      <c r="KM98" s="1" t="str">
        <f t="shared" ca="1" si="451"/>
        <v>Y</v>
      </c>
      <c r="KN98" s="1" t="str">
        <f t="shared" ca="1" si="452"/>
        <v>Y</v>
      </c>
    </row>
    <row r="99" spans="1:300" ht="15.75" thickBot="1">
      <c r="A99" s="1">
        <v>95</v>
      </c>
      <c r="B99" s="75" t="str">
        <f t="shared" si="286"/>
        <v/>
      </c>
      <c r="C99" s="92" t="str">
        <f t="shared" si="439"/>
        <v/>
      </c>
      <c r="D99" s="88" t="str">
        <f t="shared" si="380"/>
        <v/>
      </c>
      <c r="E99" s="89" t="str">
        <f t="shared" si="380"/>
        <v/>
      </c>
      <c r="F99" s="10" t="str">
        <f t="shared" si="287"/>
        <v/>
      </c>
      <c r="H99" s="95" t="str">
        <f t="shared" si="440"/>
        <v/>
      </c>
      <c r="I99" s="88" t="str">
        <f t="shared" si="381"/>
        <v/>
      </c>
      <c r="J99" s="89" t="str">
        <f t="shared" si="381"/>
        <v/>
      </c>
      <c r="K99" s="10" t="str">
        <f t="shared" si="382"/>
        <v/>
      </c>
      <c r="L99" s="52"/>
      <c r="M99" s="16" t="str">
        <f>IF(Dashboard!AH99="","",Dashboard!AH99)</f>
        <v/>
      </c>
      <c r="O99" s="75" t="str">
        <f t="shared" si="441"/>
        <v/>
      </c>
      <c r="P99" s="88" t="str">
        <f t="shared" si="383"/>
        <v/>
      </c>
      <c r="Q99" s="89" t="str">
        <f t="shared" si="383"/>
        <v/>
      </c>
      <c r="R99" s="5" t="str">
        <f t="shared" si="384"/>
        <v/>
      </c>
      <c r="S99" s="5" t="str">
        <f t="shared" si="385"/>
        <v/>
      </c>
      <c r="T99" s="111" t="str">
        <f t="shared" si="386"/>
        <v/>
      </c>
      <c r="U99" s="5" t="str">
        <f>IF(M99="","",IF(B99="NB",U98,IF(T99="",SUM($T$5:$T99)+S99,SUM($T$5:$T99))))</f>
        <v/>
      </c>
      <c r="V99" s="99" t="str">
        <f t="shared" si="272"/>
        <v/>
      </c>
      <c r="W99" s="72" t="e">
        <f t="shared" ca="1" si="288"/>
        <v>#VALUE!</v>
      </c>
      <c r="X99" s="74" t="str">
        <f t="shared" si="289"/>
        <v/>
      </c>
      <c r="Y99" s="9" t="str">
        <f t="shared" ca="1" si="280"/>
        <v>D</v>
      </c>
      <c r="Z99" s="4" t="str">
        <f t="shared" ca="1" si="281"/>
        <v>D</v>
      </c>
      <c r="AA99" s="4" t="str">
        <f t="shared" ca="1" si="282"/>
        <v>B</v>
      </c>
      <c r="AB99" s="4" t="str">
        <f t="shared" si="442"/>
        <v/>
      </c>
      <c r="AC99" s="4" t="str">
        <f t="shared" si="443"/>
        <v/>
      </c>
      <c r="AD99" s="4" t="str">
        <f t="shared" si="444"/>
        <v/>
      </c>
      <c r="AE99" s="1" t="str">
        <f t="shared" si="387"/>
        <v/>
      </c>
      <c r="AF99" s="1" t="str">
        <f t="shared" si="388"/>
        <v/>
      </c>
      <c r="AG99" s="1" t="str">
        <f t="shared" si="389"/>
        <v/>
      </c>
      <c r="AH99" s="1" t="str">
        <f t="shared" si="390"/>
        <v/>
      </c>
      <c r="AI99" s="1" t="str">
        <f t="shared" si="391"/>
        <v/>
      </c>
      <c r="AJ99" s="1" t="str">
        <f t="shared" si="392"/>
        <v/>
      </c>
      <c r="AK99" s="1">
        <f t="shared" si="393"/>
        <v>0</v>
      </c>
      <c r="AL99" s="1">
        <f t="shared" si="393"/>
        <v>0</v>
      </c>
      <c r="AM99" s="1" t="str">
        <f t="shared" si="273"/>
        <v/>
      </c>
      <c r="AN99" s="1">
        <f t="shared" si="290"/>
        <v>0</v>
      </c>
      <c r="AO99" s="1" t="str">
        <f t="shared" si="445"/>
        <v/>
      </c>
      <c r="AP99" s="1" t="str">
        <f t="shared" si="291"/>
        <v>N</v>
      </c>
      <c r="AQ99" s="1" t="str">
        <f t="shared" si="292"/>
        <v>N</v>
      </c>
      <c r="AR99" s="1" t="str">
        <f t="shared" si="293"/>
        <v>N</v>
      </c>
      <c r="AS99" s="1" t="str">
        <f t="shared" si="294"/>
        <v/>
      </c>
      <c r="AT99" s="15" t="str">
        <f t="shared" ca="1" si="394"/>
        <v/>
      </c>
      <c r="AU99" s="1" t="str">
        <f t="shared" ca="1" si="295"/>
        <v/>
      </c>
      <c r="AV99" s="1" t="str">
        <f t="shared" ca="1" si="296"/>
        <v/>
      </c>
      <c r="AW99" s="1" t="str">
        <f t="shared" si="297"/>
        <v/>
      </c>
      <c r="AX99" s="1" t="str">
        <f t="shared" si="298"/>
        <v/>
      </c>
      <c r="AY99" s="1" t="str">
        <f t="shared" si="299"/>
        <v/>
      </c>
      <c r="AZ99" s="1" t="str">
        <f>IF(Dashboard!AH99="P",IF(AZ98="",1,AZ98+1),"")</f>
        <v/>
      </c>
      <c r="BA99" s="1" t="str">
        <f>IF(Dashboard!AH99="B",IF(BA98="",1,BA98+1),"")</f>
        <v/>
      </c>
      <c r="BB99" s="1" t="str">
        <f t="shared" si="270"/>
        <v>00000</v>
      </c>
      <c r="BC99" s="1" t="str">
        <f t="shared" si="270"/>
        <v>00000</v>
      </c>
      <c r="BD99" s="1" t="str">
        <f t="shared" si="271"/>
        <v>000000</v>
      </c>
      <c r="BE99" s="1" t="str">
        <f t="shared" si="271"/>
        <v>000000</v>
      </c>
      <c r="BF99" s="1" t="str">
        <f t="shared" si="395"/>
        <v>B</v>
      </c>
      <c r="BG99" s="1" t="str">
        <f t="shared" si="300"/>
        <v/>
      </c>
      <c r="BH99" s="1">
        <f t="shared" ca="1" si="396"/>
        <v>0</v>
      </c>
      <c r="BI99" s="1" t="str">
        <f t="shared" si="301"/>
        <v/>
      </c>
      <c r="BJ99" s="1">
        <f t="shared" ca="1" si="397"/>
        <v>0</v>
      </c>
      <c r="BK99" s="1" t="str">
        <f t="shared" si="302"/>
        <v/>
      </c>
      <c r="BL99" s="1">
        <f t="shared" ca="1" si="398"/>
        <v>0</v>
      </c>
      <c r="BM99" s="1" t="str">
        <f t="shared" ca="1" si="399"/>
        <v>0</v>
      </c>
      <c r="BN99" s="1" t="str">
        <f t="shared" ca="1" si="400"/>
        <v>0</v>
      </c>
      <c r="BO99" s="1" t="str">
        <f t="shared" ca="1" si="401"/>
        <v>0</v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>IF(Dashboard!U99="",1,0.5)</f>
        <v>1</v>
      </c>
      <c r="CB99" s="245" t="str">
        <f t="shared" si="303"/>
        <v/>
      </c>
      <c r="CC99" s="246" t="str">
        <f t="shared" si="304"/>
        <v/>
      </c>
      <c r="CD99" s="244" t="str">
        <f t="shared" si="305"/>
        <v/>
      </c>
      <c r="CE99" s="245" t="str">
        <f t="shared" si="306"/>
        <v/>
      </c>
      <c r="CF99" s="246" t="str">
        <f t="shared" si="307"/>
        <v/>
      </c>
      <c r="CG99" s="244" t="str">
        <f t="shared" si="308"/>
        <v/>
      </c>
      <c r="CH99" s="245" t="str">
        <f t="shared" si="309"/>
        <v/>
      </c>
      <c r="CI99" s="246" t="str">
        <f t="shared" si="310"/>
        <v/>
      </c>
      <c r="CJ99" s="244" t="str">
        <f t="shared" si="311"/>
        <v/>
      </c>
      <c r="CK99" s="245" t="str">
        <f t="shared" si="312"/>
        <v/>
      </c>
      <c r="CL99" s="246" t="str">
        <f t="shared" si="313"/>
        <v/>
      </c>
      <c r="CM99" s="244" t="str">
        <f t="shared" si="314"/>
        <v/>
      </c>
      <c r="CN99" s="245" t="str">
        <f t="shared" si="402"/>
        <v/>
      </c>
      <c r="CO99" s="246" t="str">
        <f t="shared" si="315"/>
        <v/>
      </c>
      <c r="CP99" s="244" t="str">
        <f t="shared" si="316"/>
        <v/>
      </c>
      <c r="CQ99" s="245" t="str">
        <f t="shared" si="317"/>
        <v/>
      </c>
      <c r="CR99" s="246" t="str">
        <f t="shared" si="318"/>
        <v/>
      </c>
      <c r="CS99" s="244" t="str">
        <f t="shared" si="319"/>
        <v/>
      </c>
      <c r="CT99" s="245" t="str">
        <f t="shared" si="320"/>
        <v/>
      </c>
      <c r="CU99" s="246" t="str">
        <f t="shared" si="321"/>
        <v/>
      </c>
      <c r="CV99" s="244" t="str">
        <f t="shared" si="322"/>
        <v/>
      </c>
      <c r="CW99" s="245" t="str">
        <f t="shared" si="323"/>
        <v/>
      </c>
      <c r="CX99" s="246" t="str">
        <f t="shared" si="324"/>
        <v/>
      </c>
      <c r="CY99" s="247" t="str">
        <f t="shared" si="325"/>
        <v/>
      </c>
      <c r="CZ99" s="245" t="str">
        <f t="shared" si="326"/>
        <v/>
      </c>
      <c r="DA99" s="246" t="str">
        <f t="shared" si="327"/>
        <v/>
      </c>
      <c r="DB99" s="244" t="str">
        <f t="shared" si="328"/>
        <v/>
      </c>
      <c r="DC99" s="245" t="str">
        <f t="shared" si="329"/>
        <v/>
      </c>
      <c r="DD99" s="246" t="str">
        <f t="shared" si="330"/>
        <v/>
      </c>
      <c r="DE99" s="244" t="str">
        <f t="shared" si="331"/>
        <v/>
      </c>
      <c r="DF99" s="245" t="str">
        <f t="shared" si="332"/>
        <v/>
      </c>
      <c r="DG99" s="246" t="str">
        <f t="shared" si="333"/>
        <v/>
      </c>
      <c r="DH99" s="244" t="str">
        <f t="shared" si="334"/>
        <v/>
      </c>
      <c r="DI99" s="245" t="str">
        <f t="shared" si="335"/>
        <v/>
      </c>
      <c r="DJ99" s="246" t="str">
        <f t="shared" si="336"/>
        <v/>
      </c>
      <c r="DK99" s="244" t="str">
        <f t="shared" si="337"/>
        <v/>
      </c>
      <c r="DL99" s="245" t="str">
        <f t="shared" si="338"/>
        <v/>
      </c>
      <c r="DM99" s="246" t="str">
        <f t="shared" si="339"/>
        <v/>
      </c>
      <c r="DN99" s="244" t="str">
        <f t="shared" si="340"/>
        <v/>
      </c>
      <c r="DO99" s="245" t="str">
        <f t="shared" si="341"/>
        <v/>
      </c>
      <c r="DP99" s="246" t="str">
        <f t="shared" si="342"/>
        <v/>
      </c>
      <c r="DQ99" s="244" t="str">
        <f t="shared" si="343"/>
        <v/>
      </c>
      <c r="DR99" s="245" t="str">
        <f t="shared" si="344"/>
        <v/>
      </c>
      <c r="DS99" s="246" t="str">
        <f t="shared" si="345"/>
        <v/>
      </c>
      <c r="DT99" s="244" t="str">
        <f t="shared" si="346"/>
        <v/>
      </c>
      <c r="DU99" s="245" t="str">
        <f t="shared" si="347"/>
        <v/>
      </c>
      <c r="DV99" s="246" t="str">
        <f t="shared" si="348"/>
        <v/>
      </c>
      <c r="DW99" s="244" t="str">
        <f t="shared" si="349"/>
        <v/>
      </c>
      <c r="DX99" s="245" t="str">
        <f t="shared" si="350"/>
        <v/>
      </c>
      <c r="DY99" s="246" t="str">
        <f t="shared" si="351"/>
        <v/>
      </c>
      <c r="DZ99" s="244" t="str">
        <f t="shared" si="352"/>
        <v/>
      </c>
      <c r="EA99" s="245" t="str">
        <f t="shared" si="353"/>
        <v/>
      </c>
      <c r="EB99" s="246" t="str">
        <f t="shared" si="354"/>
        <v/>
      </c>
      <c r="EC99" s="244" t="str">
        <f t="shared" si="355"/>
        <v/>
      </c>
      <c r="ED99" s="252">
        <f t="shared" si="403"/>
        <v>0</v>
      </c>
      <c r="EE99" s="253">
        <f t="shared" si="404"/>
        <v>0</v>
      </c>
      <c r="EF99" s="254" t="str">
        <f t="shared" si="405"/>
        <v/>
      </c>
      <c r="EG99" s="255" t="e">
        <f t="shared" si="456"/>
        <v>#DIV/0!</v>
      </c>
      <c r="EH99" s="255" t="e">
        <f t="shared" si="456"/>
        <v>#DIV/0!</v>
      </c>
      <c r="EI99" s="255" t="e">
        <f t="shared" si="456"/>
        <v>#DIV/0!</v>
      </c>
      <c r="EJ99" s="255" t="e">
        <f t="shared" si="456"/>
        <v>#DIV/0!</v>
      </c>
      <c r="EK99" s="255" t="e">
        <f t="shared" si="456"/>
        <v>#DIV/0!</v>
      </c>
      <c r="EL99" s="255" t="e">
        <f t="shared" si="456"/>
        <v>#DIV/0!</v>
      </c>
      <c r="EM99" s="255" t="e">
        <f t="shared" si="456"/>
        <v>#DIV/0!</v>
      </c>
      <c r="EN99" s="255" t="e">
        <f t="shared" si="456"/>
        <v>#DIV/0!</v>
      </c>
      <c r="EO99" s="255" t="e">
        <f t="shared" si="456"/>
        <v>#DIV/0!</v>
      </c>
      <c r="EP99" s="255" t="e">
        <f t="shared" si="456"/>
        <v>#DIV/0!</v>
      </c>
      <c r="EQ99" s="255" t="e">
        <f t="shared" si="456"/>
        <v>#DIV/0!</v>
      </c>
      <c r="ER99" s="255" t="e">
        <f t="shared" si="456"/>
        <v>#DIV/0!</v>
      </c>
      <c r="ES99" s="255" t="e">
        <f t="shared" si="456"/>
        <v>#DIV/0!</v>
      </c>
      <c r="ET99" s="255" t="e">
        <f t="shared" si="456"/>
        <v>#DIV/0!</v>
      </c>
      <c r="EU99" s="255" t="e">
        <f t="shared" si="456"/>
        <v>#DIV/0!</v>
      </c>
      <c r="EV99" s="255" t="e">
        <f t="shared" si="456"/>
        <v>#DIV/0!</v>
      </c>
      <c r="EW99" s="255" t="e">
        <f t="shared" si="456"/>
        <v>#DIV/0!</v>
      </c>
      <c r="EX99" s="255" t="e">
        <f t="shared" si="456"/>
        <v>#DIV/0!</v>
      </c>
      <c r="EY99" s="256" t="str">
        <f t="shared" si="407"/>
        <v/>
      </c>
      <c r="EZ99" s="257" t="str">
        <f t="shared" si="408"/>
        <v/>
      </c>
      <c r="FA99" s="257" t="str">
        <f t="shared" si="409"/>
        <v/>
      </c>
      <c r="FB99" s="257" t="str">
        <f t="shared" si="410"/>
        <v/>
      </c>
      <c r="FC99" s="257" t="str">
        <f t="shared" si="411"/>
        <v/>
      </c>
      <c r="FD99" s="257" t="str">
        <f t="shared" si="412"/>
        <v/>
      </c>
      <c r="FE99" s="257" t="str">
        <f t="shared" si="413"/>
        <v/>
      </c>
      <c r="FF99" s="257" t="str">
        <f t="shared" si="414"/>
        <v/>
      </c>
      <c r="FG99" s="257" t="str">
        <f t="shared" si="415"/>
        <v/>
      </c>
      <c r="FH99" s="257" t="str">
        <f t="shared" si="416"/>
        <v/>
      </c>
      <c r="FI99" s="257" t="str">
        <f t="shared" si="417"/>
        <v/>
      </c>
      <c r="FJ99" s="257" t="str">
        <f t="shared" si="418"/>
        <v/>
      </c>
      <c r="FK99" s="257" t="str">
        <f t="shared" si="419"/>
        <v/>
      </c>
      <c r="FL99" s="257" t="str">
        <f t="shared" si="420"/>
        <v/>
      </c>
      <c r="FM99" s="257" t="str">
        <f t="shared" si="421"/>
        <v/>
      </c>
      <c r="FN99" s="257" t="str">
        <f t="shared" si="422"/>
        <v/>
      </c>
      <c r="FO99" s="257" t="str">
        <f t="shared" si="423"/>
        <v/>
      </c>
      <c r="FP99" s="258" t="str">
        <f t="shared" si="424"/>
        <v/>
      </c>
      <c r="FQ99" s="228">
        <v>99</v>
      </c>
      <c r="FR99" s="232">
        <f t="shared" si="453"/>
        <v>94</v>
      </c>
      <c r="FS99" s="230" t="str" cm="1">
        <f t="array" ref="FS99">IFERROR(INDEX($EG$4:$EX$4,_xlfn.AGGREGATE(15,6,COLUMN($EG$4:$EX$4)-COLUMN($EF$1)/($EG99:$EX99=LARGE($EG99:$EX99,1)),COLUMNS($EX$4:$EX$4))),"")</f>
        <v/>
      </c>
      <c r="FT99" s="230" t="str" cm="1">
        <f t="array" ref="FT99">IFERROR(INDEX($EG$4:$EX$4,_xlfn.AGGREGATE(15,6,COLUMN($EG$4:$EX$4)-COLUMN($EF$1)/($EG99:$EX99=LARGE($EG99:$EX99,2)),COLUMNS($EX$4:$EY$4))),"")</f>
        <v/>
      </c>
      <c r="FU99" s="230" t="str" cm="1">
        <f t="array" ref="FU99">IFERROR(INDEX($EG$4:$EX$4,_xlfn.AGGREGATE(15,6,COLUMN($EG$4:$EX$4)-COLUMN($EF$1)/($EG99:$EX99=LARGE($EG99:$EX99,3)),COLUMNS($EX$4:$EZ$4))),"")</f>
        <v/>
      </c>
      <c r="FV99" s="230" t="str" cm="1">
        <f t="array" ref="FV99">IFERROR(INDEX($EG$4:$EX$4,_xlfn.AGGREGATE(15,6,COLUMN($EG$4:$EX$4)-COLUMN($EF$1)/($EG99:$EX99=LARGE($EG99:$EX99,4)),COLUMNS($EX$4:$FA$4))),"")</f>
        <v/>
      </c>
      <c r="FW99" s="230" t="str" cm="1">
        <f t="array" ref="FW99">IFERROR(INDEX($EG$4:$EX$4,_xlfn.AGGREGATE(15,6,COLUMN($EG$4:$EX$4)-COLUMN($EF$1)/($EG99:$EX99=LARGE($EG99:$EX99,5)),COLUMNS($EX$4:$FB$4))),"")</f>
        <v/>
      </c>
      <c r="FX99" s="230" t="str" cm="1">
        <f t="array" ref="FX99">IFERROR(INDEX($EG$4:$EX$4,_xlfn.AGGREGATE(15,6,COLUMN($EG$4:$EX$4)-COLUMN($EF$1)/($EG99:$EX99=LARGE($EG99:$EX99,6)),COLUMNS($EX$4:$FC$4))),"")</f>
        <v/>
      </c>
      <c r="FY99" s="228" t="str">
        <f t="shared" si="446"/>
        <v/>
      </c>
      <c r="FZ99" s="231" t="str">
        <f t="shared" ca="1" si="447"/>
        <v>R</v>
      </c>
      <c r="GA99" s="231" t="e" cm="1">
        <f t="array" aca="1" ref="GA99" ca="1">IF(INDIRECT(VLOOKUP(GA98,General!AC:AE,3,FALSE)&amp;FQ98)&gt;0,GA98,FY98)</f>
        <v>#N/A</v>
      </c>
      <c r="GB99" s="232">
        <f t="shared" ca="1" si="448"/>
        <v>6</v>
      </c>
      <c r="GC99" s="230"/>
      <c r="GD99" s="231"/>
      <c r="GE99" s="231"/>
      <c r="GF99" s="231"/>
      <c r="GG99" s="231"/>
      <c r="GH99" s="229"/>
      <c r="GI99" s="259">
        <f ca="1">IF(FS99="",-1,COUNTIF(INDIRECT(GC99&amp;$DN$10):INDIRECT(GC99&amp;FQ99),"Y"))</f>
        <v>-1</v>
      </c>
      <c r="GJ99" s="262">
        <f ca="1">IF(FT99="",-1,COUNTIF(INDIRECT(GD99&amp;$DN$10):INDIRECT(GD99&amp;FQ99),"Y"))</f>
        <v>-1</v>
      </c>
      <c r="GK99" s="262">
        <f ca="1">IF(FU99="",-1,COUNTIF(INDIRECT(GE99&amp;$DN$10):INDIRECT(GE99&amp;FQ99),"Y"))</f>
        <v>-1</v>
      </c>
      <c r="GL99" s="260">
        <f ca="1">IF(FV99="",-1,COUNTIF(INDIRECT(GF99&amp;$DN$10):INDIRECT(GF99&amp;FQ99),"Y"))</f>
        <v>-1</v>
      </c>
      <c r="GM99" s="264">
        <f ca="1">IF(FW99="",-1,COUNTIF(INDIRECT(GG99&amp;$DN$10):INDIRECT(GG99&amp;FQ99),"Y"))</f>
        <v>-1</v>
      </c>
      <c r="GN99" s="264">
        <f ca="1">IF(FX99="",-1,COUNTIF(INDIRECT(GH99&amp;$DN$10):INDIRECT(GH99&amp;FQ99),"Y"))</f>
        <v>-1</v>
      </c>
      <c r="GO99" s="230" t="str" cm="1">
        <f t="array" ref="GO99">IFERROR(INDEX($DP$99:$DU$99,_xlfn.AGGREGATE(15,6,COLUMN($DP$99:$DU$99)-COLUMN($DO$99)/($EF$99:$EK$99=MAX($EF$99:$EK$99)),COLUMNS($DP$99:FS99))),"")</f>
        <v/>
      </c>
      <c r="GP99" s="231" t="str" cm="1">
        <f t="array" ref="GP99">IFERROR(INDEX($DP$99:$DU$99,_xlfn.AGGREGATE(15,6,COLUMN($DP$99:$DU$99)-COLUMN($DO$99)/($EF$99:$EK$99=MAX($EF$99:$EK$99)),COLUMNS($DP$99:FT99))),"")</f>
        <v/>
      </c>
      <c r="GQ99" s="231" t="str" cm="1">
        <f t="array" ref="GQ99">IFERROR(INDEX($DP$99:$DU$99,_xlfn.AGGREGATE(15,6,COLUMN($DP$99:$DU$99)-COLUMN($DO$99)/($EF$99:$EK$99=MAX($EF$99:$EK$99)),COLUMNS($DP$99:FU99))),"")</f>
        <v/>
      </c>
      <c r="GR99" s="231" t="str" cm="1">
        <f t="array" ref="GR99">IFERROR(INDEX($DP$99:$DU$99,_xlfn.AGGREGATE(15,6,COLUMN($DP$99:$DU$99)-COLUMN($DO$99)/($EF$99:$EK$99=MAX($EF$99:$EK$99)),COLUMNS($DP$99:FV99))),"")</f>
        <v/>
      </c>
      <c r="GS99" s="231" t="str" cm="1">
        <f t="array" ref="GS99">IFERROR(INDEX($DP$99:$DU$99,_xlfn.AGGREGATE(15,6,COLUMN($DP$99:$DU$99)-COLUMN($DO$99)/($EF$99:$EK$99=MAX($EF$99:$EK$99)),COLUMNS($DP$99:FW99))),"")</f>
        <v/>
      </c>
      <c r="GT99" s="229" t="str" cm="1">
        <f t="array" ref="GT99">IFERROR(INDEX($DP$99:$DU$99,_xlfn.AGGREGATE(15,6,COLUMN($DP$99:$DU$99)-COLUMN($DO$99)/($EF$99:$EK$99=MAX($EF$99:$EK$99)),COLUMNS($DP$99:FX99))),"")</f>
        <v/>
      </c>
      <c r="GU99" s="234">
        <f t="shared" ca="1" si="425"/>
        <v>6</v>
      </c>
      <c r="GV99" s="232">
        <f t="shared" ca="1" si="449"/>
        <v>6</v>
      </c>
      <c r="GW99" s="263" t="str" cm="1">
        <f t="array" aca="1" ref="GW99" ca="1">INDEX(GO99:GT99,1,GV99)</f>
        <v/>
      </c>
      <c r="GX99" s="230" t="str">
        <f t="shared" ca="1" si="283"/>
        <v>B</v>
      </c>
      <c r="GY99" s="231" t="str">
        <f t="shared" ca="1" si="284"/>
        <v>T</v>
      </c>
      <c r="GZ99" s="231" t="str">
        <f t="shared" si="285"/>
        <v>C</v>
      </c>
      <c r="HA99" s="231" t="str">
        <f t="shared" si="274"/>
        <v/>
      </c>
      <c r="HB99" s="231" t="str">
        <f t="shared" ca="1" si="275"/>
        <v>00</v>
      </c>
      <c r="HC99" s="231" t="str">
        <f t="shared" si="276"/>
        <v>00</v>
      </c>
      <c r="HD99" s="234" t="str">
        <f t="shared" si="356"/>
        <v/>
      </c>
      <c r="HE99" s="234" t="str">
        <f t="shared" si="357"/>
        <v/>
      </c>
      <c r="HF99" s="234" t="str">
        <f t="shared" si="358"/>
        <v/>
      </c>
      <c r="HG99" s="234" t="str">
        <f t="shared" si="359"/>
        <v/>
      </c>
      <c r="HH99" s="234" t="str">
        <f t="shared" si="360"/>
        <v/>
      </c>
      <c r="HI99" s="234" t="str">
        <f t="shared" si="361"/>
        <v/>
      </c>
      <c r="HJ99" s="234">
        <f t="shared" ca="1" si="362"/>
        <v>0</v>
      </c>
      <c r="HK99" s="234">
        <f t="shared" ca="1" si="362"/>
        <v>0</v>
      </c>
      <c r="HL99" s="230" t="str">
        <f t="shared" si="277"/>
        <v/>
      </c>
      <c r="HM99" s="231">
        <f>IF(CC99="",0,IFERROR(VLOOKUP(CC94&amp;CC95&amp;CC96&amp;CC97&amp;CC98&amp;CC99,General!I:J,2,FALSE),0))</f>
        <v>0</v>
      </c>
      <c r="HN99" s="231">
        <f>IF(CF99="",0,IFERROR(VLOOKUP(CF94&amp;CF95&amp;CF96&amp;CF97&amp;CF98&amp;CF99,General!I:J,2,FALSE),0))</f>
        <v>0</v>
      </c>
      <c r="HO99" s="231">
        <f>IF(CI99="",0,IFERROR(VLOOKUP(CI94&amp;CI95&amp;CI96&amp;CI97&amp;CI98&amp;CI99,General!I:J,2,FALSE),0))</f>
        <v>0</v>
      </c>
      <c r="HP99" s="231">
        <f>IF(CL99="",0,IFERROR(VLOOKUP(CL94&amp;CL95&amp;CL96&amp;CL97&amp;CL98&amp;CL99,General!I:J,2,FALSE),0))</f>
        <v>0</v>
      </c>
      <c r="HQ99" s="231">
        <f>IF(CO99="",0,IFERROR(VLOOKUP(CO94&amp;CO95&amp;CO96&amp;CO97&amp;CO98&amp;CO99,General!I:J,2,FALSE),0))</f>
        <v>0</v>
      </c>
      <c r="HR99" s="231">
        <f>IF(CR99="",0,IFERROR(VLOOKUP(CR94&amp;CR95&amp;CR96&amp;CR97&amp;CR98&amp;CR99,General!I:J,2,FALSE),0))</f>
        <v>0</v>
      </c>
      <c r="HS99" s="231">
        <f>IF(CU99="",0,IFERROR(VLOOKUP(CU94&amp;CU95&amp;CU96&amp;CU97&amp;CU98&amp;CU99,General!I:J,2,FALSE),0))</f>
        <v>0</v>
      </c>
      <c r="HT99" s="231">
        <f>IF(CX99="",0,IFERROR(VLOOKUP(CX94&amp;CX95&amp;CX96&amp;CX97&amp;CX98&amp;CX99,General!I:J,2,FALSE),0))</f>
        <v>0</v>
      </c>
      <c r="HU99" s="231">
        <f>IF(DA99="",0,IFERROR(VLOOKUP(DA94&amp;DA95&amp;DA96&amp;DA97&amp;DA98&amp;DA99,General!I:J,2,FALSE),0))</f>
        <v>0</v>
      </c>
      <c r="HV99" s="231">
        <f>IF(DD99="",0,IFERROR(VLOOKUP(DD94&amp;DD95&amp;DD96&amp;DD97&amp;DD98&amp;DD99,General!I:J,2,FALSE),0))</f>
        <v>0</v>
      </c>
      <c r="HW99" s="231">
        <f>IF(DG99="",0,IFERROR(VLOOKUP(DG94&amp;DG95&amp;DG96&amp;DG97&amp;DG98&amp;DG99,General!I:J,2,FALSE),0))</f>
        <v>0</v>
      </c>
      <c r="HX99" s="231">
        <f>IF(DJ99="",0,IFERROR(VLOOKUP(DJ94&amp;DJ95&amp;DJ96&amp;DJ97&amp;DJ98&amp;DJ99,General!I:J,2,FALSE),0))</f>
        <v>0</v>
      </c>
      <c r="HY99" s="231">
        <f>IF(DM99="",0,IFERROR(VLOOKUP(DM94&amp;DM95&amp;DM96&amp;DM97&amp;DM98&amp;DM99,General!I:J,2,FALSE),0))</f>
        <v>0</v>
      </c>
      <c r="HZ99" s="231">
        <f>IF(DP99="",0,IFERROR(VLOOKUP(DP94&amp;DP95&amp;DP96&amp;DP97&amp;DP98&amp;DP99,General!I:J,2,FALSE),0))</f>
        <v>0</v>
      </c>
      <c r="IA99" s="231">
        <f>IF(DS99="",0,IFERROR(VLOOKUP(DS94&amp;DS95&amp;DS96&amp;DS97&amp;DS98&amp;DS99,General!I:J,2,FALSE),0))</f>
        <v>0</v>
      </c>
      <c r="IB99" s="231">
        <f>IF(DV99="",0,IFERROR(VLOOKUP(DV94&amp;DV95&amp;DV96&amp;DV97&amp;DV98&amp;DV99,General!I:J,2,FALSE),0))</f>
        <v>0</v>
      </c>
      <c r="IC99" s="229">
        <f>IF(DY99="",0,IFERROR(VLOOKUP(DY94&amp;DY95&amp;DY96&amp;DY97&amp;DY98&amp;DY99,General!I:J,2,FALSE),0))</f>
        <v>0</v>
      </c>
      <c r="ID99" s="229">
        <f>IF(EB99="",0,IFERROR(VLOOKUP(EB94&amp;EB95&amp;EB96&amp;EB97&amp;EB98&amp;EB99,General!I:J,2,FALSE),0))</f>
        <v>0</v>
      </c>
      <c r="IE99" s="229">
        <v>0</v>
      </c>
      <c r="IF99" s="234" t="str">
        <f t="shared" si="426"/>
        <v/>
      </c>
      <c r="IG99" s="234" t="str">
        <f t="shared" si="363"/>
        <v>N</v>
      </c>
      <c r="IH99" s="234" t="str">
        <f t="shared" ca="1" si="364"/>
        <v>N</v>
      </c>
      <c r="II99" s="234" t="str">
        <f t="shared" si="365"/>
        <v>N</v>
      </c>
      <c r="IJ99" s="234" t="str">
        <f t="shared" si="366"/>
        <v/>
      </c>
      <c r="IK99" s="276" t="str">
        <f t="shared" ca="1" si="367"/>
        <v/>
      </c>
      <c r="IL99" s="234" t="str">
        <f t="shared" ca="1" si="368"/>
        <v/>
      </c>
      <c r="IM99" s="234" t="str">
        <f t="shared" si="369"/>
        <v/>
      </c>
      <c r="IN99" s="234" t="str">
        <f t="shared" si="370"/>
        <v/>
      </c>
      <c r="IO99" s="234" t="str">
        <f t="shared" si="371"/>
        <v/>
      </c>
      <c r="IP99" s="234" t="str">
        <f t="shared" si="372"/>
        <v/>
      </c>
      <c r="IQ99" s="234" t="str">
        <f t="shared" si="278"/>
        <v/>
      </c>
      <c r="IR99" s="234" t="str">
        <f t="shared" si="279"/>
        <v/>
      </c>
      <c r="IS99" s="234" t="str">
        <f t="shared" si="266"/>
        <v>00000</v>
      </c>
      <c r="IT99" s="234" t="str">
        <f t="shared" si="266"/>
        <v>00000</v>
      </c>
      <c r="IU99" s="234" t="str">
        <f t="shared" si="267"/>
        <v>000000</v>
      </c>
      <c r="IV99" s="234" t="str">
        <f t="shared" si="267"/>
        <v>000000</v>
      </c>
      <c r="IW99" s="234" t="str">
        <f t="shared" si="268"/>
        <v>B</v>
      </c>
      <c r="IX99" s="234" t="str">
        <f t="shared" si="427"/>
        <v>B</v>
      </c>
      <c r="IY99" s="234" t="str">
        <f t="shared" si="373"/>
        <v/>
      </c>
      <c r="IZ99" s="234" t="str">
        <f t="shared" ca="1" si="374"/>
        <v/>
      </c>
      <c r="JA99" s="234" t="str">
        <f t="shared" ca="1" si="375"/>
        <v>0</v>
      </c>
      <c r="JB99" s="234" t="str">
        <f t="shared" ca="1" si="376"/>
        <v/>
      </c>
      <c r="JC99" s="234" t="str">
        <f t="shared" si="377"/>
        <v>0</v>
      </c>
      <c r="JD99" s="234" t="str">
        <f t="shared" ca="1" si="378"/>
        <v/>
      </c>
      <c r="JE99" s="234" t="str">
        <f t="shared" ca="1" si="428"/>
        <v/>
      </c>
      <c r="JF99" s="234" t="str">
        <f t="shared" ca="1" si="429"/>
        <v/>
      </c>
      <c r="JG99" s="234" t="str">
        <f t="shared" ca="1" si="430"/>
        <v/>
      </c>
      <c r="JH99" s="234" t="str">
        <f t="shared" si="379"/>
        <v/>
      </c>
      <c r="JI99" s="234"/>
      <c r="JJ99" s="234"/>
      <c r="JK99" s="234"/>
      <c r="JL99" s="234"/>
      <c r="JM99" s="234"/>
      <c r="JN99" s="234">
        <v>2</v>
      </c>
      <c r="JO99" s="218"/>
      <c r="JP99" s="234"/>
      <c r="JQ99" s="234"/>
      <c r="JS99" s="281" t="e">
        <f t="shared" si="454"/>
        <v>#DIV/0!</v>
      </c>
      <c r="JT99" s="1" t="e">
        <f t="shared" si="455"/>
        <v>#DIV/0!</v>
      </c>
      <c r="JU99" s="1" t="e">
        <f t="shared" si="431"/>
        <v>#DIV/0!</v>
      </c>
      <c r="JV99" s="1" t="e">
        <f t="shared" si="432"/>
        <v>#DIV/0!</v>
      </c>
      <c r="JW99" s="1" t="e">
        <f t="shared" si="433"/>
        <v>#DIV/0!</v>
      </c>
      <c r="JX99" s="1" t="str">
        <f t="shared" si="434"/>
        <v/>
      </c>
      <c r="JY99" s="1" t="str">
        <f t="shared" si="435"/>
        <v/>
      </c>
      <c r="JZ99" s="1" t="str">
        <f t="shared" si="436"/>
        <v/>
      </c>
      <c r="KA99" s="1" t="str">
        <f t="shared" si="437"/>
        <v/>
      </c>
      <c r="KB99" s="1" t="str">
        <f t="shared" si="438"/>
        <v/>
      </c>
      <c r="KC99" s="1" t="str" cm="1">
        <f t="array" aca="1" ref="KC99" ca="1">IF(INDIRECT(VLOOKUP(KC98,General!AC:AE,3,FALSE)&amp;FQ98)&gt;1,KC98,JX99)</f>
        <v>DL</v>
      </c>
      <c r="KD99" s="1" t="str" cm="1">
        <f t="array" aca="1" ref="KD99" ca="1">IF(AND(INDIRECT(VLOOKUP(KD98,General!AC:AE,3,FALSE)&amp;FQ98)&gt;6,KD98&lt;&gt;KC99),KD98,IF(JX99&lt;&gt;KC99,JX99,IF(AND(JX99=JY99,JX99=JZ99),KA99,IF(JX99=JY99,JZ99,JY99))))</f>
        <v>DR</v>
      </c>
      <c r="KE99" s="1" t="str" cm="1">
        <f t="array" aca="1" ref="KE99" ca="1">IF(AND(INDIRECT(VLOOKUP(KE98,General!AC:AE,3,FALSE)&amp;FQ98)&gt;6,KE98&lt;&gt;KC99,KE98&lt;&gt;KD99),KE98,IF(AND(JX99&lt;&gt;KC99,JX99&lt;&gt;KD99),JX99,IF(AND(JY99&lt;&gt;KC99,JY99&lt;&gt;KD99),JY99,IF(AND(JZ99&lt;&gt;KC99,JZ99&lt;&gt;KD99),JZ99,IF(AND(KA99&lt;&gt;KC99,KA99&lt;&gt;KD99),KA99,KB99)))))</f>
        <v>CW</v>
      </c>
      <c r="KF99" s="1" t="str" cm="1">
        <f t="array" aca="1" ref="KF99" ca="1">INDIRECT(KC99&amp;FQ99)</f>
        <v/>
      </c>
      <c r="KG99" s="1" t="str" cm="1">
        <f t="array" aca="1" ref="KG99" ca="1">INDIRECT(KD99&amp;FQ99)</f>
        <v/>
      </c>
      <c r="KH99" s="1" t="str" cm="1">
        <f t="array" aca="1" ref="KH99" ca="1">INDIRECT(KE99&amp;FQ99)</f>
        <v/>
      </c>
      <c r="KI99" s="1" t="str">
        <f ca="1">VLOOKUP(KC99,General!AF:AG,2,FALSE)</f>
        <v xml:space="preserve">L3O </v>
      </c>
      <c r="KJ99" s="1" t="str">
        <f ca="1">VLOOKUP(KD99,General!AF:AG,2,FALSE)</f>
        <v xml:space="preserve">L4O </v>
      </c>
      <c r="KK99" s="1" t="str">
        <f ca="1">VLOOKUP(KE99,General!AF:AG,2,FALSE)</f>
        <v>AWB</v>
      </c>
      <c r="KL99" s="1" t="str">
        <f t="shared" ca="1" si="450"/>
        <v>Y</v>
      </c>
      <c r="KM99" s="1" t="str">
        <f t="shared" ca="1" si="451"/>
        <v>Y</v>
      </c>
      <c r="KN99" s="1" t="str">
        <f t="shared" ca="1" si="452"/>
        <v>Y</v>
      </c>
    </row>
    <row r="100" spans="1:300" ht="15.75" thickBot="1">
      <c r="A100" s="1">
        <v>96</v>
      </c>
      <c r="B100" s="12" t="str">
        <f t="shared" si="286"/>
        <v/>
      </c>
      <c r="C100" s="90" t="str">
        <f t="shared" si="439"/>
        <v/>
      </c>
      <c r="D100" s="13" t="str">
        <f t="shared" si="380"/>
        <v/>
      </c>
      <c r="E100" s="43" t="str">
        <f t="shared" si="380"/>
        <v/>
      </c>
      <c r="F100" s="14" t="str">
        <f t="shared" si="287"/>
        <v/>
      </c>
      <c r="H100" s="93" t="str">
        <f t="shared" si="440"/>
        <v/>
      </c>
      <c r="I100" s="13" t="str">
        <f t="shared" si="381"/>
        <v/>
      </c>
      <c r="J100" s="43" t="str">
        <f t="shared" si="381"/>
        <v/>
      </c>
      <c r="K100" s="14" t="str">
        <f t="shared" si="382"/>
        <v/>
      </c>
      <c r="L100" s="52"/>
      <c r="M100" s="16" t="str">
        <f>IF(Dashboard!AH100="","",Dashboard!AH100)</f>
        <v/>
      </c>
      <c r="O100" s="12" t="str">
        <f t="shared" si="441"/>
        <v/>
      </c>
      <c r="P100" s="13" t="str">
        <f t="shared" si="383"/>
        <v/>
      </c>
      <c r="Q100" s="43" t="str">
        <f t="shared" si="383"/>
        <v/>
      </c>
      <c r="R100" s="85" t="str">
        <f t="shared" si="384"/>
        <v/>
      </c>
      <c r="S100" s="85" t="str">
        <f t="shared" si="385"/>
        <v/>
      </c>
      <c r="T100" s="96" t="str">
        <f t="shared" si="386"/>
        <v/>
      </c>
      <c r="U100" s="85" t="str">
        <f>IF(M100="","",IF(B100="NB",U99,IF(T100="",SUM($T$5:$T100)+S100,SUM($T$5:$T100))))</f>
        <v/>
      </c>
      <c r="V100" s="97" t="str">
        <f t="shared" si="272"/>
        <v/>
      </c>
      <c r="W100" s="72" t="e">
        <f t="shared" ca="1" si="288"/>
        <v>#VALUE!</v>
      </c>
      <c r="X100" s="74" t="str">
        <f t="shared" si="289"/>
        <v/>
      </c>
      <c r="Y100" s="9" t="str">
        <f t="shared" ca="1" si="280"/>
        <v>D</v>
      </c>
      <c r="Z100" s="4" t="str">
        <f t="shared" ca="1" si="281"/>
        <v>D</v>
      </c>
      <c r="AA100" s="4" t="str">
        <f t="shared" ca="1" si="282"/>
        <v>B</v>
      </c>
      <c r="AB100" s="4" t="str">
        <f t="shared" si="442"/>
        <v/>
      </c>
      <c r="AC100" s="4" t="str">
        <f t="shared" si="443"/>
        <v/>
      </c>
      <c r="AD100" s="4" t="str">
        <f t="shared" si="444"/>
        <v/>
      </c>
      <c r="AE100" s="1" t="str">
        <f t="shared" si="387"/>
        <v/>
      </c>
      <c r="AF100" s="1" t="str">
        <f t="shared" si="388"/>
        <v/>
      </c>
      <c r="AG100" s="1" t="str">
        <f t="shared" si="389"/>
        <v/>
      </c>
      <c r="AH100" s="1" t="str">
        <f t="shared" si="390"/>
        <v/>
      </c>
      <c r="AI100" s="1" t="str">
        <f t="shared" si="391"/>
        <v/>
      </c>
      <c r="AJ100" s="1" t="str">
        <f t="shared" si="392"/>
        <v/>
      </c>
      <c r="AK100" s="1">
        <f t="shared" si="393"/>
        <v>0</v>
      </c>
      <c r="AL100" s="1">
        <f t="shared" si="393"/>
        <v>0</v>
      </c>
      <c r="AM100" s="1" t="str">
        <f t="shared" si="273"/>
        <v/>
      </c>
      <c r="AN100" s="1">
        <f t="shared" si="290"/>
        <v>0</v>
      </c>
      <c r="AO100" s="1" t="str">
        <f t="shared" si="445"/>
        <v/>
      </c>
      <c r="AP100" s="1" t="str">
        <f t="shared" si="291"/>
        <v>N</v>
      </c>
      <c r="AQ100" s="1" t="str">
        <f t="shared" si="292"/>
        <v>N</v>
      </c>
      <c r="AR100" s="1" t="str">
        <f t="shared" si="293"/>
        <v>N</v>
      </c>
      <c r="AS100" s="1" t="str">
        <f t="shared" si="294"/>
        <v/>
      </c>
      <c r="AT100" s="15" t="str">
        <f t="shared" ca="1" si="394"/>
        <v/>
      </c>
      <c r="AU100" s="1" t="str">
        <f t="shared" ca="1" si="295"/>
        <v/>
      </c>
      <c r="AV100" s="1" t="str">
        <f t="shared" ca="1" si="296"/>
        <v/>
      </c>
      <c r="AW100" s="1" t="str">
        <f t="shared" si="297"/>
        <v/>
      </c>
      <c r="AX100" s="1" t="str">
        <f t="shared" si="298"/>
        <v/>
      </c>
      <c r="AY100" s="1" t="str">
        <f t="shared" si="299"/>
        <v/>
      </c>
      <c r="AZ100" s="1" t="str">
        <f>IF(Dashboard!AH100="P",IF(AZ99="",1,AZ99+1),"")</f>
        <v/>
      </c>
      <c r="BA100" s="1" t="str">
        <f>IF(Dashboard!AH100="B",IF(BA99="",1,BA99+1),"")</f>
        <v/>
      </c>
      <c r="BB100" s="1" t="str">
        <f t="shared" si="270"/>
        <v>00000</v>
      </c>
      <c r="BC100" s="1" t="str">
        <f t="shared" si="270"/>
        <v>00000</v>
      </c>
      <c r="BD100" s="1" t="str">
        <f t="shared" si="271"/>
        <v>000000</v>
      </c>
      <c r="BE100" s="1" t="str">
        <f t="shared" si="271"/>
        <v>000000</v>
      </c>
      <c r="BF100" s="1" t="str">
        <f t="shared" si="395"/>
        <v>B</v>
      </c>
      <c r="BG100" s="1" t="str">
        <f t="shared" si="300"/>
        <v/>
      </c>
      <c r="BH100" s="1">
        <f t="shared" ca="1" si="396"/>
        <v>0</v>
      </c>
      <c r="BI100" s="1" t="str">
        <f t="shared" si="301"/>
        <v/>
      </c>
      <c r="BJ100" s="1">
        <f t="shared" ca="1" si="397"/>
        <v>0</v>
      </c>
      <c r="BK100" s="1" t="str">
        <f t="shared" si="302"/>
        <v/>
      </c>
      <c r="BL100" s="1">
        <f t="shared" ca="1" si="398"/>
        <v>0</v>
      </c>
      <c r="BM100" s="1" t="str">
        <f t="shared" ca="1" si="399"/>
        <v>0</v>
      </c>
      <c r="BN100" s="1" t="str">
        <f t="shared" ca="1" si="400"/>
        <v>0</v>
      </c>
      <c r="BO100" s="1" t="str">
        <f t="shared" ca="1" si="401"/>
        <v>0</v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3</v>
      </c>
      <c r="BZ100" s="1">
        <f>IF(Dashboard!U100="",1,0.5)</f>
        <v>1</v>
      </c>
      <c r="CB100" s="218" t="str">
        <f t="shared" si="303"/>
        <v/>
      </c>
      <c r="CC100" s="219" t="str">
        <f t="shared" si="304"/>
        <v/>
      </c>
      <c r="CD100" s="217" t="str">
        <f t="shared" si="305"/>
        <v/>
      </c>
      <c r="CE100" s="218" t="str">
        <f t="shared" si="306"/>
        <v/>
      </c>
      <c r="CF100" s="219" t="str">
        <f t="shared" si="307"/>
        <v/>
      </c>
      <c r="CG100" s="217" t="str">
        <f t="shared" si="308"/>
        <v/>
      </c>
      <c r="CH100" s="218" t="str">
        <f t="shared" si="309"/>
        <v/>
      </c>
      <c r="CI100" s="219" t="str">
        <f t="shared" si="310"/>
        <v/>
      </c>
      <c r="CJ100" s="217" t="str">
        <f t="shared" si="311"/>
        <v/>
      </c>
      <c r="CK100" s="218" t="str">
        <f t="shared" si="312"/>
        <v/>
      </c>
      <c r="CL100" s="219" t="str">
        <f t="shared" si="313"/>
        <v/>
      </c>
      <c r="CM100" s="217" t="str">
        <f t="shared" si="314"/>
        <v/>
      </c>
      <c r="CN100" s="218" t="str">
        <f t="shared" si="402"/>
        <v/>
      </c>
      <c r="CO100" s="219" t="str">
        <f t="shared" si="315"/>
        <v/>
      </c>
      <c r="CP100" s="217" t="str">
        <f t="shared" si="316"/>
        <v/>
      </c>
      <c r="CQ100" s="218" t="str">
        <f t="shared" si="317"/>
        <v/>
      </c>
      <c r="CR100" s="219" t="str">
        <f t="shared" si="318"/>
        <v/>
      </c>
      <c r="CS100" s="217" t="str">
        <f t="shared" si="319"/>
        <v/>
      </c>
      <c r="CT100" s="218" t="str">
        <f t="shared" si="320"/>
        <v/>
      </c>
      <c r="CU100" s="219" t="str">
        <f t="shared" si="321"/>
        <v/>
      </c>
      <c r="CV100" s="217" t="str">
        <f t="shared" si="322"/>
        <v/>
      </c>
      <c r="CW100" s="218" t="str">
        <f t="shared" si="323"/>
        <v/>
      </c>
      <c r="CX100" s="219" t="str">
        <f t="shared" si="324"/>
        <v/>
      </c>
      <c r="CY100" s="220" t="str">
        <f t="shared" si="325"/>
        <v/>
      </c>
      <c r="CZ100" s="218" t="str">
        <f t="shared" si="326"/>
        <v/>
      </c>
      <c r="DA100" s="219" t="str">
        <f t="shared" si="327"/>
        <v/>
      </c>
      <c r="DB100" s="217" t="str">
        <f t="shared" si="328"/>
        <v/>
      </c>
      <c r="DC100" s="218" t="str">
        <f t="shared" si="329"/>
        <v/>
      </c>
      <c r="DD100" s="219" t="str">
        <f t="shared" si="330"/>
        <v/>
      </c>
      <c r="DE100" s="217" t="str">
        <f t="shared" si="331"/>
        <v/>
      </c>
      <c r="DF100" s="218" t="str">
        <f t="shared" si="332"/>
        <v/>
      </c>
      <c r="DG100" s="219" t="str">
        <f t="shared" si="333"/>
        <v/>
      </c>
      <c r="DH100" s="217" t="str">
        <f t="shared" si="334"/>
        <v/>
      </c>
      <c r="DI100" s="218" t="str">
        <f t="shared" si="335"/>
        <v/>
      </c>
      <c r="DJ100" s="219" t="str">
        <f t="shared" si="336"/>
        <v/>
      </c>
      <c r="DK100" s="217" t="str">
        <f t="shared" si="337"/>
        <v/>
      </c>
      <c r="DL100" s="218" t="str">
        <f t="shared" si="338"/>
        <v/>
      </c>
      <c r="DM100" s="219" t="str">
        <f t="shared" si="339"/>
        <v/>
      </c>
      <c r="DN100" s="217" t="str">
        <f t="shared" si="340"/>
        <v/>
      </c>
      <c r="DO100" s="218" t="str">
        <f t="shared" si="341"/>
        <v/>
      </c>
      <c r="DP100" s="219" t="str">
        <f t="shared" si="342"/>
        <v/>
      </c>
      <c r="DQ100" s="217" t="str">
        <f t="shared" si="343"/>
        <v/>
      </c>
      <c r="DR100" s="218" t="str">
        <f t="shared" si="344"/>
        <v/>
      </c>
      <c r="DS100" s="219" t="str">
        <f t="shared" si="345"/>
        <v/>
      </c>
      <c r="DT100" s="217" t="str">
        <f t="shared" si="346"/>
        <v/>
      </c>
      <c r="DU100" s="218" t="str">
        <f t="shared" si="347"/>
        <v/>
      </c>
      <c r="DV100" s="219" t="str">
        <f t="shared" si="348"/>
        <v/>
      </c>
      <c r="DW100" s="217" t="str">
        <f t="shared" si="349"/>
        <v/>
      </c>
      <c r="DX100" s="218" t="str">
        <f t="shared" si="350"/>
        <v/>
      </c>
      <c r="DY100" s="219" t="str">
        <f t="shared" si="351"/>
        <v/>
      </c>
      <c r="DZ100" s="217" t="str">
        <f t="shared" si="352"/>
        <v/>
      </c>
      <c r="EA100" s="218" t="str">
        <f t="shared" si="353"/>
        <v/>
      </c>
      <c r="EB100" s="219" t="str">
        <f t="shared" si="354"/>
        <v/>
      </c>
      <c r="EC100" s="217" t="str">
        <f t="shared" si="355"/>
        <v/>
      </c>
      <c r="ED100" s="252">
        <f t="shared" si="403"/>
        <v>0</v>
      </c>
      <c r="EE100" s="253">
        <f t="shared" si="404"/>
        <v>0</v>
      </c>
      <c r="EF100" s="254" t="str">
        <f t="shared" si="405"/>
        <v/>
      </c>
      <c r="EG100" s="255" t="e">
        <f t="shared" si="456"/>
        <v>#DIV/0!</v>
      </c>
      <c r="EH100" s="255" t="e">
        <f t="shared" si="456"/>
        <v>#DIV/0!</v>
      </c>
      <c r="EI100" s="255" t="e">
        <f t="shared" si="456"/>
        <v>#DIV/0!</v>
      </c>
      <c r="EJ100" s="255" t="e">
        <f t="shared" si="456"/>
        <v>#DIV/0!</v>
      </c>
      <c r="EK100" s="255" t="e">
        <f t="shared" si="456"/>
        <v>#DIV/0!</v>
      </c>
      <c r="EL100" s="255" t="e">
        <f t="shared" si="456"/>
        <v>#DIV/0!</v>
      </c>
      <c r="EM100" s="255" t="e">
        <f t="shared" si="456"/>
        <v>#DIV/0!</v>
      </c>
      <c r="EN100" s="255" t="e">
        <f t="shared" si="456"/>
        <v>#DIV/0!</v>
      </c>
      <c r="EO100" s="255" t="e">
        <f t="shared" si="456"/>
        <v>#DIV/0!</v>
      </c>
      <c r="EP100" s="255" t="e">
        <f t="shared" si="456"/>
        <v>#DIV/0!</v>
      </c>
      <c r="EQ100" s="255" t="e">
        <f t="shared" si="456"/>
        <v>#DIV/0!</v>
      </c>
      <c r="ER100" s="255" t="e">
        <f t="shared" si="456"/>
        <v>#DIV/0!</v>
      </c>
      <c r="ES100" s="255" t="e">
        <f t="shared" si="456"/>
        <v>#DIV/0!</v>
      </c>
      <c r="ET100" s="255" t="e">
        <f t="shared" si="456"/>
        <v>#DIV/0!</v>
      </c>
      <c r="EU100" s="255" t="e">
        <f t="shared" si="456"/>
        <v>#DIV/0!</v>
      </c>
      <c r="EV100" s="255" t="e">
        <f t="shared" si="456"/>
        <v>#DIV/0!</v>
      </c>
      <c r="EW100" s="255" t="e">
        <f t="shared" si="456"/>
        <v>#DIV/0!</v>
      </c>
      <c r="EX100" s="255" t="e">
        <f t="shared" si="456"/>
        <v>#DIV/0!</v>
      </c>
      <c r="EY100" s="256" t="str">
        <f t="shared" si="407"/>
        <v/>
      </c>
      <c r="EZ100" s="257" t="str">
        <f t="shared" si="408"/>
        <v/>
      </c>
      <c r="FA100" s="257" t="str">
        <f t="shared" si="409"/>
        <v/>
      </c>
      <c r="FB100" s="257" t="str">
        <f t="shared" si="410"/>
        <v/>
      </c>
      <c r="FC100" s="257" t="str">
        <f t="shared" si="411"/>
        <v/>
      </c>
      <c r="FD100" s="257" t="str">
        <f t="shared" si="412"/>
        <v/>
      </c>
      <c r="FE100" s="257" t="str">
        <f t="shared" si="413"/>
        <v/>
      </c>
      <c r="FF100" s="257" t="str">
        <f t="shared" si="414"/>
        <v/>
      </c>
      <c r="FG100" s="257" t="str">
        <f t="shared" si="415"/>
        <v/>
      </c>
      <c r="FH100" s="257" t="str">
        <f t="shared" si="416"/>
        <v/>
      </c>
      <c r="FI100" s="257" t="str">
        <f t="shared" si="417"/>
        <v/>
      </c>
      <c r="FJ100" s="257" t="str">
        <f t="shared" si="418"/>
        <v/>
      </c>
      <c r="FK100" s="257" t="str">
        <f t="shared" si="419"/>
        <v/>
      </c>
      <c r="FL100" s="257" t="str">
        <f t="shared" si="420"/>
        <v/>
      </c>
      <c r="FM100" s="257" t="str">
        <f t="shared" si="421"/>
        <v/>
      </c>
      <c r="FN100" s="257" t="str">
        <f t="shared" si="422"/>
        <v/>
      </c>
      <c r="FO100" s="257" t="str">
        <f t="shared" si="423"/>
        <v/>
      </c>
      <c r="FP100" s="258" t="str">
        <f t="shared" si="424"/>
        <v/>
      </c>
      <c r="FQ100" s="228">
        <v>100</v>
      </c>
      <c r="FR100" s="232">
        <f t="shared" si="453"/>
        <v>95</v>
      </c>
      <c r="FS100" s="230" t="str" cm="1">
        <f t="array" ref="FS100">IFERROR(INDEX($EG$4:$EX$4,_xlfn.AGGREGATE(15,6,COLUMN($EG$4:$EX$4)-COLUMN($EF$1)/($EG100:$EX100=LARGE($EG100:$EX100,1)),COLUMNS($EX$4:$EX$4))),"")</f>
        <v/>
      </c>
      <c r="FT100" s="230" t="str" cm="1">
        <f t="array" ref="FT100">IFERROR(INDEX($EG$4:$EX$4,_xlfn.AGGREGATE(15,6,COLUMN($EG$4:$EX$4)-COLUMN($EF$1)/($EG100:$EX100=LARGE($EG100:$EX100,2)),COLUMNS($EX$4:$EY$4))),"")</f>
        <v/>
      </c>
      <c r="FU100" s="230" t="str" cm="1">
        <f t="array" ref="FU100">IFERROR(INDEX($EG$4:$EX$4,_xlfn.AGGREGATE(15,6,COLUMN($EG$4:$EX$4)-COLUMN($EF$1)/($EG100:$EX100=LARGE($EG100:$EX100,3)),COLUMNS($EX$4:$EZ$4))),"")</f>
        <v/>
      </c>
      <c r="FV100" s="230" t="str" cm="1">
        <f t="array" ref="FV100">IFERROR(INDEX($EG$4:$EX$4,_xlfn.AGGREGATE(15,6,COLUMN($EG$4:$EX$4)-COLUMN($EF$1)/($EG100:$EX100=LARGE($EG100:$EX100,4)),COLUMNS($EX$4:$FA$4))),"")</f>
        <v/>
      </c>
      <c r="FW100" s="230" t="str" cm="1">
        <f t="array" ref="FW100">IFERROR(INDEX($EG$4:$EX$4,_xlfn.AGGREGATE(15,6,COLUMN($EG$4:$EX$4)-COLUMN($EF$1)/($EG100:$EX100=LARGE($EG100:$EX100,5)),COLUMNS($EX$4:$FB$4))),"")</f>
        <v/>
      </c>
      <c r="FX100" s="230" t="str" cm="1">
        <f t="array" ref="FX100">IFERROR(INDEX($EG$4:$EX$4,_xlfn.AGGREGATE(15,6,COLUMN($EG$4:$EX$4)-COLUMN($EF$1)/($EG100:$EX100=LARGE($EG100:$EX100,6)),COLUMNS($EX$4:$FC$4))),"")</f>
        <v/>
      </c>
      <c r="FY100" s="228" t="str">
        <f t="shared" si="446"/>
        <v/>
      </c>
      <c r="FZ100" s="231" t="str">
        <f t="shared" ca="1" si="447"/>
        <v>R</v>
      </c>
      <c r="GA100" s="231" t="e" cm="1">
        <f t="array" aca="1" ref="GA100" ca="1">IF(INDIRECT(VLOOKUP(GA99,General!AC:AE,3,FALSE)&amp;FQ99)&gt;0,GA99,FY99)</f>
        <v>#N/A</v>
      </c>
      <c r="GB100" s="232">
        <f t="shared" ca="1" si="448"/>
        <v>1</v>
      </c>
      <c r="GC100" s="230"/>
      <c r="GD100" s="231"/>
      <c r="GE100" s="231"/>
      <c r="GF100" s="231"/>
      <c r="GG100" s="231"/>
      <c r="GH100" s="229"/>
      <c r="GI100" s="259">
        <f ca="1">IF(FS100="",-1,COUNTIF(INDIRECT(GC100&amp;$DN$10):INDIRECT(GC100&amp;FQ100),"Y"))</f>
        <v>-1</v>
      </c>
      <c r="GJ100" s="262">
        <f ca="1">IF(FT100="",-1,COUNTIF(INDIRECT(GD100&amp;$DN$10):INDIRECT(GD100&amp;FQ100),"Y"))</f>
        <v>-1</v>
      </c>
      <c r="GK100" s="262">
        <f ca="1">IF(FU100="",-1,COUNTIF(INDIRECT(GE100&amp;$DN$10):INDIRECT(GE100&amp;FQ100),"Y"))</f>
        <v>-1</v>
      </c>
      <c r="GL100" s="260">
        <f ca="1">IF(FV100="",-1,COUNTIF(INDIRECT(GF100&amp;$DN$10):INDIRECT(GF100&amp;FQ100),"Y"))</f>
        <v>-1</v>
      </c>
      <c r="GM100" s="264">
        <f ca="1">IF(FW100="",-1,COUNTIF(INDIRECT(GG100&amp;$DN$10):INDIRECT(GG100&amp;FQ100),"Y"))</f>
        <v>-1</v>
      </c>
      <c r="GN100" s="264">
        <f ca="1">IF(FX100="",-1,COUNTIF(INDIRECT(GH100&amp;$DN$10):INDIRECT(GH100&amp;FQ100),"Y"))</f>
        <v>-1</v>
      </c>
      <c r="GO100" s="230" t="str" cm="1">
        <f t="array" ref="GO100">IFERROR(INDEX($DP$100:$DU$100,_xlfn.AGGREGATE(15,6,COLUMN($DP$100:$DU$100)-COLUMN($DO$100)/($EF$100:$EK$100=MAX($EF$100:$EK$100)),COLUMNS($DP$100:FS100))),"")</f>
        <v/>
      </c>
      <c r="GP100" s="231" t="str" cm="1">
        <f t="array" ref="GP100">IFERROR(INDEX($DP$100:$DU$100,_xlfn.AGGREGATE(15,6,COLUMN($DP$100:$DU$100)-COLUMN($DO$100)/($EF$100:$EK$100=MAX($EF$100:$EK$100)),COLUMNS($DP$100:FT100))),"")</f>
        <v/>
      </c>
      <c r="GQ100" s="231" t="str" cm="1">
        <f t="array" ref="GQ100">IFERROR(INDEX($DP$100:$DU$100,_xlfn.AGGREGATE(15,6,COLUMN($DP$100:$DU$100)-COLUMN($DO$100)/($EF$100:$EK$100=MAX($EF$100:$EK$100)),COLUMNS($DP$100:FU100))),"")</f>
        <v/>
      </c>
      <c r="GR100" s="231" t="str" cm="1">
        <f t="array" ref="GR100">IFERROR(INDEX($DP$100:$DU$100,_xlfn.AGGREGATE(15,6,COLUMN($DP$100:$DU$100)-COLUMN($DO$100)/($EF$100:$EK$100=MAX($EF$100:$EK$100)),COLUMNS($DP$100:FV100))),"")</f>
        <v/>
      </c>
      <c r="GS100" s="231" t="str" cm="1">
        <f t="array" ref="GS100">IFERROR(INDEX($DP$100:$DU$100,_xlfn.AGGREGATE(15,6,COLUMN($DP$100:$DU$100)-COLUMN($DO$100)/($EF$100:$EK$100=MAX($EF$100:$EK$100)),COLUMNS($DP$100:FW100))),"")</f>
        <v/>
      </c>
      <c r="GT100" s="229" t="str" cm="1">
        <f t="array" ref="GT100">IFERROR(INDEX($DP$100:$DU$100,_xlfn.AGGREGATE(15,6,COLUMN($DP$100:$DU$100)-COLUMN($DO$100)/($EF$100:$EK$100=MAX($EF$100:$EK$100)),COLUMNS($DP$100:FX100))),"")</f>
        <v/>
      </c>
      <c r="GU100" s="234">
        <f t="shared" ca="1" si="425"/>
        <v>6</v>
      </c>
      <c r="GV100" s="232">
        <f t="shared" ca="1" si="449"/>
        <v>1</v>
      </c>
      <c r="GW100" s="263" t="str" cm="1">
        <f t="array" aca="1" ref="GW100" ca="1">INDEX(GO100:GT100,1,GV100)</f>
        <v/>
      </c>
      <c r="GX100" s="230" t="str">
        <f t="shared" ca="1" si="283"/>
        <v>B</v>
      </c>
      <c r="GY100" s="231" t="str">
        <f t="shared" ca="1" si="284"/>
        <v>T</v>
      </c>
      <c r="GZ100" s="231" t="str">
        <f t="shared" si="285"/>
        <v>C</v>
      </c>
      <c r="HA100" s="231" t="str">
        <f t="shared" si="274"/>
        <v/>
      </c>
      <c r="HB100" s="231" t="str">
        <f t="shared" ca="1" si="275"/>
        <v>00</v>
      </c>
      <c r="HC100" s="231" t="str">
        <f t="shared" si="276"/>
        <v>00</v>
      </c>
      <c r="HD100" s="234" t="str">
        <f t="shared" si="356"/>
        <v/>
      </c>
      <c r="HE100" s="234" t="str">
        <f t="shared" si="357"/>
        <v/>
      </c>
      <c r="HF100" s="234" t="str">
        <f t="shared" si="358"/>
        <v/>
      </c>
      <c r="HG100" s="234" t="str">
        <f t="shared" si="359"/>
        <v/>
      </c>
      <c r="HH100" s="234" t="str">
        <f t="shared" si="360"/>
        <v/>
      </c>
      <c r="HI100" s="234" t="str">
        <f t="shared" si="361"/>
        <v/>
      </c>
      <c r="HJ100" s="234">
        <f t="shared" ca="1" si="362"/>
        <v>0</v>
      </c>
      <c r="HK100" s="234">
        <f t="shared" ca="1" si="362"/>
        <v>0</v>
      </c>
      <c r="HL100" s="230" t="str">
        <f t="shared" si="277"/>
        <v/>
      </c>
      <c r="HM100" s="231">
        <f>IF(CC100="",0,IFERROR(VLOOKUP(CC95&amp;CC96&amp;CC97&amp;CC98&amp;CC99&amp;CC100,General!I:J,2,FALSE),0))</f>
        <v>0</v>
      </c>
      <c r="HN100" s="231">
        <f>IF(CF100="",0,IFERROR(VLOOKUP(CF95&amp;CF96&amp;CF97&amp;CF98&amp;CF99&amp;CF100,General!I:J,2,FALSE),0))</f>
        <v>0</v>
      </c>
      <c r="HO100" s="231">
        <f>IF(CI100="",0,IFERROR(VLOOKUP(CI95&amp;CI96&amp;CI97&amp;CI98&amp;CI99&amp;CI100,General!I:J,2,FALSE),0))</f>
        <v>0</v>
      </c>
      <c r="HP100" s="231">
        <f>IF(CL100="",0,IFERROR(VLOOKUP(CL95&amp;CL96&amp;CL97&amp;CL98&amp;CL99&amp;CL100,General!I:J,2,FALSE),0))</f>
        <v>0</v>
      </c>
      <c r="HQ100" s="231">
        <f>IF(CO100="",0,IFERROR(VLOOKUP(CO95&amp;CO96&amp;CO97&amp;CO98&amp;CO99&amp;CO100,General!I:J,2,FALSE),0))</f>
        <v>0</v>
      </c>
      <c r="HR100" s="231">
        <f>IF(CR100="",0,IFERROR(VLOOKUP(CR95&amp;CR96&amp;CR97&amp;CR98&amp;CR99&amp;CR100,General!I:J,2,FALSE),0))</f>
        <v>0</v>
      </c>
      <c r="HS100" s="231">
        <f>IF(CU100="",0,IFERROR(VLOOKUP(CU95&amp;CU96&amp;CU97&amp;CU98&amp;CU99&amp;CU100,General!I:J,2,FALSE),0))</f>
        <v>0</v>
      </c>
      <c r="HT100" s="231">
        <f>IF(CX100="",0,IFERROR(VLOOKUP(CX95&amp;CX96&amp;CX97&amp;CX98&amp;CX99&amp;CX100,General!I:J,2,FALSE),0))</f>
        <v>0</v>
      </c>
      <c r="HU100" s="231">
        <f>IF(DA100="",0,IFERROR(VLOOKUP(DA95&amp;DA96&amp;DA97&amp;DA98&amp;DA99&amp;DA100,General!I:J,2,FALSE),0))</f>
        <v>0</v>
      </c>
      <c r="HV100" s="231">
        <f>IF(DD100="",0,IFERROR(VLOOKUP(DD95&amp;DD96&amp;DD97&amp;DD98&amp;DD99&amp;DD100,General!I:J,2,FALSE),0))</f>
        <v>0</v>
      </c>
      <c r="HW100" s="231">
        <f>IF(DG100="",0,IFERROR(VLOOKUP(DG95&amp;DG96&amp;DG97&amp;DG98&amp;DG99&amp;DG100,General!I:J,2,FALSE),0))</f>
        <v>0</v>
      </c>
      <c r="HX100" s="231">
        <f>IF(DJ100="",0,IFERROR(VLOOKUP(DJ95&amp;DJ96&amp;DJ97&amp;DJ98&amp;DJ99&amp;DJ100,General!I:J,2,FALSE),0))</f>
        <v>0</v>
      </c>
      <c r="HY100" s="231">
        <f>IF(DM100="",0,IFERROR(VLOOKUP(DM95&amp;DM96&amp;DM97&amp;DM98&amp;DM99&amp;DM100,General!I:J,2,FALSE),0))</f>
        <v>0</v>
      </c>
      <c r="HZ100" s="231">
        <f>IF(DP100="",0,IFERROR(VLOOKUP(DP95&amp;DP96&amp;DP97&amp;DP98&amp;DP99&amp;DP100,General!I:J,2,FALSE),0))</f>
        <v>0</v>
      </c>
      <c r="IA100" s="231">
        <f>IF(DS100="",0,IFERROR(VLOOKUP(DS95&amp;DS96&amp;DS97&amp;DS98&amp;DS99&amp;DS100,General!I:J,2,FALSE),0))</f>
        <v>0</v>
      </c>
      <c r="IB100" s="231">
        <f>IF(DV100="",0,IFERROR(VLOOKUP(DV95&amp;DV96&amp;DV97&amp;DV98&amp;DV99&amp;DV100,General!I:J,2,FALSE),0))</f>
        <v>0</v>
      </c>
      <c r="IC100" s="229">
        <f>IF(DY100="",0,IFERROR(VLOOKUP(DY95&amp;DY96&amp;DY97&amp;DY98&amp;DY99&amp;DY100,General!I:J,2,FALSE),0))</f>
        <v>0</v>
      </c>
      <c r="ID100" s="229">
        <f>IF(EB100="",0,IFERROR(VLOOKUP(EB95&amp;EB96&amp;EB97&amp;EB98&amp;EB99&amp;EB100,General!I:J,2,FALSE),0))</f>
        <v>0</v>
      </c>
      <c r="IE100" s="229">
        <v>0</v>
      </c>
      <c r="IF100" s="234" t="str">
        <f t="shared" si="426"/>
        <v/>
      </c>
      <c r="IG100" s="234" t="str">
        <f t="shared" si="363"/>
        <v>N</v>
      </c>
      <c r="IH100" s="234" t="str">
        <f t="shared" ca="1" si="364"/>
        <v>N</v>
      </c>
      <c r="II100" s="234" t="str">
        <f t="shared" si="365"/>
        <v>N</v>
      </c>
      <c r="IJ100" s="234" t="str">
        <f t="shared" si="366"/>
        <v/>
      </c>
      <c r="IK100" s="276" t="str">
        <f t="shared" ca="1" si="367"/>
        <v/>
      </c>
      <c r="IL100" s="234" t="str">
        <f t="shared" ca="1" si="368"/>
        <v/>
      </c>
      <c r="IM100" s="234" t="str">
        <f t="shared" si="369"/>
        <v/>
      </c>
      <c r="IN100" s="234" t="str">
        <f t="shared" si="370"/>
        <v/>
      </c>
      <c r="IO100" s="234" t="str">
        <f t="shared" si="371"/>
        <v/>
      </c>
      <c r="IP100" s="234" t="str">
        <f t="shared" si="372"/>
        <v/>
      </c>
      <c r="IQ100" s="234" t="str">
        <f t="shared" si="278"/>
        <v/>
      </c>
      <c r="IR100" s="234" t="str">
        <f t="shared" si="279"/>
        <v/>
      </c>
      <c r="IS100" s="234" t="str">
        <f t="shared" si="266"/>
        <v>00000</v>
      </c>
      <c r="IT100" s="234" t="str">
        <f t="shared" si="266"/>
        <v>00000</v>
      </c>
      <c r="IU100" s="234" t="str">
        <f t="shared" si="267"/>
        <v>000000</v>
      </c>
      <c r="IV100" s="234" t="str">
        <f t="shared" si="267"/>
        <v>000000</v>
      </c>
      <c r="IW100" s="234" t="str">
        <f t="shared" si="268"/>
        <v>B</v>
      </c>
      <c r="IX100" s="234" t="str">
        <f t="shared" si="427"/>
        <v>B</v>
      </c>
      <c r="IY100" s="234" t="str">
        <f t="shared" si="373"/>
        <v/>
      </c>
      <c r="IZ100" s="234" t="str">
        <f t="shared" ca="1" si="374"/>
        <v/>
      </c>
      <c r="JA100" s="234" t="str">
        <f t="shared" ca="1" si="375"/>
        <v>0</v>
      </c>
      <c r="JB100" s="234" t="str">
        <f t="shared" ca="1" si="376"/>
        <v/>
      </c>
      <c r="JC100" s="234" t="str">
        <f t="shared" si="377"/>
        <v>0</v>
      </c>
      <c r="JD100" s="234" t="str">
        <f t="shared" ca="1" si="378"/>
        <v/>
      </c>
      <c r="JE100" s="234" t="str">
        <f t="shared" ca="1" si="428"/>
        <v/>
      </c>
      <c r="JF100" s="234" t="str">
        <f t="shared" ca="1" si="429"/>
        <v/>
      </c>
      <c r="JG100" s="234" t="str">
        <f t="shared" ca="1" si="430"/>
        <v/>
      </c>
      <c r="JH100" s="234" t="str">
        <f t="shared" si="379"/>
        <v/>
      </c>
      <c r="JI100" s="234"/>
      <c r="JJ100" s="234"/>
      <c r="JK100" s="234"/>
      <c r="JL100" s="234"/>
      <c r="JM100" s="234"/>
      <c r="JN100" s="234">
        <v>1</v>
      </c>
      <c r="JO100" s="218"/>
      <c r="JP100" s="234"/>
      <c r="JQ100" s="234"/>
      <c r="JS100" s="281" t="e">
        <f t="shared" si="454"/>
        <v>#DIV/0!</v>
      </c>
      <c r="JT100" s="1" t="e">
        <f t="shared" si="455"/>
        <v>#DIV/0!</v>
      </c>
      <c r="JU100" s="1" t="e">
        <f t="shared" si="431"/>
        <v>#DIV/0!</v>
      </c>
      <c r="JV100" s="1" t="e">
        <f t="shared" si="432"/>
        <v>#DIV/0!</v>
      </c>
      <c r="JW100" s="1" t="e">
        <f t="shared" si="433"/>
        <v>#DIV/0!</v>
      </c>
      <c r="JX100" s="1" t="str">
        <f t="shared" si="434"/>
        <v/>
      </c>
      <c r="JY100" s="1" t="str">
        <f t="shared" si="435"/>
        <v/>
      </c>
      <c r="JZ100" s="1" t="str">
        <f t="shared" si="436"/>
        <v/>
      </c>
      <c r="KA100" s="1" t="str">
        <f t="shared" si="437"/>
        <v/>
      </c>
      <c r="KB100" s="1" t="str">
        <f t="shared" si="438"/>
        <v/>
      </c>
      <c r="KC100" s="1" t="str" cm="1">
        <f t="array" aca="1" ref="KC100" ca="1">IF(INDIRECT(VLOOKUP(KC99,General!AC:AE,3,FALSE)&amp;FQ99)&gt;1,KC99,JX100)</f>
        <v>DL</v>
      </c>
      <c r="KD100" s="1" t="str" cm="1">
        <f t="array" aca="1" ref="KD100" ca="1">IF(AND(INDIRECT(VLOOKUP(KD99,General!AC:AE,3,FALSE)&amp;FQ99)&gt;6,KD99&lt;&gt;KC100),KD99,IF(JX100&lt;&gt;KC100,JX100,IF(AND(JX100=JY100,JX100=JZ100),KA100,IF(JX100=JY100,JZ100,JY100))))</f>
        <v>DR</v>
      </c>
      <c r="KE100" s="1" t="str" cm="1">
        <f t="array" aca="1" ref="KE100" ca="1">IF(AND(INDIRECT(VLOOKUP(KE99,General!AC:AE,3,FALSE)&amp;FQ99)&gt;6,KE99&lt;&gt;KC100,KE99&lt;&gt;KD100),KE99,IF(AND(JX100&lt;&gt;KC100,JX100&lt;&gt;KD100),JX100,IF(AND(JY100&lt;&gt;KC100,JY100&lt;&gt;KD100),JY100,IF(AND(JZ100&lt;&gt;KC100,JZ100&lt;&gt;KD100),JZ100,IF(AND(KA100&lt;&gt;KC100,KA100&lt;&gt;KD100),KA100,KB100)))))</f>
        <v>CW</v>
      </c>
      <c r="KF100" s="1" t="str" cm="1">
        <f t="array" aca="1" ref="KF100" ca="1">INDIRECT(KC100&amp;FQ100)</f>
        <v/>
      </c>
      <c r="KG100" s="1" t="str" cm="1">
        <f t="array" aca="1" ref="KG100" ca="1">INDIRECT(KD100&amp;FQ100)</f>
        <v/>
      </c>
      <c r="KH100" s="1" t="str" cm="1">
        <f t="array" aca="1" ref="KH100" ca="1">INDIRECT(KE100&amp;FQ100)</f>
        <v/>
      </c>
      <c r="KI100" s="1" t="str">
        <f ca="1">VLOOKUP(KC100,General!AF:AG,2,FALSE)</f>
        <v xml:space="preserve">L3O </v>
      </c>
      <c r="KJ100" s="1" t="str">
        <f ca="1">VLOOKUP(KD100,General!AF:AG,2,FALSE)</f>
        <v xml:space="preserve">L4O </v>
      </c>
      <c r="KK100" s="1" t="str">
        <f ca="1">VLOOKUP(KE100,General!AF:AG,2,FALSE)</f>
        <v>AWB</v>
      </c>
      <c r="KL100" s="1" t="str">
        <f t="shared" ca="1" si="450"/>
        <v>Y</v>
      </c>
      <c r="KM100" s="1" t="str">
        <f t="shared" ca="1" si="451"/>
        <v>Y</v>
      </c>
      <c r="KN100" s="1" t="str">
        <f t="shared" ca="1" si="452"/>
        <v>Y</v>
      </c>
    </row>
    <row r="101" spans="1:300" ht="15.75" thickBot="1">
      <c r="A101" s="1">
        <v>97</v>
      </c>
      <c r="B101" s="9" t="str">
        <f t="shared" si="286"/>
        <v/>
      </c>
      <c r="C101" s="91" t="str">
        <f t="shared" si="439"/>
        <v/>
      </c>
      <c r="D101" s="86" t="str">
        <f t="shared" si="380"/>
        <v/>
      </c>
      <c r="E101" s="87" t="str">
        <f t="shared" si="380"/>
        <v/>
      </c>
      <c r="F101" s="8" t="str">
        <f t="shared" si="287"/>
        <v/>
      </c>
      <c r="H101" s="94" t="str">
        <f t="shared" si="440"/>
        <v/>
      </c>
      <c r="I101" s="86" t="str">
        <f t="shared" si="381"/>
        <v/>
      </c>
      <c r="J101" s="87" t="str">
        <f t="shared" si="381"/>
        <v/>
      </c>
      <c r="K101" s="8" t="str">
        <f t="shared" si="382"/>
        <v/>
      </c>
      <c r="L101" s="52"/>
      <c r="M101" s="16" t="str">
        <f>IF(Dashboard!AH101="","",Dashboard!AH101)</f>
        <v/>
      </c>
      <c r="O101" s="9" t="str">
        <f t="shared" si="441"/>
        <v/>
      </c>
      <c r="P101" s="86" t="str">
        <f t="shared" si="383"/>
        <v/>
      </c>
      <c r="Q101" s="87" t="str">
        <f t="shared" si="383"/>
        <v/>
      </c>
      <c r="R101" s="4" t="str">
        <f t="shared" si="384"/>
        <v/>
      </c>
      <c r="S101" s="4" t="str">
        <f t="shared" si="385"/>
        <v/>
      </c>
      <c r="T101" s="110" t="str">
        <f t="shared" si="386"/>
        <v/>
      </c>
      <c r="U101" s="4" t="str">
        <f>IF(M101="","",IF(B101="NB",U100,IF(T101="",SUM($T$5:$T101)+S101,SUM($T$5:$T101))))</f>
        <v/>
      </c>
      <c r="V101" s="98" t="str">
        <f t="shared" si="272"/>
        <v/>
      </c>
      <c r="W101" s="72" t="e">
        <f t="shared" ca="1" si="288"/>
        <v>#VALUE!</v>
      </c>
      <c r="X101" s="74" t="str">
        <f t="shared" si="289"/>
        <v/>
      </c>
      <c r="Y101" s="9" t="str">
        <f t="shared" ca="1" si="280"/>
        <v>D</v>
      </c>
      <c r="Z101" s="4" t="str">
        <f t="shared" ca="1" si="281"/>
        <v>D</v>
      </c>
      <c r="AA101" s="4" t="str">
        <f t="shared" ca="1" si="282"/>
        <v>B</v>
      </c>
      <c r="AB101" s="4" t="str">
        <f t="shared" si="442"/>
        <v/>
      </c>
      <c r="AC101" s="4" t="str">
        <f t="shared" si="443"/>
        <v/>
      </c>
      <c r="AD101" s="4" t="str">
        <f t="shared" si="444"/>
        <v/>
      </c>
      <c r="AE101" s="1" t="str">
        <f t="shared" si="387"/>
        <v/>
      </c>
      <c r="AF101" s="1" t="str">
        <f t="shared" si="388"/>
        <v/>
      </c>
      <c r="AG101" s="1" t="str">
        <f t="shared" si="389"/>
        <v/>
      </c>
      <c r="AH101" s="1" t="str">
        <f t="shared" si="390"/>
        <v/>
      </c>
      <c r="AI101" s="1" t="str">
        <f t="shared" si="391"/>
        <v/>
      </c>
      <c r="AJ101" s="1" t="str">
        <f t="shared" si="392"/>
        <v/>
      </c>
      <c r="AK101" s="1">
        <f t="shared" si="393"/>
        <v>0</v>
      </c>
      <c r="AL101" s="1">
        <f t="shared" si="393"/>
        <v>0</v>
      </c>
      <c r="AM101" s="1" t="str">
        <f t="shared" si="273"/>
        <v/>
      </c>
      <c r="AN101" s="1">
        <f t="shared" si="290"/>
        <v>0</v>
      </c>
      <c r="AO101" s="1" t="str">
        <f t="shared" si="445"/>
        <v/>
      </c>
      <c r="AP101" s="1" t="str">
        <f t="shared" si="291"/>
        <v>N</v>
      </c>
      <c r="AQ101" s="1" t="str">
        <f t="shared" si="292"/>
        <v>N</v>
      </c>
      <c r="AR101" s="1" t="str">
        <f t="shared" si="293"/>
        <v>N</v>
      </c>
      <c r="AS101" s="1" t="str">
        <f t="shared" si="294"/>
        <v/>
      </c>
      <c r="AT101" s="15" t="str">
        <f t="shared" ca="1" si="394"/>
        <v/>
      </c>
      <c r="AU101" s="1" t="str">
        <f t="shared" ca="1" si="295"/>
        <v/>
      </c>
      <c r="AV101" s="1" t="str">
        <f t="shared" ca="1" si="296"/>
        <v/>
      </c>
      <c r="AW101" s="1" t="str">
        <f t="shared" si="297"/>
        <v/>
      </c>
      <c r="AX101" s="1" t="str">
        <f t="shared" si="298"/>
        <v/>
      </c>
      <c r="AY101" s="1" t="str">
        <f t="shared" si="299"/>
        <v/>
      </c>
      <c r="AZ101" s="1" t="str">
        <f>IF(Dashboard!AH101="P",IF(AZ100="",1,AZ100+1),"")</f>
        <v/>
      </c>
      <c r="BA101" s="1" t="str">
        <f>IF(Dashboard!AH101="B",IF(BA100="",1,BA100+1),"")</f>
        <v/>
      </c>
      <c r="BB101" s="1" t="str">
        <f t="shared" si="270"/>
        <v>00000</v>
      </c>
      <c r="BC101" s="1" t="str">
        <f t="shared" si="270"/>
        <v>00000</v>
      </c>
      <c r="BD101" s="1" t="str">
        <f t="shared" si="271"/>
        <v>000000</v>
      </c>
      <c r="BE101" s="1" t="str">
        <f t="shared" si="271"/>
        <v>000000</v>
      </c>
      <c r="BF101" s="1" t="str">
        <f t="shared" si="395"/>
        <v>B</v>
      </c>
      <c r="BG101" s="1" t="str">
        <f t="shared" si="300"/>
        <v/>
      </c>
      <c r="BH101" s="1">
        <f t="shared" ca="1" si="396"/>
        <v>0</v>
      </c>
      <c r="BI101" s="1" t="str">
        <f t="shared" si="301"/>
        <v/>
      </c>
      <c r="BJ101" s="1">
        <f t="shared" ca="1" si="397"/>
        <v>0</v>
      </c>
      <c r="BK101" s="1" t="str">
        <f t="shared" si="302"/>
        <v/>
      </c>
      <c r="BL101" s="1">
        <f t="shared" ca="1" si="398"/>
        <v>0</v>
      </c>
      <c r="BM101" s="1" t="str">
        <f t="shared" ca="1" si="399"/>
        <v>0</v>
      </c>
      <c r="BN101" s="1" t="str">
        <f t="shared" ca="1" si="400"/>
        <v>0</v>
      </c>
      <c r="BO101" s="1" t="str">
        <f t="shared" ca="1" si="401"/>
        <v>0</v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-3</v>
      </c>
      <c r="BZ101" s="1">
        <f>IF(Dashboard!U101="",1,0.5)</f>
        <v>1</v>
      </c>
      <c r="CB101" s="230" t="str">
        <f t="shared" si="303"/>
        <v/>
      </c>
      <c r="CC101" s="231" t="str">
        <f t="shared" si="304"/>
        <v/>
      </c>
      <c r="CD101" s="229" t="str">
        <f t="shared" si="305"/>
        <v/>
      </c>
      <c r="CE101" s="230" t="str">
        <f t="shared" si="306"/>
        <v/>
      </c>
      <c r="CF101" s="231" t="str">
        <f t="shared" si="307"/>
        <v/>
      </c>
      <c r="CG101" s="229" t="str">
        <f t="shared" si="308"/>
        <v/>
      </c>
      <c r="CH101" s="230" t="str">
        <f t="shared" si="309"/>
        <v/>
      </c>
      <c r="CI101" s="231" t="str">
        <f t="shared" si="310"/>
        <v/>
      </c>
      <c r="CJ101" s="229" t="str">
        <f t="shared" si="311"/>
        <v/>
      </c>
      <c r="CK101" s="230" t="str">
        <f t="shared" si="312"/>
        <v/>
      </c>
      <c r="CL101" s="231" t="str">
        <f t="shared" si="313"/>
        <v/>
      </c>
      <c r="CM101" s="229" t="str">
        <f t="shared" si="314"/>
        <v/>
      </c>
      <c r="CN101" s="230" t="str">
        <f t="shared" si="402"/>
        <v/>
      </c>
      <c r="CO101" s="231" t="str">
        <f t="shared" si="315"/>
        <v/>
      </c>
      <c r="CP101" s="229" t="str">
        <f t="shared" si="316"/>
        <v/>
      </c>
      <c r="CQ101" s="230" t="str">
        <f t="shared" si="317"/>
        <v/>
      </c>
      <c r="CR101" s="231" t="str">
        <f t="shared" si="318"/>
        <v/>
      </c>
      <c r="CS101" s="229" t="str">
        <f t="shared" si="319"/>
        <v/>
      </c>
      <c r="CT101" s="230" t="str">
        <f t="shared" si="320"/>
        <v/>
      </c>
      <c r="CU101" s="231" t="str">
        <f t="shared" si="321"/>
        <v/>
      </c>
      <c r="CV101" s="229" t="str">
        <f t="shared" si="322"/>
        <v/>
      </c>
      <c r="CW101" s="230" t="str">
        <f t="shared" si="323"/>
        <v/>
      </c>
      <c r="CX101" s="231" t="str">
        <f t="shared" si="324"/>
        <v/>
      </c>
      <c r="CY101" s="232" t="str">
        <f t="shared" si="325"/>
        <v/>
      </c>
      <c r="CZ101" s="230" t="str">
        <f t="shared" si="326"/>
        <v/>
      </c>
      <c r="DA101" s="231" t="str">
        <f t="shared" si="327"/>
        <v/>
      </c>
      <c r="DB101" s="229" t="str">
        <f t="shared" si="328"/>
        <v/>
      </c>
      <c r="DC101" s="230" t="str">
        <f t="shared" si="329"/>
        <v/>
      </c>
      <c r="DD101" s="231" t="str">
        <f t="shared" si="330"/>
        <v/>
      </c>
      <c r="DE101" s="229" t="str">
        <f t="shared" si="331"/>
        <v/>
      </c>
      <c r="DF101" s="230" t="str">
        <f t="shared" si="332"/>
        <v/>
      </c>
      <c r="DG101" s="231" t="str">
        <f t="shared" si="333"/>
        <v/>
      </c>
      <c r="DH101" s="229" t="str">
        <f t="shared" si="334"/>
        <v/>
      </c>
      <c r="DI101" s="230" t="str">
        <f t="shared" si="335"/>
        <v/>
      </c>
      <c r="DJ101" s="231" t="str">
        <f t="shared" si="336"/>
        <v/>
      </c>
      <c r="DK101" s="229" t="str">
        <f t="shared" si="337"/>
        <v/>
      </c>
      <c r="DL101" s="230" t="str">
        <f t="shared" si="338"/>
        <v/>
      </c>
      <c r="DM101" s="231" t="str">
        <f t="shared" si="339"/>
        <v/>
      </c>
      <c r="DN101" s="229" t="str">
        <f t="shared" si="340"/>
        <v/>
      </c>
      <c r="DO101" s="230" t="str">
        <f t="shared" si="341"/>
        <v/>
      </c>
      <c r="DP101" s="231" t="str">
        <f t="shared" si="342"/>
        <v/>
      </c>
      <c r="DQ101" s="229" t="str">
        <f t="shared" si="343"/>
        <v/>
      </c>
      <c r="DR101" s="230" t="str">
        <f t="shared" si="344"/>
        <v/>
      </c>
      <c r="DS101" s="231" t="str">
        <f t="shared" si="345"/>
        <v/>
      </c>
      <c r="DT101" s="229" t="str">
        <f t="shared" si="346"/>
        <v/>
      </c>
      <c r="DU101" s="230" t="str">
        <f t="shared" si="347"/>
        <v/>
      </c>
      <c r="DV101" s="231" t="str">
        <f t="shared" si="348"/>
        <v/>
      </c>
      <c r="DW101" s="229" t="str">
        <f t="shared" si="349"/>
        <v/>
      </c>
      <c r="DX101" s="230" t="str">
        <f t="shared" si="350"/>
        <v/>
      </c>
      <c r="DY101" s="231" t="str">
        <f t="shared" si="351"/>
        <v/>
      </c>
      <c r="DZ101" s="229" t="str">
        <f t="shared" si="352"/>
        <v/>
      </c>
      <c r="EA101" s="230" t="str">
        <f t="shared" si="353"/>
        <v/>
      </c>
      <c r="EB101" s="231" t="str">
        <f t="shared" si="354"/>
        <v/>
      </c>
      <c r="EC101" s="229" t="str">
        <f t="shared" si="355"/>
        <v/>
      </c>
      <c r="ED101" s="252">
        <f t="shared" si="403"/>
        <v>0</v>
      </c>
      <c r="EE101" s="253">
        <f t="shared" si="404"/>
        <v>0</v>
      </c>
      <c r="EF101" s="254" t="str">
        <f t="shared" si="405"/>
        <v/>
      </c>
      <c r="EG101" s="255" t="e">
        <f t="shared" si="456"/>
        <v>#DIV/0!</v>
      </c>
      <c r="EH101" s="255" t="e">
        <f t="shared" si="456"/>
        <v>#DIV/0!</v>
      </c>
      <c r="EI101" s="255" t="e">
        <f t="shared" si="456"/>
        <v>#DIV/0!</v>
      </c>
      <c r="EJ101" s="255" t="e">
        <f t="shared" si="456"/>
        <v>#DIV/0!</v>
      </c>
      <c r="EK101" s="255" t="e">
        <f t="shared" si="456"/>
        <v>#DIV/0!</v>
      </c>
      <c r="EL101" s="255" t="e">
        <f t="shared" si="456"/>
        <v>#DIV/0!</v>
      </c>
      <c r="EM101" s="255" t="e">
        <f t="shared" si="456"/>
        <v>#DIV/0!</v>
      </c>
      <c r="EN101" s="255" t="e">
        <f t="shared" si="456"/>
        <v>#DIV/0!</v>
      </c>
      <c r="EO101" s="255" t="e">
        <f t="shared" si="456"/>
        <v>#DIV/0!</v>
      </c>
      <c r="EP101" s="255" t="e">
        <f t="shared" si="456"/>
        <v>#DIV/0!</v>
      </c>
      <c r="EQ101" s="255" t="e">
        <f t="shared" si="456"/>
        <v>#DIV/0!</v>
      </c>
      <c r="ER101" s="255" t="e">
        <f t="shared" si="456"/>
        <v>#DIV/0!</v>
      </c>
      <c r="ES101" s="255" t="e">
        <f t="shared" si="456"/>
        <v>#DIV/0!</v>
      </c>
      <c r="ET101" s="255" t="e">
        <f t="shared" si="456"/>
        <v>#DIV/0!</v>
      </c>
      <c r="EU101" s="255" t="e">
        <f t="shared" si="456"/>
        <v>#DIV/0!</v>
      </c>
      <c r="EV101" s="255" t="e">
        <f t="shared" si="456"/>
        <v>#DIV/0!</v>
      </c>
      <c r="EW101" s="255" t="e">
        <f t="shared" si="456"/>
        <v>#DIV/0!</v>
      </c>
      <c r="EX101" s="255" t="e">
        <f t="shared" si="456"/>
        <v>#DIV/0!</v>
      </c>
      <c r="EY101" s="256" t="str">
        <f t="shared" si="407"/>
        <v/>
      </c>
      <c r="EZ101" s="257" t="str">
        <f t="shared" si="408"/>
        <v/>
      </c>
      <c r="FA101" s="257" t="str">
        <f t="shared" si="409"/>
        <v/>
      </c>
      <c r="FB101" s="257" t="str">
        <f t="shared" si="410"/>
        <v/>
      </c>
      <c r="FC101" s="257" t="str">
        <f t="shared" si="411"/>
        <v/>
      </c>
      <c r="FD101" s="257" t="str">
        <f t="shared" si="412"/>
        <v/>
      </c>
      <c r="FE101" s="257" t="str">
        <f t="shared" si="413"/>
        <v/>
      </c>
      <c r="FF101" s="257" t="str">
        <f t="shared" si="414"/>
        <v/>
      </c>
      <c r="FG101" s="257" t="str">
        <f t="shared" si="415"/>
        <v/>
      </c>
      <c r="FH101" s="257" t="str">
        <f t="shared" si="416"/>
        <v/>
      </c>
      <c r="FI101" s="257" t="str">
        <f t="shared" si="417"/>
        <v/>
      </c>
      <c r="FJ101" s="257" t="str">
        <f t="shared" si="418"/>
        <v/>
      </c>
      <c r="FK101" s="257" t="str">
        <f t="shared" si="419"/>
        <v/>
      </c>
      <c r="FL101" s="257" t="str">
        <f t="shared" si="420"/>
        <v/>
      </c>
      <c r="FM101" s="257" t="str">
        <f t="shared" si="421"/>
        <v/>
      </c>
      <c r="FN101" s="257" t="str">
        <f t="shared" si="422"/>
        <v/>
      </c>
      <c r="FO101" s="257" t="str">
        <f t="shared" si="423"/>
        <v/>
      </c>
      <c r="FP101" s="258" t="str">
        <f t="shared" si="424"/>
        <v/>
      </c>
      <c r="FQ101" s="228">
        <v>101</v>
      </c>
      <c r="FR101" s="232">
        <f t="shared" si="453"/>
        <v>96</v>
      </c>
      <c r="FS101" s="230" t="str" cm="1">
        <f t="array" ref="FS101">IFERROR(INDEX($EG$4:$EX$4,_xlfn.AGGREGATE(15,6,COLUMN($EG$4:$EX$4)-COLUMN($EF$1)/($EG101:$EX101=LARGE($EG101:$EX101,1)),COLUMNS($EX$4:$EX$4))),"")</f>
        <v/>
      </c>
      <c r="FT101" s="230" t="str" cm="1">
        <f t="array" ref="FT101">IFERROR(INDEX($EG$4:$EX$4,_xlfn.AGGREGATE(15,6,COLUMN($EG$4:$EX$4)-COLUMN($EF$1)/($EG101:$EX101=LARGE($EG101:$EX101,2)),COLUMNS($EX$4:$EY$4))),"")</f>
        <v/>
      </c>
      <c r="FU101" s="230" t="str" cm="1">
        <f t="array" ref="FU101">IFERROR(INDEX($EG$4:$EX$4,_xlfn.AGGREGATE(15,6,COLUMN($EG$4:$EX$4)-COLUMN($EF$1)/($EG101:$EX101=LARGE($EG101:$EX101,3)),COLUMNS($EX$4:$EZ$4))),"")</f>
        <v/>
      </c>
      <c r="FV101" s="230" t="str" cm="1">
        <f t="array" ref="FV101">IFERROR(INDEX($EG$4:$EX$4,_xlfn.AGGREGATE(15,6,COLUMN($EG$4:$EX$4)-COLUMN($EF$1)/($EG101:$EX101=LARGE($EG101:$EX101,4)),COLUMNS($EX$4:$FA$4))),"")</f>
        <v/>
      </c>
      <c r="FW101" s="230" t="str" cm="1">
        <f t="array" ref="FW101">IFERROR(INDEX($EG$4:$EX$4,_xlfn.AGGREGATE(15,6,COLUMN($EG$4:$EX$4)-COLUMN($EF$1)/($EG101:$EX101=LARGE($EG101:$EX101,5)),COLUMNS($EX$4:$FB$4))),"")</f>
        <v/>
      </c>
      <c r="FX101" s="230" t="str" cm="1">
        <f t="array" ref="FX101">IFERROR(INDEX($EG$4:$EX$4,_xlfn.AGGREGATE(15,6,COLUMN($EG$4:$EX$4)-COLUMN($EF$1)/($EG101:$EX101=LARGE($EG101:$EX101,6)),COLUMNS($EX$4:$FC$4))),"")</f>
        <v/>
      </c>
      <c r="FY101" s="228" t="str">
        <f t="shared" si="446"/>
        <v/>
      </c>
      <c r="FZ101" s="231" t="str">
        <f t="shared" ca="1" si="447"/>
        <v>R</v>
      </c>
      <c r="GA101" s="231" t="e" cm="1">
        <f t="array" aca="1" ref="GA101" ca="1">IF(INDIRECT(VLOOKUP(GA100,General!AC:AE,3,FALSE)&amp;FQ100)&gt;0,GA100,FY100)</f>
        <v>#N/A</v>
      </c>
      <c r="GB101" s="232">
        <f t="shared" ca="1" si="448"/>
        <v>2</v>
      </c>
      <c r="GC101" s="230"/>
      <c r="GD101" s="231"/>
      <c r="GE101" s="231"/>
      <c r="GF101" s="231"/>
      <c r="GG101" s="231"/>
      <c r="GH101" s="229"/>
      <c r="GI101" s="259">
        <f ca="1">IF(FS101="",-1,COUNTIF(INDIRECT(GC101&amp;$DN$10):INDIRECT(GC101&amp;FQ101),"Y"))</f>
        <v>-1</v>
      </c>
      <c r="GJ101" s="262">
        <f ca="1">IF(FT101="",-1,COUNTIF(INDIRECT(GD101&amp;$DN$10):INDIRECT(GD101&amp;FQ101),"Y"))</f>
        <v>-1</v>
      </c>
      <c r="GK101" s="262">
        <f ca="1">IF(FU101="",-1,COUNTIF(INDIRECT(GE101&amp;$DN$10):INDIRECT(GE101&amp;FQ101),"Y"))</f>
        <v>-1</v>
      </c>
      <c r="GL101" s="260">
        <f ca="1">IF(FV101="",-1,COUNTIF(INDIRECT(GF101&amp;$DN$10):INDIRECT(GF101&amp;FQ101),"Y"))</f>
        <v>-1</v>
      </c>
      <c r="GM101" s="264">
        <f ca="1">IF(FW101="",-1,COUNTIF(INDIRECT(GG101&amp;$DN$10):INDIRECT(GG101&amp;FQ101),"Y"))</f>
        <v>-1</v>
      </c>
      <c r="GN101" s="264">
        <f ca="1">IF(FX101="",-1,COUNTIF(INDIRECT(GH101&amp;$DN$10):INDIRECT(GH101&amp;FQ101),"Y"))</f>
        <v>-1</v>
      </c>
      <c r="GO101" s="230" t="str" cm="1">
        <f t="array" ref="GO101">IFERROR(INDEX($DP$101:$DU$101,_xlfn.AGGREGATE(15,6,COLUMN($DP$101:$DU$101)-COLUMN($DO$101)/($EF$101:$EK$101=MAX($EF$101:$EK$101)),COLUMNS($DP$101:FS101))),"")</f>
        <v/>
      </c>
      <c r="GP101" s="231" t="str" cm="1">
        <f t="array" ref="GP101">IFERROR(INDEX($DP$101:$DU$101,_xlfn.AGGREGATE(15,6,COLUMN($DP$101:$DU$101)-COLUMN($DO$101)/($EF$101:$EK$101=MAX($EF$101:$EK$101)),COLUMNS($DP$101:FT101))),"")</f>
        <v/>
      </c>
      <c r="GQ101" s="231" t="str" cm="1">
        <f t="array" ref="GQ101">IFERROR(INDEX($DP$101:$DU$101,_xlfn.AGGREGATE(15,6,COLUMN($DP$101:$DU$101)-COLUMN($DO$101)/($EF$101:$EK$101=MAX($EF$101:$EK$101)),COLUMNS($DP$101:FU101))),"")</f>
        <v/>
      </c>
      <c r="GR101" s="231" t="str" cm="1">
        <f t="array" ref="GR101">IFERROR(INDEX($DP$101:$DU$101,_xlfn.AGGREGATE(15,6,COLUMN($DP$101:$DU$101)-COLUMN($DO$101)/($EF$101:$EK$101=MAX($EF$101:$EK$101)),COLUMNS($DP$101:FV101))),"")</f>
        <v/>
      </c>
      <c r="GS101" s="231" t="str" cm="1">
        <f t="array" ref="GS101">IFERROR(INDEX($DP$101:$DU$101,_xlfn.AGGREGATE(15,6,COLUMN($DP$101:$DU$101)-COLUMN($DO$101)/($EF$101:$EK$101=MAX($EF$101:$EK$101)),COLUMNS($DP$101:FW101))),"")</f>
        <v/>
      </c>
      <c r="GT101" s="229" t="str" cm="1">
        <f t="array" ref="GT101">IFERROR(INDEX($DP$101:$DU$101,_xlfn.AGGREGATE(15,6,COLUMN($DP$101:$DU$101)-COLUMN($DO$101)/($EF$101:$EK$101=MAX($EF$101:$EK$101)),COLUMNS($DP$101:FX101))),"")</f>
        <v/>
      </c>
      <c r="GU101" s="234">
        <f t="shared" ca="1" si="425"/>
        <v>6</v>
      </c>
      <c r="GV101" s="232">
        <f t="shared" ca="1" si="449"/>
        <v>2</v>
      </c>
      <c r="GW101" s="263" t="str" cm="1">
        <f t="array" aca="1" ref="GW101" ca="1">INDEX(GO101:GT101,1,GV101)</f>
        <v/>
      </c>
      <c r="GX101" s="230" t="str">
        <f t="shared" ca="1" si="283"/>
        <v>B</v>
      </c>
      <c r="GY101" s="231" t="str">
        <f t="shared" ca="1" si="284"/>
        <v>T</v>
      </c>
      <c r="GZ101" s="231" t="str">
        <f t="shared" si="285"/>
        <v>C</v>
      </c>
      <c r="HA101" s="231" t="str">
        <f t="shared" si="274"/>
        <v/>
      </c>
      <c r="HB101" s="231" t="str">
        <f t="shared" ca="1" si="275"/>
        <v>00</v>
      </c>
      <c r="HC101" s="231" t="str">
        <f t="shared" si="276"/>
        <v>00</v>
      </c>
      <c r="HD101" s="234" t="str">
        <f t="shared" si="356"/>
        <v/>
      </c>
      <c r="HE101" s="234" t="str">
        <f t="shared" si="357"/>
        <v/>
      </c>
      <c r="HF101" s="234" t="str">
        <f t="shared" si="358"/>
        <v/>
      </c>
      <c r="HG101" s="234" t="str">
        <f t="shared" si="359"/>
        <v/>
      </c>
      <c r="HH101" s="234" t="str">
        <f t="shared" si="360"/>
        <v/>
      </c>
      <c r="HI101" s="234" t="str">
        <f t="shared" si="361"/>
        <v/>
      </c>
      <c r="HJ101" s="234">
        <f t="shared" ca="1" si="362"/>
        <v>0</v>
      </c>
      <c r="HK101" s="234">
        <f t="shared" ca="1" si="362"/>
        <v>0</v>
      </c>
      <c r="HL101" s="230" t="str">
        <f t="shared" si="277"/>
        <v/>
      </c>
      <c r="HM101" s="231">
        <f>IF(CC101="",0,IFERROR(VLOOKUP(CC96&amp;CC97&amp;CC98&amp;CC99&amp;CC100&amp;CC101,General!I:J,2,FALSE),0))</f>
        <v>0</v>
      </c>
      <c r="HN101" s="231">
        <f>IF(CF101="",0,IFERROR(VLOOKUP(CF96&amp;CF97&amp;CF98&amp;CF99&amp;CF100&amp;CF101,General!I:J,2,FALSE),0))</f>
        <v>0</v>
      </c>
      <c r="HO101" s="231">
        <f>IF(CI101="",0,IFERROR(VLOOKUP(CI96&amp;CI97&amp;CI98&amp;CI99&amp;CI100&amp;CI101,General!I:J,2,FALSE),0))</f>
        <v>0</v>
      </c>
      <c r="HP101" s="231">
        <f>IF(CL101="",0,IFERROR(VLOOKUP(CL96&amp;CL97&amp;CL98&amp;CL99&amp;CL100&amp;CL101,General!I:J,2,FALSE),0))</f>
        <v>0</v>
      </c>
      <c r="HQ101" s="231">
        <f>IF(CO101="",0,IFERROR(VLOOKUP(CO96&amp;CO97&amp;CO98&amp;CO99&amp;CO100&amp;CO101,General!I:J,2,FALSE),0))</f>
        <v>0</v>
      </c>
      <c r="HR101" s="231">
        <f>IF(CR101="",0,IFERROR(VLOOKUP(CR96&amp;CR97&amp;CR98&amp;CR99&amp;CR100&amp;CR101,General!I:J,2,FALSE),0))</f>
        <v>0</v>
      </c>
      <c r="HS101" s="231">
        <f>IF(CU101="",0,IFERROR(VLOOKUP(CU96&amp;CU97&amp;CU98&amp;CU99&amp;CU100&amp;CU101,General!I:J,2,FALSE),0))</f>
        <v>0</v>
      </c>
      <c r="HT101" s="231">
        <f>IF(CX101="",0,IFERROR(VLOOKUP(CX96&amp;CX97&amp;CX98&amp;CX99&amp;CX100&amp;CX101,General!I:J,2,FALSE),0))</f>
        <v>0</v>
      </c>
      <c r="HU101" s="231">
        <f>IF(DA101="",0,IFERROR(VLOOKUP(DA96&amp;DA97&amp;DA98&amp;DA99&amp;DA100&amp;DA101,General!I:J,2,FALSE),0))</f>
        <v>0</v>
      </c>
      <c r="HV101" s="231">
        <f>IF(DD101="",0,IFERROR(VLOOKUP(DD96&amp;DD97&amp;DD98&amp;DD99&amp;DD100&amp;DD101,General!I:J,2,FALSE),0))</f>
        <v>0</v>
      </c>
      <c r="HW101" s="231">
        <f>IF(DG101="",0,IFERROR(VLOOKUP(DG96&amp;DG97&amp;DG98&amp;DG99&amp;DG100&amp;DG101,General!I:J,2,FALSE),0))</f>
        <v>0</v>
      </c>
      <c r="HX101" s="231">
        <f>IF(DJ101="",0,IFERROR(VLOOKUP(DJ96&amp;DJ97&amp;DJ98&amp;DJ99&amp;DJ100&amp;DJ101,General!I:J,2,FALSE),0))</f>
        <v>0</v>
      </c>
      <c r="HY101" s="231">
        <f>IF(DM101="",0,IFERROR(VLOOKUP(DM96&amp;DM97&amp;DM98&amp;DM99&amp;DM100&amp;DM101,General!I:J,2,FALSE),0))</f>
        <v>0</v>
      </c>
      <c r="HZ101" s="231">
        <f>IF(DP101="",0,IFERROR(VLOOKUP(DP96&amp;DP97&amp;DP98&amp;DP99&amp;DP100&amp;DP101,General!I:J,2,FALSE),0))</f>
        <v>0</v>
      </c>
      <c r="IA101" s="231">
        <f>IF(DS101="",0,IFERROR(VLOOKUP(DS96&amp;DS97&amp;DS98&amp;DS99&amp;DS100&amp;DS101,General!I:J,2,FALSE),0))</f>
        <v>0</v>
      </c>
      <c r="IB101" s="231">
        <f>IF(DV101="",0,IFERROR(VLOOKUP(DV96&amp;DV97&amp;DV98&amp;DV99&amp;DV100&amp;DV101,General!I:J,2,FALSE),0))</f>
        <v>0</v>
      </c>
      <c r="IC101" s="229">
        <f>IF(DY101="",0,IFERROR(VLOOKUP(DY96&amp;DY97&amp;DY98&amp;DY99&amp;DY100&amp;DY101,General!I:J,2,FALSE),0))</f>
        <v>0</v>
      </c>
      <c r="ID101" s="229">
        <f>IF(EB101="",0,IFERROR(VLOOKUP(EB96&amp;EB97&amp;EB98&amp;EB99&amp;EB100&amp;EB101,General!I:J,2,FALSE),0))</f>
        <v>0</v>
      </c>
      <c r="IE101" s="229">
        <v>0</v>
      </c>
      <c r="IF101" s="234" t="str">
        <f t="shared" si="426"/>
        <v/>
      </c>
      <c r="IG101" s="234" t="str">
        <f t="shared" si="363"/>
        <v>N</v>
      </c>
      <c r="IH101" s="234" t="str">
        <f t="shared" ca="1" si="364"/>
        <v>N</v>
      </c>
      <c r="II101" s="234" t="str">
        <f t="shared" si="365"/>
        <v>N</v>
      </c>
      <c r="IJ101" s="234" t="str">
        <f t="shared" si="366"/>
        <v/>
      </c>
      <c r="IK101" s="276" t="str">
        <f t="shared" ca="1" si="367"/>
        <v/>
      </c>
      <c r="IL101" s="234" t="str">
        <f t="shared" ca="1" si="368"/>
        <v/>
      </c>
      <c r="IM101" s="234" t="str">
        <f t="shared" si="369"/>
        <v/>
      </c>
      <c r="IN101" s="234" t="str">
        <f t="shared" si="370"/>
        <v/>
      </c>
      <c r="IO101" s="234" t="str">
        <f t="shared" si="371"/>
        <v/>
      </c>
      <c r="IP101" s="234" t="str">
        <f t="shared" si="372"/>
        <v/>
      </c>
      <c r="IQ101" s="234" t="str">
        <f t="shared" si="278"/>
        <v/>
      </c>
      <c r="IR101" s="234" t="str">
        <f t="shared" si="279"/>
        <v/>
      </c>
      <c r="IS101" s="234" t="str">
        <f t="shared" si="266"/>
        <v>00000</v>
      </c>
      <c r="IT101" s="234" t="str">
        <f t="shared" si="266"/>
        <v>00000</v>
      </c>
      <c r="IU101" s="234" t="str">
        <f t="shared" si="267"/>
        <v>000000</v>
      </c>
      <c r="IV101" s="234" t="str">
        <f t="shared" si="267"/>
        <v>000000</v>
      </c>
      <c r="IW101" s="234" t="str">
        <f t="shared" si="268"/>
        <v>B</v>
      </c>
      <c r="IX101" s="234" t="str">
        <f t="shared" si="427"/>
        <v>B</v>
      </c>
      <c r="IY101" s="234" t="str">
        <f t="shared" si="373"/>
        <v/>
      </c>
      <c r="IZ101" s="234" t="str">
        <f t="shared" ca="1" si="374"/>
        <v/>
      </c>
      <c r="JA101" s="234" t="str">
        <f t="shared" ca="1" si="375"/>
        <v>0</v>
      </c>
      <c r="JB101" s="234" t="str">
        <f t="shared" ca="1" si="376"/>
        <v/>
      </c>
      <c r="JC101" s="234" t="str">
        <f t="shared" si="377"/>
        <v>0</v>
      </c>
      <c r="JD101" s="234" t="str">
        <f t="shared" ca="1" si="378"/>
        <v/>
      </c>
      <c r="JE101" s="234" t="str">
        <f t="shared" ca="1" si="428"/>
        <v/>
      </c>
      <c r="JF101" s="234" t="str">
        <f t="shared" ca="1" si="429"/>
        <v/>
      </c>
      <c r="JG101" s="234" t="str">
        <f t="shared" ca="1" si="430"/>
        <v/>
      </c>
      <c r="JH101" s="234" t="str">
        <f t="shared" si="379"/>
        <v/>
      </c>
      <c r="JI101" s="234"/>
      <c r="JJ101" s="234"/>
      <c r="JK101" s="234"/>
      <c r="JL101" s="234"/>
      <c r="JM101" s="234"/>
      <c r="JN101" s="234">
        <v>1</v>
      </c>
      <c r="JO101" s="218"/>
      <c r="JP101" s="234"/>
      <c r="JQ101" s="234"/>
      <c r="JS101" s="281" t="e">
        <f t="shared" si="454"/>
        <v>#DIV/0!</v>
      </c>
      <c r="JT101" s="1" t="e">
        <f t="shared" si="455"/>
        <v>#DIV/0!</v>
      </c>
      <c r="JU101" s="1" t="e">
        <f t="shared" si="431"/>
        <v>#DIV/0!</v>
      </c>
      <c r="JV101" s="1" t="e">
        <f t="shared" si="432"/>
        <v>#DIV/0!</v>
      </c>
      <c r="JW101" s="1" t="e">
        <f t="shared" si="433"/>
        <v>#DIV/0!</v>
      </c>
      <c r="JX101" s="1" t="str">
        <f t="shared" si="434"/>
        <v/>
      </c>
      <c r="JY101" s="1" t="str">
        <f t="shared" si="435"/>
        <v/>
      </c>
      <c r="JZ101" s="1" t="str">
        <f t="shared" si="436"/>
        <v/>
      </c>
      <c r="KA101" s="1" t="str">
        <f t="shared" si="437"/>
        <v/>
      </c>
      <c r="KB101" s="1" t="str">
        <f t="shared" si="438"/>
        <v/>
      </c>
      <c r="KC101" s="1" t="str" cm="1">
        <f t="array" aca="1" ref="KC101" ca="1">IF(INDIRECT(VLOOKUP(KC100,General!AC:AE,3,FALSE)&amp;FQ100)&gt;1,KC100,JX101)</f>
        <v>DL</v>
      </c>
      <c r="KD101" s="1" t="str" cm="1">
        <f t="array" aca="1" ref="KD101" ca="1">IF(AND(INDIRECT(VLOOKUP(KD100,General!AC:AE,3,FALSE)&amp;FQ100)&gt;6,KD100&lt;&gt;KC101),KD100,IF(JX101&lt;&gt;KC101,JX101,IF(AND(JX101=JY101,JX101=JZ101),KA101,IF(JX101=JY101,JZ101,JY101))))</f>
        <v>DR</v>
      </c>
      <c r="KE101" s="1" t="str" cm="1">
        <f t="array" aca="1" ref="KE101" ca="1">IF(AND(INDIRECT(VLOOKUP(KE100,General!AC:AE,3,FALSE)&amp;FQ100)&gt;6,KE100&lt;&gt;KC101,KE100&lt;&gt;KD101),KE100,IF(AND(JX101&lt;&gt;KC101,JX101&lt;&gt;KD101),JX101,IF(AND(JY101&lt;&gt;KC101,JY101&lt;&gt;KD101),JY101,IF(AND(JZ101&lt;&gt;KC101,JZ101&lt;&gt;KD101),JZ101,IF(AND(KA101&lt;&gt;KC101,KA101&lt;&gt;KD101),KA101,KB101)))))</f>
        <v>CW</v>
      </c>
      <c r="KF101" s="1" t="str" cm="1">
        <f t="array" aca="1" ref="KF101" ca="1">INDIRECT(KC101&amp;FQ101)</f>
        <v/>
      </c>
      <c r="KG101" s="1" t="str" cm="1">
        <f t="array" aca="1" ref="KG101" ca="1">INDIRECT(KD101&amp;FQ101)</f>
        <v/>
      </c>
      <c r="KH101" s="1" t="str" cm="1">
        <f t="array" aca="1" ref="KH101" ca="1">INDIRECT(KE101&amp;FQ101)</f>
        <v/>
      </c>
      <c r="KI101" s="1" t="str">
        <f ca="1">VLOOKUP(KC101,General!AF:AG,2,FALSE)</f>
        <v xml:space="preserve">L3O </v>
      </c>
      <c r="KJ101" s="1" t="str">
        <f ca="1">VLOOKUP(KD101,General!AF:AG,2,FALSE)</f>
        <v xml:space="preserve">L4O </v>
      </c>
      <c r="KK101" s="1" t="str">
        <f ca="1">VLOOKUP(KE101,General!AF:AG,2,FALSE)</f>
        <v>AWB</v>
      </c>
      <c r="KL101" s="1" t="str">
        <f t="shared" ca="1" si="450"/>
        <v>Y</v>
      </c>
      <c r="KM101" s="1" t="str">
        <f t="shared" ca="1" si="451"/>
        <v>Y</v>
      </c>
      <c r="KN101" s="1" t="str">
        <f t="shared" ca="1" si="452"/>
        <v>Y</v>
      </c>
    </row>
    <row r="102" spans="1:300" ht="15.75" thickBot="1">
      <c r="A102" s="1">
        <v>98</v>
      </c>
      <c r="B102" s="9" t="str">
        <f t="shared" si="286"/>
        <v/>
      </c>
      <c r="C102" s="91" t="str">
        <f t="shared" si="439"/>
        <v/>
      </c>
      <c r="D102" s="86" t="str">
        <f t="shared" si="380"/>
        <v/>
      </c>
      <c r="E102" s="87" t="str">
        <f t="shared" si="380"/>
        <v/>
      </c>
      <c r="F102" s="8" t="str">
        <f t="shared" si="287"/>
        <v/>
      </c>
      <c r="H102" s="94" t="str">
        <f t="shared" si="440"/>
        <v/>
      </c>
      <c r="I102" s="86" t="str">
        <f t="shared" si="381"/>
        <v/>
      </c>
      <c r="J102" s="87" t="str">
        <f t="shared" si="381"/>
        <v/>
      </c>
      <c r="K102" s="8" t="str">
        <f t="shared" si="382"/>
        <v/>
      </c>
      <c r="L102" s="52"/>
      <c r="M102" s="16" t="str">
        <f>IF(Dashboard!AH102="","",Dashboard!AH102)</f>
        <v/>
      </c>
      <c r="O102" s="9" t="str">
        <f t="shared" si="441"/>
        <v/>
      </c>
      <c r="P102" s="86" t="str">
        <f t="shared" si="383"/>
        <v/>
      </c>
      <c r="Q102" s="87" t="str">
        <f t="shared" si="383"/>
        <v/>
      </c>
      <c r="R102" s="4" t="str">
        <f t="shared" si="384"/>
        <v/>
      </c>
      <c r="S102" s="4" t="str">
        <f t="shared" si="385"/>
        <v/>
      </c>
      <c r="T102" s="110" t="str">
        <f t="shared" si="386"/>
        <v/>
      </c>
      <c r="U102" s="4" t="str">
        <f>IF(M102="","",IF(B102="NB",U101,IF(T102="",SUM($T$5:$T102)+S102,SUM($T$5:$T102))))</f>
        <v/>
      </c>
      <c r="V102" s="98" t="str">
        <f t="shared" si="272"/>
        <v/>
      </c>
      <c r="W102" s="72" t="e">
        <f t="shared" ca="1" si="288"/>
        <v>#VALUE!</v>
      </c>
      <c r="X102" s="74" t="str">
        <f t="shared" si="289"/>
        <v/>
      </c>
      <c r="Y102" s="9" t="str">
        <f t="shared" ca="1" si="280"/>
        <v>D</v>
      </c>
      <c r="Z102" s="4" t="str">
        <f t="shared" ca="1" si="281"/>
        <v>D</v>
      </c>
      <c r="AA102" s="4" t="str">
        <f t="shared" ca="1" si="282"/>
        <v>B</v>
      </c>
      <c r="AB102" s="4" t="str">
        <f t="shared" si="442"/>
        <v/>
      </c>
      <c r="AC102" s="4" t="str">
        <f t="shared" si="443"/>
        <v/>
      </c>
      <c r="AD102" s="4" t="str">
        <f t="shared" si="444"/>
        <v/>
      </c>
      <c r="AE102" s="1" t="str">
        <f t="shared" si="387"/>
        <v/>
      </c>
      <c r="AF102" s="1" t="str">
        <f t="shared" si="388"/>
        <v/>
      </c>
      <c r="AG102" s="1" t="str">
        <f t="shared" si="389"/>
        <v/>
      </c>
      <c r="AH102" s="1" t="str">
        <f t="shared" si="390"/>
        <v/>
      </c>
      <c r="AI102" s="1" t="str">
        <f t="shared" si="391"/>
        <v/>
      </c>
      <c r="AJ102" s="1" t="str">
        <f t="shared" si="392"/>
        <v/>
      </c>
      <c r="AK102" s="1">
        <f t="shared" si="393"/>
        <v>0</v>
      </c>
      <c r="AL102" s="1">
        <f t="shared" si="393"/>
        <v>0</v>
      </c>
      <c r="AM102" s="1" t="str">
        <f t="shared" si="273"/>
        <v/>
      </c>
      <c r="AN102" s="1">
        <f t="shared" si="290"/>
        <v>0</v>
      </c>
      <c r="AO102" s="1" t="str">
        <f t="shared" si="445"/>
        <v/>
      </c>
      <c r="AP102" s="1" t="str">
        <f t="shared" si="291"/>
        <v>N</v>
      </c>
      <c r="AQ102" s="1" t="str">
        <f t="shared" si="292"/>
        <v>N</v>
      </c>
      <c r="AR102" s="1" t="str">
        <f t="shared" si="293"/>
        <v>N</v>
      </c>
      <c r="AS102" s="1" t="str">
        <f t="shared" si="294"/>
        <v/>
      </c>
      <c r="AT102" s="15" t="str">
        <f t="shared" ca="1" si="394"/>
        <v/>
      </c>
      <c r="AU102" s="1" t="str">
        <f t="shared" ca="1" si="295"/>
        <v/>
      </c>
      <c r="AV102" s="1" t="str">
        <f t="shared" ca="1" si="296"/>
        <v/>
      </c>
      <c r="AW102" s="1" t="str">
        <f t="shared" si="297"/>
        <v/>
      </c>
      <c r="AX102" s="1" t="str">
        <f t="shared" si="298"/>
        <v/>
      </c>
      <c r="AY102" s="1" t="str">
        <f t="shared" si="299"/>
        <v/>
      </c>
      <c r="AZ102" s="1" t="str">
        <f>IF(Dashboard!AH102="P",IF(AZ101="",1,AZ101+1),"")</f>
        <v/>
      </c>
      <c r="BA102" s="1" t="str">
        <f>IF(Dashboard!AH102="B",IF(BA101="",1,BA101+1),"")</f>
        <v/>
      </c>
      <c r="BB102" s="1" t="str">
        <f t="shared" si="270"/>
        <v>00000</v>
      </c>
      <c r="BC102" s="1" t="str">
        <f t="shared" si="270"/>
        <v>00000</v>
      </c>
      <c r="BD102" s="1" t="str">
        <f t="shared" si="271"/>
        <v>000000</v>
      </c>
      <c r="BE102" s="1" t="str">
        <f t="shared" si="271"/>
        <v>000000</v>
      </c>
      <c r="BF102" s="1" t="str">
        <f t="shared" si="395"/>
        <v>B</v>
      </c>
      <c r="BG102" s="1" t="str">
        <f t="shared" si="300"/>
        <v/>
      </c>
      <c r="BH102" s="1">
        <f t="shared" ca="1" si="396"/>
        <v>0</v>
      </c>
      <c r="BI102" s="1" t="str">
        <f t="shared" si="301"/>
        <v/>
      </c>
      <c r="BJ102" s="1">
        <f t="shared" ca="1" si="397"/>
        <v>0</v>
      </c>
      <c r="BK102" s="1" t="str">
        <f t="shared" si="302"/>
        <v/>
      </c>
      <c r="BL102" s="1">
        <f t="shared" ca="1" si="398"/>
        <v>0</v>
      </c>
      <c r="BM102" s="1" t="str">
        <f t="shared" ca="1" si="399"/>
        <v>0</v>
      </c>
      <c r="BN102" s="1" t="str">
        <f t="shared" ca="1" si="400"/>
        <v>0</v>
      </c>
      <c r="BO102" s="1" t="str">
        <f t="shared" ca="1" si="401"/>
        <v>0</v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>IF(Dashboard!U102="",1,0.5)</f>
        <v>1</v>
      </c>
      <c r="CB102" s="230" t="str">
        <f t="shared" si="303"/>
        <v/>
      </c>
      <c r="CC102" s="231" t="str">
        <f t="shared" si="304"/>
        <v/>
      </c>
      <c r="CD102" s="229" t="str">
        <f t="shared" si="305"/>
        <v/>
      </c>
      <c r="CE102" s="230" t="str">
        <f t="shared" si="306"/>
        <v/>
      </c>
      <c r="CF102" s="231" t="str">
        <f t="shared" si="307"/>
        <v/>
      </c>
      <c r="CG102" s="229" t="str">
        <f t="shared" si="308"/>
        <v/>
      </c>
      <c r="CH102" s="230" t="str">
        <f t="shared" si="309"/>
        <v/>
      </c>
      <c r="CI102" s="231" t="str">
        <f t="shared" si="310"/>
        <v/>
      </c>
      <c r="CJ102" s="229" t="str">
        <f t="shared" si="311"/>
        <v/>
      </c>
      <c r="CK102" s="230" t="str">
        <f t="shared" si="312"/>
        <v/>
      </c>
      <c r="CL102" s="231" t="str">
        <f t="shared" si="313"/>
        <v/>
      </c>
      <c r="CM102" s="229" t="str">
        <f t="shared" si="314"/>
        <v/>
      </c>
      <c r="CN102" s="230" t="str">
        <f t="shared" si="402"/>
        <v/>
      </c>
      <c r="CO102" s="231" t="str">
        <f t="shared" si="315"/>
        <v/>
      </c>
      <c r="CP102" s="229" t="str">
        <f t="shared" si="316"/>
        <v/>
      </c>
      <c r="CQ102" s="230" t="str">
        <f t="shared" si="317"/>
        <v/>
      </c>
      <c r="CR102" s="231" t="str">
        <f t="shared" si="318"/>
        <v/>
      </c>
      <c r="CS102" s="229" t="str">
        <f t="shared" si="319"/>
        <v/>
      </c>
      <c r="CT102" s="230" t="str">
        <f t="shared" si="320"/>
        <v/>
      </c>
      <c r="CU102" s="231" t="str">
        <f t="shared" si="321"/>
        <v/>
      </c>
      <c r="CV102" s="229" t="str">
        <f t="shared" si="322"/>
        <v/>
      </c>
      <c r="CW102" s="230" t="str">
        <f t="shared" si="323"/>
        <v/>
      </c>
      <c r="CX102" s="231" t="str">
        <f t="shared" si="324"/>
        <v/>
      </c>
      <c r="CY102" s="232" t="str">
        <f t="shared" si="325"/>
        <v/>
      </c>
      <c r="CZ102" s="230" t="str">
        <f t="shared" si="326"/>
        <v/>
      </c>
      <c r="DA102" s="231" t="str">
        <f t="shared" si="327"/>
        <v/>
      </c>
      <c r="DB102" s="229" t="str">
        <f t="shared" si="328"/>
        <v/>
      </c>
      <c r="DC102" s="230" t="str">
        <f t="shared" si="329"/>
        <v/>
      </c>
      <c r="DD102" s="231" t="str">
        <f t="shared" si="330"/>
        <v/>
      </c>
      <c r="DE102" s="229" t="str">
        <f t="shared" si="331"/>
        <v/>
      </c>
      <c r="DF102" s="230" t="str">
        <f t="shared" si="332"/>
        <v/>
      </c>
      <c r="DG102" s="231" t="str">
        <f t="shared" si="333"/>
        <v/>
      </c>
      <c r="DH102" s="229" t="str">
        <f t="shared" si="334"/>
        <v/>
      </c>
      <c r="DI102" s="230" t="str">
        <f t="shared" si="335"/>
        <v/>
      </c>
      <c r="DJ102" s="231" t="str">
        <f t="shared" si="336"/>
        <v/>
      </c>
      <c r="DK102" s="229" t="str">
        <f t="shared" si="337"/>
        <v/>
      </c>
      <c r="DL102" s="230" t="str">
        <f t="shared" si="338"/>
        <v/>
      </c>
      <c r="DM102" s="231" t="str">
        <f t="shared" si="339"/>
        <v/>
      </c>
      <c r="DN102" s="229" t="str">
        <f t="shared" si="340"/>
        <v/>
      </c>
      <c r="DO102" s="230" t="str">
        <f t="shared" si="341"/>
        <v/>
      </c>
      <c r="DP102" s="231" t="str">
        <f t="shared" si="342"/>
        <v/>
      </c>
      <c r="DQ102" s="229" t="str">
        <f t="shared" si="343"/>
        <v/>
      </c>
      <c r="DR102" s="230" t="str">
        <f t="shared" si="344"/>
        <v/>
      </c>
      <c r="DS102" s="231" t="str">
        <f t="shared" si="345"/>
        <v/>
      </c>
      <c r="DT102" s="229" t="str">
        <f t="shared" si="346"/>
        <v/>
      </c>
      <c r="DU102" s="230" t="str">
        <f t="shared" si="347"/>
        <v/>
      </c>
      <c r="DV102" s="231" t="str">
        <f t="shared" si="348"/>
        <v/>
      </c>
      <c r="DW102" s="229" t="str">
        <f t="shared" si="349"/>
        <v/>
      </c>
      <c r="DX102" s="230" t="str">
        <f t="shared" si="350"/>
        <v/>
      </c>
      <c r="DY102" s="231" t="str">
        <f t="shared" si="351"/>
        <v/>
      </c>
      <c r="DZ102" s="229" t="str">
        <f t="shared" si="352"/>
        <v/>
      </c>
      <c r="EA102" s="230" t="str">
        <f t="shared" si="353"/>
        <v/>
      </c>
      <c r="EB102" s="231" t="str">
        <f t="shared" si="354"/>
        <v/>
      </c>
      <c r="EC102" s="229" t="str">
        <f t="shared" si="355"/>
        <v/>
      </c>
      <c r="ED102" s="252">
        <f t="shared" si="403"/>
        <v>0</v>
      </c>
      <c r="EE102" s="253">
        <f t="shared" si="404"/>
        <v>0</v>
      </c>
      <c r="EF102" s="254" t="str">
        <f t="shared" si="405"/>
        <v/>
      </c>
      <c r="EG102" s="255" t="e">
        <f t="shared" si="456"/>
        <v>#DIV/0!</v>
      </c>
      <c r="EH102" s="255" t="e">
        <f t="shared" si="456"/>
        <v>#DIV/0!</v>
      </c>
      <c r="EI102" s="255" t="e">
        <f t="shared" si="456"/>
        <v>#DIV/0!</v>
      </c>
      <c r="EJ102" s="255" t="e">
        <f t="shared" si="456"/>
        <v>#DIV/0!</v>
      </c>
      <c r="EK102" s="255" t="e">
        <f t="shared" si="456"/>
        <v>#DIV/0!</v>
      </c>
      <c r="EL102" s="255" t="e">
        <f t="shared" si="456"/>
        <v>#DIV/0!</v>
      </c>
      <c r="EM102" s="255" t="e">
        <f t="shared" si="456"/>
        <v>#DIV/0!</v>
      </c>
      <c r="EN102" s="255" t="e">
        <f t="shared" si="456"/>
        <v>#DIV/0!</v>
      </c>
      <c r="EO102" s="255" t="e">
        <f t="shared" si="456"/>
        <v>#DIV/0!</v>
      </c>
      <c r="EP102" s="255" t="e">
        <f t="shared" si="456"/>
        <v>#DIV/0!</v>
      </c>
      <c r="EQ102" s="255" t="e">
        <f t="shared" si="456"/>
        <v>#DIV/0!</v>
      </c>
      <c r="ER102" s="255" t="e">
        <f t="shared" si="456"/>
        <v>#DIV/0!</v>
      </c>
      <c r="ES102" s="255" t="e">
        <f t="shared" si="456"/>
        <v>#DIV/0!</v>
      </c>
      <c r="ET102" s="255" t="e">
        <f t="shared" si="456"/>
        <v>#DIV/0!</v>
      </c>
      <c r="EU102" s="255" t="e">
        <f t="shared" si="456"/>
        <v>#DIV/0!</v>
      </c>
      <c r="EV102" s="255" t="e">
        <f t="shared" si="456"/>
        <v>#DIV/0!</v>
      </c>
      <c r="EW102" s="255" t="e">
        <f t="shared" si="456"/>
        <v>#DIV/0!</v>
      </c>
      <c r="EX102" s="255" t="e">
        <f t="shared" si="456"/>
        <v>#DIV/0!</v>
      </c>
      <c r="EY102" s="256" t="str">
        <f t="shared" si="407"/>
        <v/>
      </c>
      <c r="EZ102" s="257" t="str">
        <f t="shared" si="408"/>
        <v/>
      </c>
      <c r="FA102" s="257" t="str">
        <f t="shared" si="409"/>
        <v/>
      </c>
      <c r="FB102" s="257" t="str">
        <f t="shared" si="410"/>
        <v/>
      </c>
      <c r="FC102" s="257" t="str">
        <f t="shared" si="411"/>
        <v/>
      </c>
      <c r="FD102" s="257" t="str">
        <f t="shared" si="412"/>
        <v/>
      </c>
      <c r="FE102" s="257" t="str">
        <f t="shared" si="413"/>
        <v/>
      </c>
      <c r="FF102" s="257" t="str">
        <f t="shared" si="414"/>
        <v/>
      </c>
      <c r="FG102" s="257" t="str">
        <f t="shared" si="415"/>
        <v/>
      </c>
      <c r="FH102" s="257" t="str">
        <f t="shared" si="416"/>
        <v/>
      </c>
      <c r="FI102" s="257" t="str">
        <f t="shared" si="417"/>
        <v/>
      </c>
      <c r="FJ102" s="257" t="str">
        <f t="shared" si="418"/>
        <v/>
      </c>
      <c r="FK102" s="257" t="str">
        <f t="shared" si="419"/>
        <v/>
      </c>
      <c r="FL102" s="257" t="str">
        <f t="shared" si="420"/>
        <v/>
      </c>
      <c r="FM102" s="257" t="str">
        <f t="shared" si="421"/>
        <v/>
      </c>
      <c r="FN102" s="257" t="str">
        <f t="shared" si="422"/>
        <v/>
      </c>
      <c r="FO102" s="257" t="str">
        <f t="shared" si="423"/>
        <v/>
      </c>
      <c r="FP102" s="258" t="str">
        <f t="shared" si="424"/>
        <v/>
      </c>
      <c r="FQ102" s="228">
        <v>102</v>
      </c>
      <c r="FR102" s="232">
        <f t="shared" si="453"/>
        <v>97</v>
      </c>
      <c r="FS102" s="230" t="str" cm="1">
        <f t="array" ref="FS102">IFERROR(INDEX($EG$4:$EX$4,_xlfn.AGGREGATE(15,6,COLUMN($EG$4:$EX$4)-COLUMN($EF$1)/($EG102:$EX102=LARGE($EG102:$EX102,1)),COLUMNS($EX$4:$EX$4))),"")</f>
        <v/>
      </c>
      <c r="FT102" s="230" t="str" cm="1">
        <f t="array" ref="FT102">IFERROR(INDEX($EG$4:$EX$4,_xlfn.AGGREGATE(15,6,COLUMN($EG$4:$EX$4)-COLUMN($EF$1)/($EG102:$EX102=LARGE($EG102:$EX102,2)),COLUMNS($EX$4:$EY$4))),"")</f>
        <v/>
      </c>
      <c r="FU102" s="230" t="str" cm="1">
        <f t="array" ref="FU102">IFERROR(INDEX($EG$4:$EX$4,_xlfn.AGGREGATE(15,6,COLUMN($EG$4:$EX$4)-COLUMN($EF$1)/($EG102:$EX102=LARGE($EG102:$EX102,3)),COLUMNS($EX$4:$EZ$4))),"")</f>
        <v/>
      </c>
      <c r="FV102" s="230" t="str" cm="1">
        <f t="array" ref="FV102">IFERROR(INDEX($EG$4:$EX$4,_xlfn.AGGREGATE(15,6,COLUMN($EG$4:$EX$4)-COLUMN($EF$1)/($EG102:$EX102=LARGE($EG102:$EX102,4)),COLUMNS($EX$4:$FA$4))),"")</f>
        <v/>
      </c>
      <c r="FW102" s="230" t="str" cm="1">
        <f t="array" ref="FW102">IFERROR(INDEX($EG$4:$EX$4,_xlfn.AGGREGATE(15,6,COLUMN($EG$4:$EX$4)-COLUMN($EF$1)/($EG102:$EX102=LARGE($EG102:$EX102,5)),COLUMNS($EX$4:$FB$4))),"")</f>
        <v/>
      </c>
      <c r="FX102" s="230" t="str" cm="1">
        <f t="array" ref="FX102">IFERROR(INDEX($EG$4:$EX$4,_xlfn.AGGREGATE(15,6,COLUMN($EG$4:$EX$4)-COLUMN($EF$1)/($EG102:$EX102=LARGE($EG102:$EX102,6)),COLUMNS($EX$4:$FC$4))),"")</f>
        <v/>
      </c>
      <c r="FY102" s="228" t="str">
        <f t="shared" si="446"/>
        <v/>
      </c>
      <c r="FZ102" s="231" t="str">
        <f t="shared" ca="1" si="447"/>
        <v>R</v>
      </c>
      <c r="GA102" s="231" t="e" cm="1">
        <f t="array" aca="1" ref="GA102" ca="1">IF(INDIRECT(VLOOKUP(GA101,General!AC:AE,3,FALSE)&amp;FQ101)&gt;0,GA101,FY101)</f>
        <v>#N/A</v>
      </c>
      <c r="GB102" s="232">
        <f t="shared" ca="1" si="448"/>
        <v>3</v>
      </c>
      <c r="GC102" s="230"/>
      <c r="GD102" s="231"/>
      <c r="GE102" s="231"/>
      <c r="GF102" s="231"/>
      <c r="GG102" s="231"/>
      <c r="GH102" s="229"/>
      <c r="GI102" s="259">
        <f ca="1">IF(FS102="",-1,COUNTIF(INDIRECT(GC102&amp;$DN$10):INDIRECT(GC102&amp;FQ102),"Y"))</f>
        <v>-1</v>
      </c>
      <c r="GJ102" s="262">
        <f ca="1">IF(FT102="",-1,COUNTIF(INDIRECT(GD102&amp;$DN$10):INDIRECT(GD102&amp;FQ102),"Y"))</f>
        <v>-1</v>
      </c>
      <c r="GK102" s="262">
        <f ca="1">IF(FU102="",-1,COUNTIF(INDIRECT(GE102&amp;$DN$10):INDIRECT(GE102&amp;FQ102),"Y"))</f>
        <v>-1</v>
      </c>
      <c r="GL102" s="260">
        <f ca="1">IF(FV102="",-1,COUNTIF(INDIRECT(GF102&amp;$DN$10):INDIRECT(GF102&amp;FQ102),"Y"))</f>
        <v>-1</v>
      </c>
      <c r="GM102" s="264">
        <f ca="1">IF(FW102="",-1,COUNTIF(INDIRECT(GG102&amp;$DN$10):INDIRECT(GG102&amp;FQ102),"Y"))</f>
        <v>-1</v>
      </c>
      <c r="GN102" s="264">
        <f ca="1">IF(FX102="",-1,COUNTIF(INDIRECT(GH102&amp;$DN$10):INDIRECT(GH102&amp;FQ102),"Y"))</f>
        <v>-1</v>
      </c>
      <c r="GO102" s="230" t="str" cm="1">
        <f t="array" ref="GO102">IFERROR(INDEX($DP$102:$DU$102,_xlfn.AGGREGATE(15,6,COLUMN($DP$102:$DU$102)-COLUMN($DO$102)/($EF$102:$EK$102=MAX($EF$102:$EK$102)),COLUMNS($DP$102:FS102))),"")</f>
        <v/>
      </c>
      <c r="GP102" s="231" t="str" cm="1">
        <f t="array" ref="GP102">IFERROR(INDEX($DP$102:$DU$102,_xlfn.AGGREGATE(15,6,COLUMN($DP$102:$DU$102)-COLUMN($DO$102)/($EF$102:$EK$102=MAX($EF$102:$EK$102)),COLUMNS($DP$102:FT102))),"")</f>
        <v/>
      </c>
      <c r="GQ102" s="231" t="str" cm="1">
        <f t="array" ref="GQ102">IFERROR(INDEX($DP$102:$DU$102,_xlfn.AGGREGATE(15,6,COLUMN($DP$102:$DU$102)-COLUMN($DO$102)/($EF$102:$EK$102=MAX($EF$102:$EK$102)),COLUMNS($DP$102:FU102))),"")</f>
        <v/>
      </c>
      <c r="GR102" s="231" t="str" cm="1">
        <f t="array" ref="GR102">IFERROR(INDEX($DP$102:$DU$102,_xlfn.AGGREGATE(15,6,COLUMN($DP$102:$DU$102)-COLUMN($DO$102)/($EF$102:$EK$102=MAX($EF$102:$EK$102)),COLUMNS($DP$102:FV102))),"")</f>
        <v/>
      </c>
      <c r="GS102" s="231" t="str" cm="1">
        <f t="array" ref="GS102">IFERROR(INDEX($DP$102:$DU$102,_xlfn.AGGREGATE(15,6,COLUMN($DP$102:$DU$102)-COLUMN($DO$102)/($EF$102:$EK$102=MAX($EF$102:$EK$102)),COLUMNS($DP$102:FW102))),"")</f>
        <v/>
      </c>
      <c r="GT102" s="229" t="str" cm="1">
        <f t="array" ref="GT102">IFERROR(INDEX($DP$102:$DU$102,_xlfn.AGGREGATE(15,6,COLUMN($DP$102:$DU$102)-COLUMN($DO$102)/($EF$102:$EK$102=MAX($EF$102:$EK$102)),COLUMNS($DP$102:FX102))),"")</f>
        <v/>
      </c>
      <c r="GU102" s="234">
        <f t="shared" ca="1" si="425"/>
        <v>6</v>
      </c>
      <c r="GV102" s="232">
        <f t="shared" ca="1" si="449"/>
        <v>3</v>
      </c>
      <c r="GW102" s="263" t="str" cm="1">
        <f t="array" aca="1" ref="GW102" ca="1">INDEX(GO102:GT102,1,GV102)</f>
        <v/>
      </c>
      <c r="GX102" s="230" t="str">
        <f t="shared" ca="1" si="283"/>
        <v>B</v>
      </c>
      <c r="GY102" s="231" t="str">
        <f t="shared" ca="1" si="284"/>
        <v>T</v>
      </c>
      <c r="GZ102" s="231" t="str">
        <f t="shared" si="285"/>
        <v>C</v>
      </c>
      <c r="HA102" s="231" t="str">
        <f t="shared" si="274"/>
        <v/>
      </c>
      <c r="HB102" s="231" t="str">
        <f t="shared" ca="1" si="275"/>
        <v>00</v>
      </c>
      <c r="HC102" s="231" t="str">
        <f t="shared" si="276"/>
        <v>00</v>
      </c>
      <c r="HD102" s="234" t="str">
        <f t="shared" si="356"/>
        <v/>
      </c>
      <c r="HE102" s="234" t="str">
        <f t="shared" si="357"/>
        <v/>
      </c>
      <c r="HF102" s="234" t="str">
        <f t="shared" si="358"/>
        <v/>
      </c>
      <c r="HG102" s="234" t="str">
        <f t="shared" si="359"/>
        <v/>
      </c>
      <c r="HH102" s="234" t="str">
        <f t="shared" si="360"/>
        <v/>
      </c>
      <c r="HI102" s="234" t="str">
        <f t="shared" si="361"/>
        <v/>
      </c>
      <c r="HJ102" s="234">
        <f t="shared" ca="1" si="362"/>
        <v>0</v>
      </c>
      <c r="HK102" s="234">
        <f t="shared" ca="1" si="362"/>
        <v>0</v>
      </c>
      <c r="HL102" s="230" t="str">
        <f t="shared" si="277"/>
        <v/>
      </c>
      <c r="HM102" s="231">
        <f>IF(CC102="",0,IFERROR(VLOOKUP(CC97&amp;CC98&amp;CC99&amp;CC100&amp;CC101&amp;CC102,General!I:J,2,FALSE),0))</f>
        <v>0</v>
      </c>
      <c r="HN102" s="231">
        <f>IF(CF102="",0,IFERROR(VLOOKUP(CF97&amp;CF98&amp;CF99&amp;CF100&amp;CF101&amp;CF102,General!I:J,2,FALSE),0))</f>
        <v>0</v>
      </c>
      <c r="HO102" s="231">
        <f>IF(CI102="",0,IFERROR(VLOOKUP(CI97&amp;CI98&amp;CI99&amp;CI100&amp;CI101&amp;CI102,General!I:J,2,FALSE),0))</f>
        <v>0</v>
      </c>
      <c r="HP102" s="231">
        <f>IF(CL102="",0,IFERROR(VLOOKUP(CL97&amp;CL98&amp;CL99&amp;CL100&amp;CL101&amp;CL102,General!I:J,2,FALSE),0))</f>
        <v>0</v>
      </c>
      <c r="HQ102" s="231">
        <f>IF(CO102="",0,IFERROR(VLOOKUP(CO97&amp;CO98&amp;CO99&amp;CO100&amp;CO101&amp;CO102,General!I:J,2,FALSE),0))</f>
        <v>0</v>
      </c>
      <c r="HR102" s="231">
        <f>IF(CR102="",0,IFERROR(VLOOKUP(CR97&amp;CR98&amp;CR99&amp;CR100&amp;CR101&amp;CR102,General!I:J,2,FALSE),0))</f>
        <v>0</v>
      </c>
      <c r="HS102" s="231">
        <f>IF(CU102="",0,IFERROR(VLOOKUP(CU97&amp;CU98&amp;CU99&amp;CU100&amp;CU101&amp;CU102,General!I:J,2,FALSE),0))</f>
        <v>0</v>
      </c>
      <c r="HT102" s="231">
        <f>IF(CX102="",0,IFERROR(VLOOKUP(CX97&amp;CX98&amp;CX99&amp;CX100&amp;CX101&amp;CX102,General!I:J,2,FALSE),0))</f>
        <v>0</v>
      </c>
      <c r="HU102" s="231">
        <f>IF(DA102="",0,IFERROR(VLOOKUP(DA97&amp;DA98&amp;DA99&amp;DA100&amp;DA101&amp;DA102,General!I:J,2,FALSE),0))</f>
        <v>0</v>
      </c>
      <c r="HV102" s="231">
        <f>IF(DD102="",0,IFERROR(VLOOKUP(DD97&amp;DD98&amp;DD99&amp;DD100&amp;DD101&amp;DD102,General!I:J,2,FALSE),0))</f>
        <v>0</v>
      </c>
      <c r="HW102" s="231">
        <f>IF(DG102="",0,IFERROR(VLOOKUP(DG97&amp;DG98&amp;DG99&amp;DG100&amp;DG101&amp;DG102,General!I:J,2,FALSE),0))</f>
        <v>0</v>
      </c>
      <c r="HX102" s="231">
        <f>IF(DJ102="",0,IFERROR(VLOOKUP(DJ97&amp;DJ98&amp;DJ99&amp;DJ100&amp;DJ101&amp;DJ102,General!I:J,2,FALSE),0))</f>
        <v>0</v>
      </c>
      <c r="HY102" s="231">
        <f>IF(DM102="",0,IFERROR(VLOOKUP(DM97&amp;DM98&amp;DM99&amp;DM100&amp;DM101&amp;DM102,General!I:J,2,FALSE),0))</f>
        <v>0</v>
      </c>
      <c r="HZ102" s="231">
        <f>IF(DP102="",0,IFERROR(VLOOKUP(DP97&amp;DP98&amp;DP99&amp;DP100&amp;DP101&amp;DP102,General!I:J,2,FALSE),0))</f>
        <v>0</v>
      </c>
      <c r="IA102" s="231">
        <f>IF(DS102="",0,IFERROR(VLOOKUP(DS97&amp;DS98&amp;DS99&amp;DS100&amp;DS101&amp;DS102,General!I:J,2,FALSE),0))</f>
        <v>0</v>
      </c>
      <c r="IB102" s="231">
        <f>IF(DV102="",0,IFERROR(VLOOKUP(DV97&amp;DV98&amp;DV99&amp;DV100&amp;DV101&amp;DV102,General!I:J,2,FALSE),0))</f>
        <v>0</v>
      </c>
      <c r="IC102" s="229">
        <f>IF(DY102="",0,IFERROR(VLOOKUP(DY97&amp;DY98&amp;DY99&amp;DY100&amp;DY101&amp;DY102,General!I:J,2,FALSE),0))</f>
        <v>0</v>
      </c>
      <c r="ID102" s="229">
        <f>IF(EB102="",0,IFERROR(VLOOKUP(EB97&amp;EB98&amp;EB99&amp;EB100&amp;EB101&amp;EB102,General!I:J,2,FALSE),0))</f>
        <v>0</v>
      </c>
      <c r="IE102" s="229">
        <v>0</v>
      </c>
      <c r="IF102" s="234" t="str">
        <f t="shared" si="426"/>
        <v/>
      </c>
      <c r="IG102" s="234" t="str">
        <f t="shared" si="363"/>
        <v>N</v>
      </c>
      <c r="IH102" s="234" t="str">
        <f t="shared" ca="1" si="364"/>
        <v>N</v>
      </c>
      <c r="II102" s="234" t="str">
        <f t="shared" si="365"/>
        <v>N</v>
      </c>
      <c r="IJ102" s="234" t="str">
        <f t="shared" si="366"/>
        <v/>
      </c>
      <c r="IK102" s="276" t="str">
        <f t="shared" ca="1" si="367"/>
        <v/>
      </c>
      <c r="IL102" s="234" t="str">
        <f t="shared" ca="1" si="368"/>
        <v/>
      </c>
      <c r="IM102" s="234" t="str">
        <f t="shared" si="369"/>
        <v/>
      </c>
      <c r="IN102" s="234" t="str">
        <f t="shared" si="370"/>
        <v/>
      </c>
      <c r="IO102" s="234" t="str">
        <f t="shared" si="371"/>
        <v/>
      </c>
      <c r="IP102" s="234" t="str">
        <f t="shared" si="372"/>
        <v/>
      </c>
      <c r="IQ102" s="234" t="str">
        <f t="shared" si="278"/>
        <v/>
      </c>
      <c r="IR102" s="234" t="str">
        <f t="shared" si="279"/>
        <v/>
      </c>
      <c r="IS102" s="234" t="str">
        <f t="shared" si="266"/>
        <v>00000</v>
      </c>
      <c r="IT102" s="234" t="str">
        <f t="shared" si="266"/>
        <v>00000</v>
      </c>
      <c r="IU102" s="234" t="str">
        <f t="shared" si="267"/>
        <v>000000</v>
      </c>
      <c r="IV102" s="234" t="str">
        <f t="shared" si="267"/>
        <v>000000</v>
      </c>
      <c r="IW102" s="234" t="str">
        <f t="shared" si="268"/>
        <v>B</v>
      </c>
      <c r="IX102" s="234" t="str">
        <f t="shared" si="427"/>
        <v>B</v>
      </c>
      <c r="IY102" s="234" t="str">
        <f t="shared" si="373"/>
        <v/>
      </c>
      <c r="IZ102" s="234" t="str">
        <f t="shared" ca="1" si="374"/>
        <v/>
      </c>
      <c r="JA102" s="234" t="str">
        <f t="shared" ca="1" si="375"/>
        <v>0</v>
      </c>
      <c r="JB102" s="234" t="str">
        <f t="shared" ca="1" si="376"/>
        <v/>
      </c>
      <c r="JC102" s="234" t="str">
        <f t="shared" si="377"/>
        <v>0</v>
      </c>
      <c r="JD102" s="234" t="str">
        <f t="shared" ca="1" si="378"/>
        <v/>
      </c>
      <c r="JE102" s="234" t="str">
        <f t="shared" ca="1" si="428"/>
        <v/>
      </c>
      <c r="JF102" s="234" t="str">
        <f t="shared" ca="1" si="429"/>
        <v/>
      </c>
      <c r="JG102" s="234" t="str">
        <f t="shared" ca="1" si="430"/>
        <v/>
      </c>
      <c r="JH102" s="234" t="str">
        <f t="shared" si="379"/>
        <v/>
      </c>
      <c r="JI102" s="234"/>
      <c r="JJ102" s="234"/>
      <c r="JK102" s="234"/>
      <c r="JL102" s="234"/>
      <c r="JM102" s="234"/>
      <c r="JN102" s="234">
        <v>1</v>
      </c>
      <c r="JO102" s="218"/>
      <c r="JP102" s="234"/>
      <c r="JQ102" s="234"/>
      <c r="JS102" s="281" t="e">
        <f t="shared" si="454"/>
        <v>#DIV/0!</v>
      </c>
      <c r="JT102" s="1" t="e">
        <f t="shared" si="455"/>
        <v>#DIV/0!</v>
      </c>
      <c r="JU102" s="1" t="e">
        <f t="shared" si="431"/>
        <v>#DIV/0!</v>
      </c>
      <c r="JV102" s="1" t="e">
        <f t="shared" si="432"/>
        <v>#DIV/0!</v>
      </c>
      <c r="JW102" s="1" t="e">
        <f t="shared" si="433"/>
        <v>#DIV/0!</v>
      </c>
      <c r="JX102" s="1" t="str">
        <f t="shared" si="434"/>
        <v/>
      </c>
      <c r="JY102" s="1" t="str">
        <f t="shared" si="435"/>
        <v/>
      </c>
      <c r="JZ102" s="1" t="str">
        <f t="shared" si="436"/>
        <v/>
      </c>
      <c r="KA102" s="1" t="str">
        <f t="shared" si="437"/>
        <v/>
      </c>
      <c r="KB102" s="1" t="str">
        <f t="shared" si="438"/>
        <v/>
      </c>
      <c r="KC102" s="1" t="str" cm="1">
        <f t="array" aca="1" ref="KC102" ca="1">IF(INDIRECT(VLOOKUP(KC101,General!AC:AE,3,FALSE)&amp;FQ101)&gt;1,KC101,JX102)</f>
        <v>DL</v>
      </c>
      <c r="KD102" s="1" t="str" cm="1">
        <f t="array" aca="1" ref="KD102" ca="1">IF(AND(INDIRECT(VLOOKUP(KD101,General!AC:AE,3,FALSE)&amp;FQ101)&gt;6,KD101&lt;&gt;KC102),KD101,IF(JX102&lt;&gt;KC102,JX102,IF(AND(JX102=JY102,JX102=JZ102),KA102,IF(JX102=JY102,JZ102,JY102))))</f>
        <v>DR</v>
      </c>
      <c r="KE102" s="1" t="str" cm="1">
        <f t="array" aca="1" ref="KE102" ca="1">IF(AND(INDIRECT(VLOOKUP(KE101,General!AC:AE,3,FALSE)&amp;FQ101)&gt;6,KE101&lt;&gt;KC102,KE101&lt;&gt;KD102),KE101,IF(AND(JX102&lt;&gt;KC102,JX102&lt;&gt;KD102),JX102,IF(AND(JY102&lt;&gt;KC102,JY102&lt;&gt;KD102),JY102,IF(AND(JZ102&lt;&gt;KC102,JZ102&lt;&gt;KD102),JZ102,IF(AND(KA102&lt;&gt;KC102,KA102&lt;&gt;KD102),KA102,KB102)))))</f>
        <v>CW</v>
      </c>
      <c r="KF102" s="1" t="str" cm="1">
        <f t="array" aca="1" ref="KF102" ca="1">INDIRECT(KC102&amp;FQ102)</f>
        <v/>
      </c>
      <c r="KG102" s="1" t="str" cm="1">
        <f t="array" aca="1" ref="KG102" ca="1">INDIRECT(KD102&amp;FQ102)</f>
        <v/>
      </c>
      <c r="KH102" s="1" t="str" cm="1">
        <f t="array" aca="1" ref="KH102" ca="1">INDIRECT(KE102&amp;FQ102)</f>
        <v/>
      </c>
      <c r="KI102" s="1" t="str">
        <f ca="1">VLOOKUP(KC102,General!AF:AG,2,FALSE)</f>
        <v xml:space="preserve">L3O </v>
      </c>
      <c r="KJ102" s="1" t="str">
        <f ca="1">VLOOKUP(KD102,General!AF:AG,2,FALSE)</f>
        <v xml:space="preserve">L4O </v>
      </c>
      <c r="KK102" s="1" t="str">
        <f ca="1">VLOOKUP(KE102,General!AF:AG,2,FALSE)</f>
        <v>AWB</v>
      </c>
      <c r="KL102" s="1" t="str">
        <f t="shared" ca="1" si="450"/>
        <v>Y</v>
      </c>
      <c r="KM102" s="1" t="str">
        <f t="shared" ca="1" si="451"/>
        <v>Y</v>
      </c>
      <c r="KN102" s="1" t="str">
        <f t="shared" ca="1" si="452"/>
        <v>Y</v>
      </c>
    </row>
    <row r="103" spans="1:300" ht="15.75" thickBot="1">
      <c r="A103" s="1">
        <v>99</v>
      </c>
      <c r="B103" s="9" t="str">
        <f t="shared" si="286"/>
        <v/>
      </c>
      <c r="C103" s="91" t="str">
        <f t="shared" si="439"/>
        <v/>
      </c>
      <c r="D103" s="86" t="str">
        <f t="shared" si="380"/>
        <v/>
      </c>
      <c r="E103" s="87" t="str">
        <f t="shared" si="380"/>
        <v/>
      </c>
      <c r="F103" s="8" t="str">
        <f t="shared" si="287"/>
        <v/>
      </c>
      <c r="H103" s="94" t="str">
        <f t="shared" si="440"/>
        <v/>
      </c>
      <c r="I103" s="86" t="str">
        <f t="shared" si="381"/>
        <v/>
      </c>
      <c r="J103" s="87" t="str">
        <f t="shared" si="381"/>
        <v/>
      </c>
      <c r="K103" s="8" t="str">
        <f t="shared" si="382"/>
        <v/>
      </c>
      <c r="L103" s="52"/>
      <c r="M103" s="16" t="str">
        <f>IF(Dashboard!AH103="","",Dashboard!AH103)</f>
        <v/>
      </c>
      <c r="O103" s="9" t="str">
        <f t="shared" si="441"/>
        <v/>
      </c>
      <c r="P103" s="86" t="str">
        <f t="shared" si="383"/>
        <v/>
      </c>
      <c r="Q103" s="87" t="str">
        <f t="shared" si="383"/>
        <v/>
      </c>
      <c r="R103" s="4" t="str">
        <f t="shared" si="384"/>
        <v/>
      </c>
      <c r="S103" s="4" t="str">
        <f t="shared" si="385"/>
        <v/>
      </c>
      <c r="T103" s="110" t="str">
        <f t="shared" si="386"/>
        <v/>
      </c>
      <c r="U103" s="4" t="str">
        <f>IF(M103="","",IF(B103="NB",U102,IF(T103="",SUM($T$5:$T103)+S103,SUM($T$5:$T103))))</f>
        <v/>
      </c>
      <c r="V103" s="98" t="str">
        <f t="shared" si="272"/>
        <v/>
      </c>
      <c r="W103" s="72" t="e">
        <f t="shared" ca="1" si="288"/>
        <v>#VALUE!</v>
      </c>
      <c r="X103" s="74" t="str">
        <f t="shared" si="289"/>
        <v/>
      </c>
      <c r="Y103" s="9" t="str">
        <f t="shared" ca="1" si="280"/>
        <v>D</v>
      </c>
      <c r="Z103" s="4" t="str">
        <f t="shared" ca="1" si="281"/>
        <v>D</v>
      </c>
      <c r="AA103" s="4" t="str">
        <f t="shared" ca="1" si="282"/>
        <v>B</v>
      </c>
      <c r="AB103" s="4" t="str">
        <f t="shared" si="442"/>
        <v/>
      </c>
      <c r="AC103" s="4" t="str">
        <f t="shared" si="443"/>
        <v/>
      </c>
      <c r="AD103" s="4" t="str">
        <f t="shared" si="444"/>
        <v/>
      </c>
      <c r="AE103" s="1" t="str">
        <f t="shared" si="387"/>
        <v/>
      </c>
      <c r="AF103" s="1" t="str">
        <f t="shared" si="388"/>
        <v/>
      </c>
      <c r="AG103" s="1" t="str">
        <f t="shared" si="389"/>
        <v/>
      </c>
      <c r="AH103" s="1" t="str">
        <f t="shared" si="390"/>
        <v/>
      </c>
      <c r="AI103" s="1" t="str">
        <f t="shared" si="391"/>
        <v/>
      </c>
      <c r="AJ103" s="1" t="str">
        <f t="shared" si="392"/>
        <v/>
      </c>
      <c r="AK103" s="1">
        <f t="shared" si="393"/>
        <v>0</v>
      </c>
      <c r="AL103" s="1">
        <f t="shared" si="393"/>
        <v>0</v>
      </c>
      <c r="AM103" s="1" t="str">
        <f t="shared" si="273"/>
        <v/>
      </c>
      <c r="AN103" s="1">
        <f t="shared" si="290"/>
        <v>0</v>
      </c>
      <c r="AO103" s="1" t="str">
        <f t="shared" si="445"/>
        <v/>
      </c>
      <c r="AP103" s="1" t="str">
        <f t="shared" si="291"/>
        <v>N</v>
      </c>
      <c r="AQ103" s="1" t="str">
        <f t="shared" si="292"/>
        <v>N</v>
      </c>
      <c r="AR103" s="1" t="str">
        <f t="shared" si="293"/>
        <v>N</v>
      </c>
      <c r="AS103" s="1" t="str">
        <f t="shared" si="294"/>
        <v/>
      </c>
      <c r="AT103" s="15" t="str">
        <f t="shared" ca="1" si="394"/>
        <v/>
      </c>
      <c r="AU103" s="1" t="str">
        <f t="shared" ca="1" si="295"/>
        <v/>
      </c>
      <c r="AV103" s="1" t="str">
        <f t="shared" ca="1" si="296"/>
        <v/>
      </c>
      <c r="AW103" s="1" t="str">
        <f t="shared" si="297"/>
        <v/>
      </c>
      <c r="AX103" s="1" t="str">
        <f t="shared" si="298"/>
        <v/>
      </c>
      <c r="AY103" s="1" t="str">
        <f t="shared" si="299"/>
        <v/>
      </c>
      <c r="AZ103" s="1" t="str">
        <f>IF(Dashboard!AH103="P",IF(AZ102="",1,AZ102+1),"")</f>
        <v/>
      </c>
      <c r="BA103" s="1" t="str">
        <f>IF(Dashboard!AH103="B",IF(BA102="",1,BA102+1),"")</f>
        <v/>
      </c>
      <c r="BB103" s="1" t="str">
        <f t="shared" si="270"/>
        <v>00000</v>
      </c>
      <c r="BC103" s="1" t="str">
        <f t="shared" si="270"/>
        <v>00000</v>
      </c>
      <c r="BD103" s="1" t="str">
        <f t="shared" si="271"/>
        <v>000000</v>
      </c>
      <c r="BE103" s="1" t="str">
        <f t="shared" si="271"/>
        <v>000000</v>
      </c>
      <c r="BF103" s="1" t="str">
        <f t="shared" si="395"/>
        <v>B</v>
      </c>
      <c r="BG103" s="1" t="str">
        <f t="shared" si="300"/>
        <v/>
      </c>
      <c r="BH103" s="1">
        <f t="shared" ca="1" si="396"/>
        <v>0</v>
      </c>
      <c r="BI103" s="1" t="str">
        <f t="shared" si="301"/>
        <v/>
      </c>
      <c r="BJ103" s="1">
        <f t="shared" ca="1" si="397"/>
        <v>0</v>
      </c>
      <c r="BK103" s="1" t="str">
        <f t="shared" si="302"/>
        <v/>
      </c>
      <c r="BL103" s="1">
        <f t="shared" ca="1" si="398"/>
        <v>0</v>
      </c>
      <c r="BM103" s="1" t="str">
        <f t="shared" ca="1" si="399"/>
        <v>0</v>
      </c>
      <c r="BN103" s="1" t="str">
        <f t="shared" ca="1" si="400"/>
        <v>0</v>
      </c>
      <c r="BO103" s="1" t="str">
        <f t="shared" ca="1" si="401"/>
        <v>0</v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>IF(Dashboard!U103="",1,0.5)</f>
        <v>1</v>
      </c>
      <c r="CB103" s="230" t="str">
        <f t="shared" si="303"/>
        <v/>
      </c>
      <c r="CC103" s="231" t="str">
        <f t="shared" si="304"/>
        <v/>
      </c>
      <c r="CD103" s="229" t="str">
        <f t="shared" si="305"/>
        <v/>
      </c>
      <c r="CE103" s="230" t="str">
        <f t="shared" si="306"/>
        <v/>
      </c>
      <c r="CF103" s="231" t="str">
        <f t="shared" si="307"/>
        <v/>
      </c>
      <c r="CG103" s="229" t="str">
        <f t="shared" si="308"/>
        <v/>
      </c>
      <c r="CH103" s="230" t="str">
        <f t="shared" si="309"/>
        <v/>
      </c>
      <c r="CI103" s="231" t="str">
        <f t="shared" si="310"/>
        <v/>
      </c>
      <c r="CJ103" s="229" t="str">
        <f t="shared" si="311"/>
        <v/>
      </c>
      <c r="CK103" s="230" t="str">
        <f t="shared" si="312"/>
        <v/>
      </c>
      <c r="CL103" s="231" t="str">
        <f t="shared" si="313"/>
        <v/>
      </c>
      <c r="CM103" s="229" t="str">
        <f t="shared" si="314"/>
        <v/>
      </c>
      <c r="CN103" s="230" t="str">
        <f t="shared" si="402"/>
        <v/>
      </c>
      <c r="CO103" s="231" t="str">
        <f t="shared" si="315"/>
        <v/>
      </c>
      <c r="CP103" s="229" t="str">
        <f t="shared" si="316"/>
        <v/>
      </c>
      <c r="CQ103" s="230" t="str">
        <f t="shared" si="317"/>
        <v/>
      </c>
      <c r="CR103" s="231" t="str">
        <f t="shared" si="318"/>
        <v/>
      </c>
      <c r="CS103" s="229" t="str">
        <f t="shared" si="319"/>
        <v/>
      </c>
      <c r="CT103" s="230" t="str">
        <f t="shared" si="320"/>
        <v/>
      </c>
      <c r="CU103" s="231" t="str">
        <f t="shared" si="321"/>
        <v/>
      </c>
      <c r="CV103" s="229" t="str">
        <f t="shared" si="322"/>
        <v/>
      </c>
      <c r="CW103" s="230" t="str">
        <f t="shared" si="323"/>
        <v/>
      </c>
      <c r="CX103" s="231" t="str">
        <f t="shared" si="324"/>
        <v/>
      </c>
      <c r="CY103" s="232" t="str">
        <f t="shared" si="325"/>
        <v/>
      </c>
      <c r="CZ103" s="230" t="str">
        <f t="shared" si="326"/>
        <v/>
      </c>
      <c r="DA103" s="231" t="str">
        <f t="shared" si="327"/>
        <v/>
      </c>
      <c r="DB103" s="229" t="str">
        <f t="shared" si="328"/>
        <v/>
      </c>
      <c r="DC103" s="230" t="str">
        <f t="shared" si="329"/>
        <v/>
      </c>
      <c r="DD103" s="231" t="str">
        <f t="shared" si="330"/>
        <v/>
      </c>
      <c r="DE103" s="229" t="str">
        <f t="shared" si="331"/>
        <v/>
      </c>
      <c r="DF103" s="230" t="str">
        <f t="shared" si="332"/>
        <v/>
      </c>
      <c r="DG103" s="231" t="str">
        <f t="shared" si="333"/>
        <v/>
      </c>
      <c r="DH103" s="229" t="str">
        <f t="shared" si="334"/>
        <v/>
      </c>
      <c r="DI103" s="230" t="str">
        <f t="shared" si="335"/>
        <v/>
      </c>
      <c r="DJ103" s="231" t="str">
        <f t="shared" si="336"/>
        <v/>
      </c>
      <c r="DK103" s="229" t="str">
        <f t="shared" si="337"/>
        <v/>
      </c>
      <c r="DL103" s="230" t="str">
        <f t="shared" si="338"/>
        <v/>
      </c>
      <c r="DM103" s="231" t="str">
        <f t="shared" si="339"/>
        <v/>
      </c>
      <c r="DN103" s="229" t="str">
        <f t="shared" si="340"/>
        <v/>
      </c>
      <c r="DO103" s="230" t="str">
        <f t="shared" si="341"/>
        <v/>
      </c>
      <c r="DP103" s="231" t="str">
        <f t="shared" si="342"/>
        <v/>
      </c>
      <c r="DQ103" s="229" t="str">
        <f t="shared" si="343"/>
        <v/>
      </c>
      <c r="DR103" s="230" t="str">
        <f t="shared" si="344"/>
        <v/>
      </c>
      <c r="DS103" s="231" t="str">
        <f t="shared" si="345"/>
        <v/>
      </c>
      <c r="DT103" s="229" t="str">
        <f t="shared" si="346"/>
        <v/>
      </c>
      <c r="DU103" s="230" t="str">
        <f t="shared" si="347"/>
        <v/>
      </c>
      <c r="DV103" s="231" t="str">
        <f t="shared" si="348"/>
        <v/>
      </c>
      <c r="DW103" s="229" t="str">
        <f t="shared" si="349"/>
        <v/>
      </c>
      <c r="DX103" s="230" t="str">
        <f t="shared" si="350"/>
        <v/>
      </c>
      <c r="DY103" s="231" t="str">
        <f t="shared" si="351"/>
        <v/>
      </c>
      <c r="DZ103" s="229" t="str">
        <f t="shared" si="352"/>
        <v/>
      </c>
      <c r="EA103" s="230" t="str">
        <f t="shared" si="353"/>
        <v/>
      </c>
      <c r="EB103" s="231" t="str">
        <f t="shared" si="354"/>
        <v/>
      </c>
      <c r="EC103" s="229" t="str">
        <f t="shared" si="355"/>
        <v/>
      </c>
      <c r="ED103" s="252">
        <f t="shared" si="403"/>
        <v>0</v>
      </c>
      <c r="EE103" s="253">
        <f t="shared" si="404"/>
        <v>0</v>
      </c>
      <c r="EF103" s="254" t="str">
        <f t="shared" si="405"/>
        <v/>
      </c>
      <c r="EG103" s="255" t="e">
        <f t="shared" si="456"/>
        <v>#DIV/0!</v>
      </c>
      <c r="EH103" s="255" t="e">
        <f t="shared" si="456"/>
        <v>#DIV/0!</v>
      </c>
      <c r="EI103" s="255" t="e">
        <f t="shared" si="456"/>
        <v>#DIV/0!</v>
      </c>
      <c r="EJ103" s="255" t="e">
        <f t="shared" si="456"/>
        <v>#DIV/0!</v>
      </c>
      <c r="EK103" s="255" t="e">
        <f t="shared" si="456"/>
        <v>#DIV/0!</v>
      </c>
      <c r="EL103" s="255" t="e">
        <f t="shared" si="456"/>
        <v>#DIV/0!</v>
      </c>
      <c r="EM103" s="255" t="e">
        <f t="shared" si="456"/>
        <v>#DIV/0!</v>
      </c>
      <c r="EN103" s="255" t="e">
        <f t="shared" si="456"/>
        <v>#DIV/0!</v>
      </c>
      <c r="EO103" s="255" t="e">
        <f t="shared" si="456"/>
        <v>#DIV/0!</v>
      </c>
      <c r="EP103" s="255" t="e">
        <f t="shared" si="456"/>
        <v>#DIV/0!</v>
      </c>
      <c r="EQ103" s="255" t="e">
        <f t="shared" si="456"/>
        <v>#DIV/0!</v>
      </c>
      <c r="ER103" s="255" t="e">
        <f t="shared" si="456"/>
        <v>#DIV/0!</v>
      </c>
      <c r="ES103" s="255" t="e">
        <f t="shared" si="456"/>
        <v>#DIV/0!</v>
      </c>
      <c r="ET103" s="255" t="e">
        <f t="shared" si="456"/>
        <v>#DIV/0!</v>
      </c>
      <c r="EU103" s="255" t="e">
        <f t="shared" si="456"/>
        <v>#DIV/0!</v>
      </c>
      <c r="EV103" s="255" t="e">
        <f t="shared" si="456"/>
        <v>#DIV/0!</v>
      </c>
      <c r="EW103" s="255" t="e">
        <f t="shared" si="456"/>
        <v>#DIV/0!</v>
      </c>
      <c r="EX103" s="255" t="e">
        <f t="shared" si="456"/>
        <v>#DIV/0!</v>
      </c>
      <c r="EY103" s="256" t="str">
        <f t="shared" si="407"/>
        <v/>
      </c>
      <c r="EZ103" s="257" t="str">
        <f t="shared" si="408"/>
        <v/>
      </c>
      <c r="FA103" s="257" t="str">
        <f t="shared" si="409"/>
        <v/>
      </c>
      <c r="FB103" s="257" t="str">
        <f t="shared" si="410"/>
        <v/>
      </c>
      <c r="FC103" s="257" t="str">
        <f t="shared" si="411"/>
        <v/>
      </c>
      <c r="FD103" s="257" t="str">
        <f t="shared" si="412"/>
        <v/>
      </c>
      <c r="FE103" s="257" t="str">
        <f t="shared" si="413"/>
        <v/>
      </c>
      <c r="FF103" s="257" t="str">
        <f t="shared" si="414"/>
        <v/>
      </c>
      <c r="FG103" s="257" t="str">
        <f t="shared" si="415"/>
        <v/>
      </c>
      <c r="FH103" s="257" t="str">
        <f t="shared" si="416"/>
        <v/>
      </c>
      <c r="FI103" s="257" t="str">
        <f t="shared" si="417"/>
        <v/>
      </c>
      <c r="FJ103" s="257" t="str">
        <f t="shared" si="418"/>
        <v/>
      </c>
      <c r="FK103" s="257" t="str">
        <f t="shared" si="419"/>
        <v/>
      </c>
      <c r="FL103" s="257" t="str">
        <f t="shared" si="420"/>
        <v/>
      </c>
      <c r="FM103" s="257" t="str">
        <f t="shared" si="421"/>
        <v/>
      </c>
      <c r="FN103" s="257" t="str">
        <f t="shared" si="422"/>
        <v/>
      </c>
      <c r="FO103" s="257" t="str">
        <f t="shared" si="423"/>
        <v/>
      </c>
      <c r="FP103" s="258" t="str">
        <f t="shared" si="424"/>
        <v/>
      </c>
      <c r="FQ103" s="228">
        <v>103</v>
      </c>
      <c r="FR103" s="232">
        <f t="shared" si="453"/>
        <v>98</v>
      </c>
      <c r="FS103" s="230" t="str" cm="1">
        <f t="array" ref="FS103">IFERROR(INDEX($EG$4:$EX$4,_xlfn.AGGREGATE(15,6,COLUMN($EG$4:$EX$4)-COLUMN($EF$1)/($EG103:$EX103=LARGE($EG103:$EX103,1)),COLUMNS($EX$4:$EX$4))),"")</f>
        <v/>
      </c>
      <c r="FT103" s="230" t="str" cm="1">
        <f t="array" ref="FT103">IFERROR(INDEX($EG$4:$EX$4,_xlfn.AGGREGATE(15,6,COLUMN($EG$4:$EX$4)-COLUMN($EF$1)/($EG103:$EX103=LARGE($EG103:$EX103,2)),COLUMNS($EX$4:$EY$4))),"")</f>
        <v/>
      </c>
      <c r="FU103" s="230" t="str" cm="1">
        <f t="array" ref="FU103">IFERROR(INDEX($EG$4:$EX$4,_xlfn.AGGREGATE(15,6,COLUMN($EG$4:$EX$4)-COLUMN($EF$1)/($EG103:$EX103=LARGE($EG103:$EX103,3)),COLUMNS($EX$4:$EZ$4))),"")</f>
        <v/>
      </c>
      <c r="FV103" s="230" t="str" cm="1">
        <f t="array" ref="FV103">IFERROR(INDEX($EG$4:$EX$4,_xlfn.AGGREGATE(15,6,COLUMN($EG$4:$EX$4)-COLUMN($EF$1)/($EG103:$EX103=LARGE($EG103:$EX103,4)),COLUMNS($EX$4:$FA$4))),"")</f>
        <v/>
      </c>
      <c r="FW103" s="230" t="str" cm="1">
        <f t="array" ref="FW103">IFERROR(INDEX($EG$4:$EX$4,_xlfn.AGGREGATE(15,6,COLUMN($EG$4:$EX$4)-COLUMN($EF$1)/($EG103:$EX103=LARGE($EG103:$EX103,5)),COLUMNS($EX$4:$FB$4))),"")</f>
        <v/>
      </c>
      <c r="FX103" s="230" t="str" cm="1">
        <f t="array" ref="FX103">IFERROR(INDEX($EG$4:$EX$4,_xlfn.AGGREGATE(15,6,COLUMN($EG$4:$EX$4)-COLUMN($EF$1)/($EG103:$EX103=LARGE($EG103:$EX103,6)),COLUMNS($EX$4:$FC$4))),"")</f>
        <v/>
      </c>
      <c r="FY103" s="228" t="str">
        <f t="shared" si="446"/>
        <v/>
      </c>
      <c r="FZ103" s="231" t="str">
        <f t="shared" ca="1" si="447"/>
        <v>R</v>
      </c>
      <c r="GA103" s="231" t="e" cm="1">
        <f t="array" aca="1" ref="GA103" ca="1">IF(INDIRECT(VLOOKUP(GA102,General!AC:AE,3,FALSE)&amp;FQ102)&gt;0,GA102,FY102)</f>
        <v>#N/A</v>
      </c>
      <c r="GB103" s="232">
        <f t="shared" ca="1" si="448"/>
        <v>4</v>
      </c>
      <c r="GC103" s="230"/>
      <c r="GD103" s="231"/>
      <c r="GE103" s="231"/>
      <c r="GF103" s="231"/>
      <c r="GG103" s="231"/>
      <c r="GH103" s="229"/>
      <c r="GI103" s="259">
        <f ca="1">IF(FS103="",-1,COUNTIF(INDIRECT(GC103&amp;$DN$10):INDIRECT(GC103&amp;FQ103),"Y"))</f>
        <v>-1</v>
      </c>
      <c r="GJ103" s="262">
        <f ca="1">IF(FT103="",-1,COUNTIF(INDIRECT(GD103&amp;$DN$10):INDIRECT(GD103&amp;FQ103),"Y"))</f>
        <v>-1</v>
      </c>
      <c r="GK103" s="262">
        <f ca="1">IF(FU103="",-1,COUNTIF(INDIRECT(GE103&amp;$DN$10):INDIRECT(GE103&amp;FQ103),"Y"))</f>
        <v>-1</v>
      </c>
      <c r="GL103" s="260">
        <f ca="1">IF(FV103="",-1,COUNTIF(INDIRECT(GF103&amp;$DN$10):INDIRECT(GF103&amp;FQ103),"Y"))</f>
        <v>-1</v>
      </c>
      <c r="GM103" s="264">
        <f ca="1">IF(FW103="",-1,COUNTIF(INDIRECT(GG103&amp;$DN$10):INDIRECT(GG103&amp;FQ103),"Y"))</f>
        <v>-1</v>
      </c>
      <c r="GN103" s="264">
        <f ca="1">IF(FX103="",-1,COUNTIF(INDIRECT(GH103&amp;$DN$10):INDIRECT(GH103&amp;FQ103),"Y"))</f>
        <v>-1</v>
      </c>
      <c r="GO103" s="230" t="str" cm="1">
        <f t="array" ref="GO103">IFERROR(INDEX($DP$103:$DU$103,_xlfn.AGGREGATE(15,6,COLUMN($DP$103:$DU$103)-COLUMN($DO$103)/($EF$103:$EK$103=MAX($EF$103:$EK$103)),COLUMNS($DP$103:FS103))),"")</f>
        <v/>
      </c>
      <c r="GP103" s="231" t="str" cm="1">
        <f t="array" ref="GP103">IFERROR(INDEX($DP$103:$DU$103,_xlfn.AGGREGATE(15,6,COLUMN($DP$103:$DU$103)-COLUMN($DO$103)/($EF$103:$EK$103=MAX($EF$103:$EK$103)),COLUMNS($DP$103:FT103))),"")</f>
        <v/>
      </c>
      <c r="GQ103" s="231" t="str" cm="1">
        <f t="array" ref="GQ103">IFERROR(INDEX($DP$103:$DU$103,_xlfn.AGGREGATE(15,6,COLUMN($DP$103:$DU$103)-COLUMN($DO$103)/($EF$103:$EK$103=MAX($EF$103:$EK$103)),COLUMNS($DP$103:FU103))),"")</f>
        <v/>
      </c>
      <c r="GR103" s="231" t="str" cm="1">
        <f t="array" ref="GR103">IFERROR(INDEX($DP$103:$DU$103,_xlfn.AGGREGATE(15,6,COLUMN($DP$103:$DU$103)-COLUMN($DO$103)/($EF$103:$EK$103=MAX($EF$103:$EK$103)),COLUMNS($DP$103:FV103))),"")</f>
        <v/>
      </c>
      <c r="GS103" s="231" t="str" cm="1">
        <f t="array" ref="GS103">IFERROR(INDEX($DP$103:$DU$103,_xlfn.AGGREGATE(15,6,COLUMN($DP$103:$DU$103)-COLUMN($DO$103)/($EF$103:$EK$103=MAX($EF$103:$EK$103)),COLUMNS($DP$103:FW103))),"")</f>
        <v/>
      </c>
      <c r="GT103" s="229" t="str" cm="1">
        <f t="array" ref="GT103">IFERROR(INDEX($DP$103:$DU$103,_xlfn.AGGREGATE(15,6,COLUMN($DP$103:$DU$103)-COLUMN($DO$103)/($EF$103:$EK$103=MAX($EF$103:$EK$103)),COLUMNS($DP$103:FX103))),"")</f>
        <v/>
      </c>
      <c r="GU103" s="234">
        <f t="shared" ca="1" si="425"/>
        <v>6</v>
      </c>
      <c r="GV103" s="232">
        <f t="shared" ca="1" si="449"/>
        <v>4</v>
      </c>
      <c r="GW103" s="263" t="str" cm="1">
        <f t="array" aca="1" ref="GW103" ca="1">INDEX(GO103:GT103,1,GV103)</f>
        <v/>
      </c>
      <c r="GX103" s="230" t="str">
        <f t="shared" ca="1" si="283"/>
        <v>B</v>
      </c>
      <c r="GY103" s="231" t="str">
        <f t="shared" ca="1" si="284"/>
        <v>T</v>
      </c>
      <c r="GZ103" s="231" t="str">
        <f t="shared" si="285"/>
        <v>C</v>
      </c>
      <c r="HA103" s="231" t="str">
        <f t="shared" si="274"/>
        <v/>
      </c>
      <c r="HB103" s="231" t="str">
        <f t="shared" ca="1" si="275"/>
        <v>00</v>
      </c>
      <c r="HC103" s="231" t="str">
        <f t="shared" si="276"/>
        <v>00</v>
      </c>
      <c r="HD103" s="234" t="str">
        <f t="shared" si="356"/>
        <v/>
      </c>
      <c r="HE103" s="234" t="str">
        <f t="shared" si="357"/>
        <v/>
      </c>
      <c r="HF103" s="234" t="str">
        <f t="shared" si="358"/>
        <v/>
      </c>
      <c r="HG103" s="234" t="str">
        <f t="shared" si="359"/>
        <v/>
      </c>
      <c r="HH103" s="234" t="str">
        <f t="shared" si="360"/>
        <v/>
      </c>
      <c r="HI103" s="234" t="str">
        <f t="shared" si="361"/>
        <v/>
      </c>
      <c r="HJ103" s="234">
        <f t="shared" ca="1" si="362"/>
        <v>0</v>
      </c>
      <c r="HK103" s="234">
        <f t="shared" ca="1" si="362"/>
        <v>0</v>
      </c>
      <c r="HL103" s="230" t="str">
        <f t="shared" ref="HL103:HL109" si="457">IF(M103="","",IF(HL102+HM103&gt;=10,10,IF(HL102+HM103&lt;=-10,-10,HL102+HM103)))</f>
        <v/>
      </c>
      <c r="HM103" s="231">
        <f>IF(CC103="",0,IFERROR(VLOOKUP(CC98&amp;CC99&amp;CC100&amp;CC101&amp;CC102&amp;CC103,General!I:J,2,FALSE),0))</f>
        <v>0</v>
      </c>
      <c r="HN103" s="231">
        <f>IF(CF103="",0,IFERROR(VLOOKUP(CF98&amp;CF99&amp;CF100&amp;CF101&amp;CF102&amp;CF103,General!I:J,2,FALSE),0))</f>
        <v>0</v>
      </c>
      <c r="HO103" s="231">
        <f>IF(CI103="",0,IFERROR(VLOOKUP(CI98&amp;CI99&amp;CI100&amp;CI101&amp;CI102&amp;CI103,General!I:J,2,FALSE),0))</f>
        <v>0</v>
      </c>
      <c r="HP103" s="231">
        <f>IF(CL103="",0,IFERROR(VLOOKUP(CL98&amp;CL99&amp;CL100&amp;CL101&amp;CL102&amp;CL103,General!I:J,2,FALSE),0))</f>
        <v>0</v>
      </c>
      <c r="HQ103" s="231">
        <f>IF(CO103="",0,IFERROR(VLOOKUP(CO98&amp;CO99&amp;CO100&amp;CO101&amp;CO102&amp;CO103,General!I:J,2,FALSE),0))</f>
        <v>0</v>
      </c>
      <c r="HR103" s="231">
        <f>IF(CR103="",0,IFERROR(VLOOKUP(CR98&amp;CR99&amp;CR100&amp;CR101&amp;CR102&amp;CR103,General!I:J,2,FALSE),0))</f>
        <v>0</v>
      </c>
      <c r="HS103" s="231">
        <f>IF(CU103="",0,IFERROR(VLOOKUP(CU98&amp;CU99&amp;CU100&amp;CU101&amp;CU102&amp;CU103,General!I:J,2,FALSE),0))</f>
        <v>0</v>
      </c>
      <c r="HT103" s="231">
        <f>IF(CX103="",0,IFERROR(VLOOKUP(CX98&amp;CX99&amp;CX100&amp;CX101&amp;CX102&amp;CX103,General!I:J,2,FALSE),0))</f>
        <v>0</v>
      </c>
      <c r="HU103" s="231">
        <f>IF(DA103="",0,IFERROR(VLOOKUP(DA98&amp;DA99&amp;DA100&amp;DA101&amp;DA102&amp;DA103,General!I:J,2,FALSE),0))</f>
        <v>0</v>
      </c>
      <c r="HV103" s="231">
        <f>IF(DD103="",0,IFERROR(VLOOKUP(DD98&amp;DD99&amp;DD100&amp;DD101&amp;DD102&amp;DD103,General!I:J,2,FALSE),0))</f>
        <v>0</v>
      </c>
      <c r="HW103" s="231">
        <f>IF(DG103="",0,IFERROR(VLOOKUP(DG98&amp;DG99&amp;DG100&amp;DG101&amp;DG102&amp;DG103,General!I:J,2,FALSE),0))</f>
        <v>0</v>
      </c>
      <c r="HX103" s="231">
        <f>IF(DJ103="",0,IFERROR(VLOOKUP(DJ98&amp;DJ99&amp;DJ100&amp;DJ101&amp;DJ102&amp;DJ103,General!I:J,2,FALSE),0))</f>
        <v>0</v>
      </c>
      <c r="HY103" s="231">
        <f>IF(DM103="",0,IFERROR(VLOOKUP(DM98&amp;DM99&amp;DM100&amp;DM101&amp;DM102&amp;DM103,General!I:J,2,FALSE),0))</f>
        <v>0</v>
      </c>
      <c r="HZ103" s="231">
        <f>IF(DP103="",0,IFERROR(VLOOKUP(DP98&amp;DP99&amp;DP100&amp;DP101&amp;DP102&amp;DP103,General!I:J,2,FALSE),0))</f>
        <v>0</v>
      </c>
      <c r="IA103" s="231">
        <f>IF(DS103="",0,IFERROR(VLOOKUP(DS98&amp;DS99&amp;DS100&amp;DS101&amp;DS102&amp;DS103,General!I:J,2,FALSE),0))</f>
        <v>0</v>
      </c>
      <c r="IB103" s="231">
        <f>IF(DV103="",0,IFERROR(VLOOKUP(DV98&amp;DV99&amp;DV100&amp;DV101&amp;DV102&amp;DV103,General!I:J,2,FALSE),0))</f>
        <v>0</v>
      </c>
      <c r="IC103" s="229">
        <f>IF(DY103="",0,IFERROR(VLOOKUP(DY98&amp;DY99&amp;DY100&amp;DY101&amp;DY102&amp;DY103,General!I:J,2,FALSE),0))</f>
        <v>0</v>
      </c>
      <c r="ID103" s="229">
        <f>IF(EB103="",0,IFERROR(VLOOKUP(EB98&amp;EB99&amp;EB100&amp;EB101&amp;EB102&amp;EB103,General!I:J,2,FALSE),0))</f>
        <v>0</v>
      </c>
      <c r="IE103" s="229">
        <v>0</v>
      </c>
      <c r="IF103" s="234" t="str">
        <f t="shared" si="426"/>
        <v/>
      </c>
      <c r="IG103" s="234" t="str">
        <f t="shared" si="363"/>
        <v>N</v>
      </c>
      <c r="IH103" s="234" t="str">
        <f t="shared" ca="1" si="364"/>
        <v>N</v>
      </c>
      <c r="II103" s="234" t="str">
        <f t="shared" si="365"/>
        <v>N</v>
      </c>
      <c r="IJ103" s="234" t="str">
        <f t="shared" si="366"/>
        <v/>
      </c>
      <c r="IK103" s="276" t="str">
        <f t="shared" ca="1" si="367"/>
        <v/>
      </c>
      <c r="IL103" s="234" t="str">
        <f t="shared" ca="1" si="368"/>
        <v/>
      </c>
      <c r="IM103" s="234" t="str">
        <f t="shared" si="369"/>
        <v/>
      </c>
      <c r="IN103" s="234" t="str">
        <f t="shared" si="370"/>
        <v/>
      </c>
      <c r="IO103" s="234" t="str">
        <f t="shared" si="371"/>
        <v/>
      </c>
      <c r="IP103" s="234" t="str">
        <f t="shared" si="372"/>
        <v/>
      </c>
      <c r="IQ103" s="234" t="str">
        <f t="shared" si="278"/>
        <v/>
      </c>
      <c r="IR103" s="234" t="str">
        <f t="shared" si="279"/>
        <v/>
      </c>
      <c r="IS103" s="234" t="str">
        <f t="shared" si="266"/>
        <v>00000</v>
      </c>
      <c r="IT103" s="234" t="str">
        <f t="shared" si="266"/>
        <v>00000</v>
      </c>
      <c r="IU103" s="234" t="str">
        <f t="shared" si="267"/>
        <v>000000</v>
      </c>
      <c r="IV103" s="234" t="str">
        <f t="shared" si="267"/>
        <v>000000</v>
      </c>
      <c r="IW103" s="234" t="str">
        <f t="shared" si="268"/>
        <v>B</v>
      </c>
      <c r="IX103" s="234" t="str">
        <f t="shared" si="427"/>
        <v>B</v>
      </c>
      <c r="IY103" s="234" t="str">
        <f t="shared" si="373"/>
        <v/>
      </c>
      <c r="IZ103" s="234" t="str">
        <f t="shared" ca="1" si="374"/>
        <v/>
      </c>
      <c r="JA103" s="234" t="str">
        <f t="shared" ca="1" si="375"/>
        <v>0</v>
      </c>
      <c r="JB103" s="234" t="str">
        <f t="shared" ca="1" si="376"/>
        <v/>
      </c>
      <c r="JC103" s="234" t="str">
        <f t="shared" si="377"/>
        <v>0</v>
      </c>
      <c r="JD103" s="234" t="str">
        <f t="shared" ca="1" si="378"/>
        <v/>
      </c>
      <c r="JE103" s="234" t="str">
        <f t="shared" ca="1" si="428"/>
        <v/>
      </c>
      <c r="JF103" s="234" t="str">
        <f t="shared" ca="1" si="429"/>
        <v/>
      </c>
      <c r="JG103" s="234" t="str">
        <f t="shared" ca="1" si="430"/>
        <v/>
      </c>
      <c r="JH103" s="234" t="str">
        <f t="shared" si="379"/>
        <v/>
      </c>
      <c r="JI103" s="234"/>
      <c r="JJ103" s="234"/>
      <c r="JK103" s="234"/>
      <c r="JL103" s="234"/>
      <c r="JM103" s="234"/>
      <c r="JN103" s="234">
        <v>1</v>
      </c>
      <c r="JO103" s="218"/>
      <c r="JP103" s="234"/>
      <c r="JQ103" s="234"/>
      <c r="JS103" s="281" t="e">
        <f t="shared" si="454"/>
        <v>#DIV/0!</v>
      </c>
      <c r="JT103" s="1" t="e">
        <f t="shared" si="455"/>
        <v>#DIV/0!</v>
      </c>
      <c r="JU103" s="1" t="e">
        <f t="shared" si="431"/>
        <v>#DIV/0!</v>
      </c>
      <c r="JV103" s="1" t="e">
        <f t="shared" si="432"/>
        <v>#DIV/0!</v>
      </c>
      <c r="JW103" s="1" t="e">
        <f t="shared" si="433"/>
        <v>#DIV/0!</v>
      </c>
      <c r="JX103" s="1" t="str">
        <f t="shared" si="434"/>
        <v/>
      </c>
      <c r="JY103" s="1" t="str">
        <f t="shared" si="435"/>
        <v/>
      </c>
      <c r="JZ103" s="1" t="str">
        <f t="shared" si="436"/>
        <v/>
      </c>
      <c r="KA103" s="1" t="str">
        <f t="shared" si="437"/>
        <v/>
      </c>
      <c r="KB103" s="1" t="str">
        <f t="shared" si="438"/>
        <v/>
      </c>
      <c r="KC103" s="1" t="str" cm="1">
        <f t="array" aca="1" ref="KC103" ca="1">IF(INDIRECT(VLOOKUP(KC102,General!AC:AE,3,FALSE)&amp;FQ102)&gt;1,KC102,JX103)</f>
        <v>DL</v>
      </c>
      <c r="KD103" s="1" t="str" cm="1">
        <f t="array" aca="1" ref="KD103" ca="1">IF(AND(INDIRECT(VLOOKUP(KD102,General!AC:AE,3,FALSE)&amp;FQ102)&gt;6,KD102&lt;&gt;KC103),KD102,IF(JX103&lt;&gt;KC103,JX103,IF(AND(JX103=JY103,JX103=JZ103),KA103,IF(JX103=JY103,JZ103,JY103))))</f>
        <v>DR</v>
      </c>
      <c r="KE103" s="1" t="str" cm="1">
        <f t="array" aca="1" ref="KE103" ca="1">IF(AND(INDIRECT(VLOOKUP(KE102,General!AC:AE,3,FALSE)&amp;FQ102)&gt;6,KE102&lt;&gt;KC103,KE102&lt;&gt;KD103),KE102,IF(AND(JX103&lt;&gt;KC103,JX103&lt;&gt;KD103),JX103,IF(AND(JY103&lt;&gt;KC103,JY103&lt;&gt;KD103),JY103,IF(AND(JZ103&lt;&gt;KC103,JZ103&lt;&gt;KD103),JZ103,IF(AND(KA103&lt;&gt;KC103,KA103&lt;&gt;KD103),KA103,KB103)))))</f>
        <v>CW</v>
      </c>
      <c r="KF103" s="1" t="str" cm="1">
        <f t="array" aca="1" ref="KF103" ca="1">INDIRECT(KC103&amp;FQ103)</f>
        <v/>
      </c>
      <c r="KG103" s="1" t="str" cm="1">
        <f t="array" aca="1" ref="KG103" ca="1">INDIRECT(KD103&amp;FQ103)</f>
        <v/>
      </c>
      <c r="KH103" s="1" t="str" cm="1">
        <f t="array" aca="1" ref="KH103" ca="1">INDIRECT(KE103&amp;FQ103)</f>
        <v/>
      </c>
      <c r="KI103" s="1" t="str">
        <f ca="1">VLOOKUP(KC103,General!AF:AG,2,FALSE)</f>
        <v xml:space="preserve">L3O </v>
      </c>
      <c r="KJ103" s="1" t="str">
        <f ca="1">VLOOKUP(KD103,General!AF:AG,2,FALSE)</f>
        <v xml:space="preserve">L4O </v>
      </c>
      <c r="KK103" s="1" t="str">
        <f ca="1">VLOOKUP(KE103,General!AF:AG,2,FALSE)</f>
        <v>AWB</v>
      </c>
      <c r="KL103" s="1" t="str">
        <f t="shared" ca="1" si="450"/>
        <v>Y</v>
      </c>
      <c r="KM103" s="1" t="str">
        <f t="shared" ca="1" si="451"/>
        <v>Y</v>
      </c>
      <c r="KN103" s="1" t="str">
        <f t="shared" ca="1" si="452"/>
        <v>Y</v>
      </c>
    </row>
    <row r="104" spans="1:300" ht="15.75" thickBot="1">
      <c r="A104" s="1">
        <v>100</v>
      </c>
      <c r="B104" s="75" t="str">
        <f t="shared" si="286"/>
        <v/>
      </c>
      <c r="C104" s="92" t="str">
        <f t="shared" si="439"/>
        <v/>
      </c>
      <c r="D104" s="88" t="str">
        <f t="shared" si="380"/>
        <v/>
      </c>
      <c r="E104" s="89" t="str">
        <f t="shared" si="380"/>
        <v/>
      </c>
      <c r="F104" s="10" t="str">
        <f t="shared" si="287"/>
        <v/>
      </c>
      <c r="H104" s="95" t="str">
        <f t="shared" si="440"/>
        <v/>
      </c>
      <c r="I104" s="88" t="str">
        <f t="shared" si="381"/>
        <v/>
      </c>
      <c r="J104" s="89" t="str">
        <f t="shared" si="381"/>
        <v/>
      </c>
      <c r="K104" s="10" t="str">
        <f t="shared" si="382"/>
        <v/>
      </c>
      <c r="L104" s="52"/>
      <c r="M104" s="16" t="str">
        <f>IF(Dashboard!AH104="","",Dashboard!AH104)</f>
        <v/>
      </c>
      <c r="O104" s="75" t="str">
        <f t="shared" si="441"/>
        <v/>
      </c>
      <c r="P104" s="88" t="str">
        <f t="shared" si="383"/>
        <v/>
      </c>
      <c r="Q104" s="89" t="str">
        <f t="shared" si="383"/>
        <v/>
      </c>
      <c r="R104" s="5" t="str">
        <f t="shared" si="384"/>
        <v/>
      </c>
      <c r="S104" s="5" t="str">
        <f t="shared" si="385"/>
        <v/>
      </c>
      <c r="T104" s="111" t="str">
        <f t="shared" si="386"/>
        <v/>
      </c>
      <c r="U104" s="5" t="str">
        <f>IF(M104="","",IF(B104="NB",U103,IF(T104="",SUM($T$5:$T104)+S104,SUM($T$5:$T104))))</f>
        <v/>
      </c>
      <c r="V104" s="99" t="str">
        <f t="shared" si="272"/>
        <v/>
      </c>
      <c r="W104" s="72" t="e">
        <f t="shared" ca="1" si="288"/>
        <v>#VALUE!</v>
      </c>
      <c r="X104" s="74" t="str">
        <f t="shared" si="289"/>
        <v/>
      </c>
      <c r="Y104" s="9" t="str">
        <f t="shared" ca="1" si="280"/>
        <v>D</v>
      </c>
      <c r="Z104" s="4" t="str">
        <f t="shared" ca="1" si="281"/>
        <v>D</v>
      </c>
      <c r="AA104" s="4" t="str">
        <f t="shared" ca="1" si="282"/>
        <v>B</v>
      </c>
      <c r="AB104" s="4" t="str">
        <f t="shared" si="442"/>
        <v/>
      </c>
      <c r="AC104" s="4" t="str">
        <f t="shared" si="443"/>
        <v/>
      </c>
      <c r="AD104" s="4" t="str">
        <f t="shared" si="444"/>
        <v/>
      </c>
      <c r="AE104" s="1" t="str">
        <f t="shared" si="387"/>
        <v/>
      </c>
      <c r="AF104" s="1" t="str">
        <f t="shared" si="388"/>
        <v/>
      </c>
      <c r="AG104" s="1" t="str">
        <f t="shared" si="389"/>
        <v/>
      </c>
      <c r="AH104" s="1" t="str">
        <f t="shared" si="390"/>
        <v/>
      </c>
      <c r="AI104" s="1" t="str">
        <f t="shared" si="391"/>
        <v/>
      </c>
      <c r="AJ104" s="1" t="str">
        <f t="shared" si="392"/>
        <v/>
      </c>
      <c r="AK104" s="1">
        <f t="shared" si="393"/>
        <v>0</v>
      </c>
      <c r="AL104" s="1">
        <f t="shared" si="393"/>
        <v>0</v>
      </c>
      <c r="AM104" s="1" t="str">
        <f t="shared" si="273"/>
        <v/>
      </c>
      <c r="AN104" s="1">
        <f t="shared" si="290"/>
        <v>0</v>
      </c>
      <c r="AO104" s="1" t="str">
        <f t="shared" si="445"/>
        <v/>
      </c>
      <c r="AP104" s="1" t="str">
        <f t="shared" si="291"/>
        <v>N</v>
      </c>
      <c r="AQ104" s="1" t="str">
        <f t="shared" si="292"/>
        <v>N</v>
      </c>
      <c r="AR104" s="1" t="str">
        <f t="shared" si="293"/>
        <v>N</v>
      </c>
      <c r="AS104" s="1" t="str">
        <f t="shared" si="294"/>
        <v/>
      </c>
      <c r="AT104" s="15" t="str">
        <f t="shared" ca="1" si="394"/>
        <v/>
      </c>
      <c r="AU104" s="1" t="str">
        <f t="shared" ca="1" si="295"/>
        <v/>
      </c>
      <c r="AV104" s="1" t="str">
        <f t="shared" ca="1" si="296"/>
        <v/>
      </c>
      <c r="AW104" s="1" t="str">
        <f t="shared" si="297"/>
        <v/>
      </c>
      <c r="AX104" s="1" t="str">
        <f t="shared" si="298"/>
        <v/>
      </c>
      <c r="AY104" s="1" t="str">
        <f t="shared" si="299"/>
        <v/>
      </c>
      <c r="AZ104" s="1" t="str">
        <f>IF(Dashboard!AH104="P",IF(AZ103="",1,AZ103+1),"")</f>
        <v/>
      </c>
      <c r="BA104" s="1" t="str">
        <f>IF(Dashboard!AH104="B",IF(BA103="",1,BA103+1),"")</f>
        <v/>
      </c>
      <c r="BB104" s="1" t="str">
        <f t="shared" si="270"/>
        <v>00000</v>
      </c>
      <c r="BC104" s="1" t="str">
        <f t="shared" si="270"/>
        <v>00000</v>
      </c>
      <c r="BD104" s="1" t="str">
        <f t="shared" si="271"/>
        <v>000000</v>
      </c>
      <c r="BE104" s="1" t="str">
        <f t="shared" si="271"/>
        <v>000000</v>
      </c>
      <c r="BF104" s="1" t="str">
        <f t="shared" si="395"/>
        <v>B</v>
      </c>
      <c r="BG104" s="1" t="str">
        <f t="shared" si="300"/>
        <v/>
      </c>
      <c r="BH104" s="1">
        <f t="shared" ca="1" si="396"/>
        <v>0</v>
      </c>
      <c r="BI104" s="1" t="str">
        <f t="shared" si="301"/>
        <v/>
      </c>
      <c r="BJ104" s="1">
        <f t="shared" ca="1" si="397"/>
        <v>0</v>
      </c>
      <c r="BK104" s="1" t="str">
        <f t="shared" si="302"/>
        <v/>
      </c>
      <c r="BL104" s="1">
        <f t="shared" ca="1" si="398"/>
        <v>0</v>
      </c>
      <c r="BM104" s="1" t="str">
        <f t="shared" ca="1" si="399"/>
        <v>0</v>
      </c>
      <c r="BN104" s="1" t="str">
        <f t="shared" ca="1" si="400"/>
        <v>0</v>
      </c>
      <c r="BO104" s="1" t="str">
        <f t="shared" ca="1" si="401"/>
        <v>0</v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6</v>
      </c>
      <c r="BZ104" s="1">
        <f>IF(Dashboard!U104="",1,0.5)</f>
        <v>1</v>
      </c>
      <c r="CB104" s="245" t="str">
        <f t="shared" si="303"/>
        <v/>
      </c>
      <c r="CC104" s="246" t="str">
        <f t="shared" si="304"/>
        <v/>
      </c>
      <c r="CD104" s="244" t="str">
        <f t="shared" si="305"/>
        <v/>
      </c>
      <c r="CE104" s="245" t="str">
        <f t="shared" si="306"/>
        <v/>
      </c>
      <c r="CF104" s="246" t="str">
        <f t="shared" si="307"/>
        <v/>
      </c>
      <c r="CG104" s="244" t="str">
        <f t="shared" si="308"/>
        <v/>
      </c>
      <c r="CH104" s="245" t="str">
        <f t="shared" si="309"/>
        <v/>
      </c>
      <c r="CI104" s="246" t="str">
        <f t="shared" si="310"/>
        <v/>
      </c>
      <c r="CJ104" s="244" t="str">
        <f t="shared" si="311"/>
        <v/>
      </c>
      <c r="CK104" s="245" t="str">
        <f t="shared" si="312"/>
        <v/>
      </c>
      <c r="CL104" s="246" t="str">
        <f t="shared" si="313"/>
        <v/>
      </c>
      <c r="CM104" s="244" t="str">
        <f t="shared" si="314"/>
        <v/>
      </c>
      <c r="CN104" s="245" t="str">
        <f t="shared" si="402"/>
        <v/>
      </c>
      <c r="CO104" s="246" t="str">
        <f t="shared" si="315"/>
        <v/>
      </c>
      <c r="CP104" s="244" t="str">
        <f t="shared" si="316"/>
        <v/>
      </c>
      <c r="CQ104" s="245" t="str">
        <f t="shared" si="317"/>
        <v/>
      </c>
      <c r="CR104" s="246" t="str">
        <f t="shared" si="318"/>
        <v/>
      </c>
      <c r="CS104" s="244" t="str">
        <f t="shared" si="319"/>
        <v/>
      </c>
      <c r="CT104" s="245" t="str">
        <f t="shared" si="320"/>
        <v/>
      </c>
      <c r="CU104" s="246" t="str">
        <f t="shared" si="321"/>
        <v/>
      </c>
      <c r="CV104" s="244" t="str">
        <f t="shared" si="322"/>
        <v/>
      </c>
      <c r="CW104" s="245" t="str">
        <f t="shared" si="323"/>
        <v/>
      </c>
      <c r="CX104" s="246" t="str">
        <f t="shared" si="324"/>
        <v/>
      </c>
      <c r="CY104" s="247" t="str">
        <f t="shared" si="325"/>
        <v/>
      </c>
      <c r="CZ104" s="245" t="str">
        <f t="shared" si="326"/>
        <v/>
      </c>
      <c r="DA104" s="246" t="str">
        <f t="shared" si="327"/>
        <v/>
      </c>
      <c r="DB104" s="244" t="str">
        <f t="shared" si="328"/>
        <v/>
      </c>
      <c r="DC104" s="245" t="str">
        <f t="shared" si="329"/>
        <v/>
      </c>
      <c r="DD104" s="246" t="str">
        <f t="shared" si="330"/>
        <v/>
      </c>
      <c r="DE104" s="244" t="str">
        <f t="shared" si="331"/>
        <v/>
      </c>
      <c r="DF104" s="245" t="str">
        <f t="shared" si="332"/>
        <v/>
      </c>
      <c r="DG104" s="246" t="str">
        <f t="shared" si="333"/>
        <v/>
      </c>
      <c r="DH104" s="244" t="str">
        <f t="shared" si="334"/>
        <v/>
      </c>
      <c r="DI104" s="245" t="str">
        <f t="shared" si="335"/>
        <v/>
      </c>
      <c r="DJ104" s="246" t="str">
        <f t="shared" si="336"/>
        <v/>
      </c>
      <c r="DK104" s="244" t="str">
        <f t="shared" si="337"/>
        <v/>
      </c>
      <c r="DL104" s="245" t="str">
        <f t="shared" si="338"/>
        <v/>
      </c>
      <c r="DM104" s="246" t="str">
        <f t="shared" si="339"/>
        <v/>
      </c>
      <c r="DN104" s="244" t="str">
        <f t="shared" si="340"/>
        <v/>
      </c>
      <c r="DO104" s="245" t="str">
        <f t="shared" si="341"/>
        <v/>
      </c>
      <c r="DP104" s="246" t="str">
        <f t="shared" si="342"/>
        <v/>
      </c>
      <c r="DQ104" s="244" t="str">
        <f t="shared" si="343"/>
        <v/>
      </c>
      <c r="DR104" s="245" t="str">
        <f t="shared" si="344"/>
        <v/>
      </c>
      <c r="DS104" s="246" t="str">
        <f t="shared" si="345"/>
        <v/>
      </c>
      <c r="DT104" s="244" t="str">
        <f t="shared" si="346"/>
        <v/>
      </c>
      <c r="DU104" s="245" t="str">
        <f t="shared" si="347"/>
        <v/>
      </c>
      <c r="DV104" s="246" t="str">
        <f t="shared" si="348"/>
        <v/>
      </c>
      <c r="DW104" s="244" t="str">
        <f t="shared" si="349"/>
        <v/>
      </c>
      <c r="DX104" s="245" t="str">
        <f t="shared" si="350"/>
        <v/>
      </c>
      <c r="DY104" s="246" t="str">
        <f t="shared" si="351"/>
        <v/>
      </c>
      <c r="DZ104" s="244" t="str">
        <f t="shared" si="352"/>
        <v/>
      </c>
      <c r="EA104" s="245" t="str">
        <f t="shared" si="353"/>
        <v/>
      </c>
      <c r="EB104" s="246" t="str">
        <f t="shared" si="354"/>
        <v/>
      </c>
      <c r="EC104" s="244" t="str">
        <f t="shared" si="355"/>
        <v/>
      </c>
      <c r="ED104" s="252">
        <f t="shared" si="403"/>
        <v>0</v>
      </c>
      <c r="EE104" s="253">
        <f t="shared" si="404"/>
        <v>0</v>
      </c>
      <c r="EF104" s="254" t="str">
        <f t="shared" si="405"/>
        <v/>
      </c>
      <c r="EG104" s="255" t="e">
        <f t="shared" si="456"/>
        <v>#DIV/0!</v>
      </c>
      <c r="EH104" s="255" t="e">
        <f t="shared" si="456"/>
        <v>#DIV/0!</v>
      </c>
      <c r="EI104" s="255" t="e">
        <f t="shared" si="456"/>
        <v>#DIV/0!</v>
      </c>
      <c r="EJ104" s="255" t="e">
        <f t="shared" si="456"/>
        <v>#DIV/0!</v>
      </c>
      <c r="EK104" s="255" t="e">
        <f t="shared" si="456"/>
        <v>#DIV/0!</v>
      </c>
      <c r="EL104" s="255" t="e">
        <f t="shared" si="456"/>
        <v>#DIV/0!</v>
      </c>
      <c r="EM104" s="255" t="e">
        <f t="shared" si="456"/>
        <v>#DIV/0!</v>
      </c>
      <c r="EN104" s="255" t="e">
        <f t="shared" si="456"/>
        <v>#DIV/0!</v>
      </c>
      <c r="EO104" s="255" t="e">
        <f t="shared" si="456"/>
        <v>#DIV/0!</v>
      </c>
      <c r="EP104" s="255" t="e">
        <f t="shared" si="456"/>
        <v>#DIV/0!</v>
      </c>
      <c r="EQ104" s="255" t="e">
        <f t="shared" si="456"/>
        <v>#DIV/0!</v>
      </c>
      <c r="ER104" s="255" t="e">
        <f t="shared" si="456"/>
        <v>#DIV/0!</v>
      </c>
      <c r="ES104" s="255" t="e">
        <f t="shared" si="456"/>
        <v>#DIV/0!</v>
      </c>
      <c r="ET104" s="255" t="e">
        <f t="shared" si="456"/>
        <v>#DIV/0!</v>
      </c>
      <c r="EU104" s="255" t="e">
        <f t="shared" si="456"/>
        <v>#DIV/0!</v>
      </c>
      <c r="EV104" s="255" t="e">
        <f t="shared" si="456"/>
        <v>#DIV/0!</v>
      </c>
      <c r="EW104" s="255" t="e">
        <f t="shared" si="456"/>
        <v>#DIV/0!</v>
      </c>
      <c r="EX104" s="255" t="e">
        <f t="shared" si="456"/>
        <v>#DIV/0!</v>
      </c>
      <c r="EY104" s="256" t="str">
        <f t="shared" si="407"/>
        <v/>
      </c>
      <c r="EZ104" s="257" t="str">
        <f t="shared" si="408"/>
        <v/>
      </c>
      <c r="FA104" s="257" t="str">
        <f t="shared" si="409"/>
        <v/>
      </c>
      <c r="FB104" s="257" t="str">
        <f t="shared" si="410"/>
        <v/>
      </c>
      <c r="FC104" s="257" t="str">
        <f t="shared" si="411"/>
        <v/>
      </c>
      <c r="FD104" s="257" t="str">
        <f t="shared" si="412"/>
        <v/>
      </c>
      <c r="FE104" s="257" t="str">
        <f t="shared" si="413"/>
        <v/>
      </c>
      <c r="FF104" s="257" t="str">
        <f t="shared" si="414"/>
        <v/>
      </c>
      <c r="FG104" s="257" t="str">
        <f t="shared" si="415"/>
        <v/>
      </c>
      <c r="FH104" s="257" t="str">
        <f t="shared" si="416"/>
        <v/>
      </c>
      <c r="FI104" s="257" t="str">
        <f t="shared" si="417"/>
        <v/>
      </c>
      <c r="FJ104" s="257" t="str">
        <f t="shared" si="418"/>
        <v/>
      </c>
      <c r="FK104" s="257" t="str">
        <f t="shared" si="419"/>
        <v/>
      </c>
      <c r="FL104" s="257" t="str">
        <f t="shared" si="420"/>
        <v/>
      </c>
      <c r="FM104" s="257" t="str">
        <f t="shared" si="421"/>
        <v/>
      </c>
      <c r="FN104" s="257" t="str">
        <f t="shared" si="422"/>
        <v/>
      </c>
      <c r="FO104" s="257" t="str">
        <f t="shared" si="423"/>
        <v/>
      </c>
      <c r="FP104" s="258" t="str">
        <f t="shared" si="424"/>
        <v/>
      </c>
      <c r="FQ104" s="228">
        <v>104</v>
      </c>
      <c r="FR104" s="232">
        <f t="shared" si="453"/>
        <v>99</v>
      </c>
      <c r="FS104" s="230" t="str" cm="1">
        <f t="array" ref="FS104">IFERROR(INDEX($EG$4:$EX$4,_xlfn.AGGREGATE(15,6,COLUMN($EG$4:$EX$4)-COLUMN($EF$1)/($EG104:$EX104=LARGE($EG104:$EX104,1)),COLUMNS($EX$4:$EX$4))),"")</f>
        <v/>
      </c>
      <c r="FT104" s="230" t="str" cm="1">
        <f t="array" ref="FT104">IFERROR(INDEX($EG$4:$EX$4,_xlfn.AGGREGATE(15,6,COLUMN($EG$4:$EX$4)-COLUMN($EF$1)/($EG104:$EX104=LARGE($EG104:$EX104,2)),COLUMNS($EX$4:$EY$4))),"")</f>
        <v/>
      </c>
      <c r="FU104" s="230" t="str" cm="1">
        <f t="array" ref="FU104">IFERROR(INDEX($EG$4:$EX$4,_xlfn.AGGREGATE(15,6,COLUMN($EG$4:$EX$4)-COLUMN($EF$1)/($EG104:$EX104=LARGE($EG104:$EX104,3)),COLUMNS($EX$4:$EZ$4))),"")</f>
        <v/>
      </c>
      <c r="FV104" s="230" t="str" cm="1">
        <f t="array" ref="FV104">IFERROR(INDEX($EG$4:$EX$4,_xlfn.AGGREGATE(15,6,COLUMN($EG$4:$EX$4)-COLUMN($EF$1)/($EG104:$EX104=LARGE($EG104:$EX104,4)),COLUMNS($EX$4:$FA$4))),"")</f>
        <v/>
      </c>
      <c r="FW104" s="230" t="str" cm="1">
        <f t="array" ref="FW104">IFERROR(INDEX($EG$4:$EX$4,_xlfn.AGGREGATE(15,6,COLUMN($EG$4:$EX$4)-COLUMN($EF$1)/($EG104:$EX104=LARGE($EG104:$EX104,5)),COLUMNS($EX$4:$FB$4))),"")</f>
        <v/>
      </c>
      <c r="FX104" s="230" t="str" cm="1">
        <f t="array" ref="FX104">IFERROR(INDEX($EG$4:$EX$4,_xlfn.AGGREGATE(15,6,COLUMN($EG$4:$EX$4)-COLUMN($EF$1)/($EG104:$EX104=LARGE($EG104:$EX104,6)),COLUMNS($EX$4:$FC$4))),"")</f>
        <v/>
      </c>
      <c r="FY104" s="228" t="str">
        <f t="shared" si="446"/>
        <v/>
      </c>
      <c r="FZ104" s="231" t="str">
        <f t="shared" ca="1" si="447"/>
        <v>R</v>
      </c>
      <c r="GA104" s="231" t="e" cm="1">
        <f t="array" aca="1" ref="GA104" ca="1">IF(INDIRECT(VLOOKUP(GA103,General!AC:AE,3,FALSE)&amp;FQ103)&gt;0,GA103,FY103)</f>
        <v>#N/A</v>
      </c>
      <c r="GB104" s="232">
        <f t="shared" ca="1" si="448"/>
        <v>5</v>
      </c>
      <c r="GC104" s="230"/>
      <c r="GD104" s="231"/>
      <c r="GE104" s="231"/>
      <c r="GF104" s="231"/>
      <c r="GG104" s="231"/>
      <c r="GH104" s="229"/>
      <c r="GI104" s="259">
        <f ca="1">IF(FS104="",-1,COUNTIF(INDIRECT(GC104&amp;$DN$10):INDIRECT(GC104&amp;FQ104),"Y"))</f>
        <v>-1</v>
      </c>
      <c r="GJ104" s="262">
        <f ca="1">IF(FT104="",-1,COUNTIF(INDIRECT(GD104&amp;$DN$10):INDIRECT(GD104&amp;FQ104),"Y"))</f>
        <v>-1</v>
      </c>
      <c r="GK104" s="262">
        <f ca="1">IF(FU104="",-1,COUNTIF(INDIRECT(GE104&amp;$DN$10):INDIRECT(GE104&amp;FQ104),"Y"))</f>
        <v>-1</v>
      </c>
      <c r="GL104" s="260">
        <f ca="1">IF(FV104="",-1,COUNTIF(INDIRECT(GF104&amp;$DN$10):INDIRECT(GF104&amp;FQ104),"Y"))</f>
        <v>-1</v>
      </c>
      <c r="GM104" s="264">
        <f ca="1">IF(FW104="",-1,COUNTIF(INDIRECT(GG104&amp;$DN$10):INDIRECT(GG104&amp;FQ104),"Y"))</f>
        <v>-1</v>
      </c>
      <c r="GN104" s="264">
        <f ca="1">IF(FX104="",-1,COUNTIF(INDIRECT(GH104&amp;$DN$10):INDIRECT(GH104&amp;FQ104),"Y"))</f>
        <v>-1</v>
      </c>
      <c r="GO104" s="230" t="str" cm="1">
        <f t="array" ref="GO104">IFERROR(INDEX($DP$104:$DU$104,_xlfn.AGGREGATE(15,6,COLUMN($DP$104:$DU$104)-COLUMN($DO$104)/($EF$104:$EK$104=MAX($EF$104:$EK$104)),COLUMNS($DP$104:FS104))),"")</f>
        <v/>
      </c>
      <c r="GP104" s="231" t="str" cm="1">
        <f t="array" ref="GP104">IFERROR(INDEX($DP$104:$DU$104,_xlfn.AGGREGATE(15,6,COLUMN($DP$104:$DU$104)-COLUMN($DO$104)/($EF$104:$EK$104=MAX($EF$104:$EK$104)),COLUMNS($DP$104:FT104))),"")</f>
        <v/>
      </c>
      <c r="GQ104" s="231" t="str" cm="1">
        <f t="array" ref="GQ104">IFERROR(INDEX($DP$104:$DU$104,_xlfn.AGGREGATE(15,6,COLUMN($DP$104:$DU$104)-COLUMN($DO$104)/($EF$104:$EK$104=MAX($EF$104:$EK$104)),COLUMNS($DP$104:FU104))),"")</f>
        <v/>
      </c>
      <c r="GR104" s="231" t="str" cm="1">
        <f t="array" ref="GR104">IFERROR(INDEX($DP$104:$DU$104,_xlfn.AGGREGATE(15,6,COLUMN($DP$104:$DU$104)-COLUMN($DO$104)/($EF$104:$EK$104=MAX($EF$104:$EK$104)),COLUMNS($DP$104:FV104))),"")</f>
        <v/>
      </c>
      <c r="GS104" s="231" t="str" cm="1">
        <f t="array" ref="GS104">IFERROR(INDEX($DP$104:$DU$104,_xlfn.AGGREGATE(15,6,COLUMN($DP$104:$DU$104)-COLUMN($DO$104)/($EF$104:$EK$104=MAX($EF$104:$EK$104)),COLUMNS($DP$104:FW104))),"")</f>
        <v/>
      </c>
      <c r="GT104" s="229" t="str" cm="1">
        <f t="array" ref="GT104">IFERROR(INDEX($DP$104:$DU$104,_xlfn.AGGREGATE(15,6,COLUMN($DP$104:$DU$104)-COLUMN($DO$104)/($EF$104:$EK$104=MAX($EF$104:$EK$104)),COLUMNS($DP$104:FX104))),"")</f>
        <v/>
      </c>
      <c r="GU104" s="234">
        <f t="shared" ca="1" si="425"/>
        <v>6</v>
      </c>
      <c r="GV104" s="232">
        <f t="shared" ca="1" si="449"/>
        <v>5</v>
      </c>
      <c r="GW104" s="263" t="str" cm="1">
        <f t="array" aca="1" ref="GW104" ca="1">INDEX(GO104:GT104,1,GV104)</f>
        <v/>
      </c>
      <c r="GX104" s="230" t="str">
        <f t="shared" ca="1" si="283"/>
        <v>B</v>
      </c>
      <c r="GY104" s="231" t="str">
        <f t="shared" ca="1" si="284"/>
        <v>T</v>
      </c>
      <c r="GZ104" s="231" t="str">
        <f t="shared" si="285"/>
        <v>C</v>
      </c>
      <c r="HA104" s="231" t="str">
        <f t="shared" si="274"/>
        <v/>
      </c>
      <c r="HB104" s="231" t="str">
        <f t="shared" ca="1" si="275"/>
        <v>00</v>
      </c>
      <c r="HC104" s="231" t="str">
        <f t="shared" si="276"/>
        <v>00</v>
      </c>
      <c r="HD104" s="234" t="str">
        <f t="shared" si="356"/>
        <v/>
      </c>
      <c r="HE104" s="234" t="str">
        <f t="shared" si="357"/>
        <v/>
      </c>
      <c r="HF104" s="234" t="str">
        <f t="shared" si="358"/>
        <v/>
      </c>
      <c r="HG104" s="234" t="str">
        <f t="shared" si="359"/>
        <v/>
      </c>
      <c r="HH104" s="234" t="str">
        <f t="shared" si="360"/>
        <v/>
      </c>
      <c r="HI104" s="234" t="str">
        <f t="shared" si="361"/>
        <v/>
      </c>
      <c r="HJ104" s="234">
        <f t="shared" ca="1" si="362"/>
        <v>0</v>
      </c>
      <c r="HK104" s="234">
        <f t="shared" ca="1" si="362"/>
        <v>0</v>
      </c>
      <c r="HL104" s="230" t="str">
        <f t="shared" si="457"/>
        <v/>
      </c>
      <c r="HM104" s="231">
        <f>IF(CC104="",0,IFERROR(VLOOKUP(CC99&amp;CC100&amp;CC101&amp;CC102&amp;CC103&amp;CC104,General!I:J,2,FALSE),0))</f>
        <v>0</v>
      </c>
      <c r="HN104" s="231">
        <f>IF(CF104="",0,IFERROR(VLOOKUP(CF99&amp;CF100&amp;CF101&amp;CF102&amp;CF103&amp;CF104,General!I:J,2,FALSE),0))</f>
        <v>0</v>
      </c>
      <c r="HO104" s="231">
        <f>IF(CI104="",0,IFERROR(VLOOKUP(CI99&amp;CI100&amp;CI101&amp;CI102&amp;CI103&amp;CI104,General!I:J,2,FALSE),0))</f>
        <v>0</v>
      </c>
      <c r="HP104" s="231">
        <f>IF(CL104="",0,IFERROR(VLOOKUP(CL99&amp;CL100&amp;CL101&amp;CL102&amp;CL103&amp;CL104,General!I:J,2,FALSE),0))</f>
        <v>0</v>
      </c>
      <c r="HQ104" s="231">
        <f>IF(CO104="",0,IFERROR(VLOOKUP(CO99&amp;CO100&amp;CO101&amp;CO102&amp;CO103&amp;CO104,General!I:J,2,FALSE),0))</f>
        <v>0</v>
      </c>
      <c r="HR104" s="231">
        <f>IF(CR104="",0,IFERROR(VLOOKUP(CR99&amp;CR100&amp;CR101&amp;CR102&amp;CR103&amp;CR104,General!I:J,2,FALSE),0))</f>
        <v>0</v>
      </c>
      <c r="HS104" s="231">
        <f>IF(CU104="",0,IFERROR(VLOOKUP(CU99&amp;CU100&amp;CU101&amp;CU102&amp;CU103&amp;CU104,General!I:J,2,FALSE),0))</f>
        <v>0</v>
      </c>
      <c r="HT104" s="231">
        <f>IF(CX104="",0,IFERROR(VLOOKUP(CX99&amp;CX100&amp;CX101&amp;CX102&amp;CX103&amp;CX104,General!I:J,2,FALSE),0))</f>
        <v>0</v>
      </c>
      <c r="HU104" s="231">
        <f>IF(DA104="",0,IFERROR(VLOOKUP(DA99&amp;DA100&amp;DA101&amp;DA102&amp;DA103&amp;DA104,General!I:J,2,FALSE),0))</f>
        <v>0</v>
      </c>
      <c r="HV104" s="231">
        <f>IF(DD104="",0,IFERROR(VLOOKUP(DD99&amp;DD100&amp;DD101&amp;DD102&amp;DD103&amp;DD104,General!I:J,2,FALSE),0))</f>
        <v>0</v>
      </c>
      <c r="HW104" s="231">
        <f>IF(DG104="",0,IFERROR(VLOOKUP(DG99&amp;DG100&amp;DG101&amp;DG102&amp;DG103&amp;DG104,General!I:J,2,FALSE),0))</f>
        <v>0</v>
      </c>
      <c r="HX104" s="231">
        <f>IF(DJ104="",0,IFERROR(VLOOKUP(DJ99&amp;DJ100&amp;DJ101&amp;DJ102&amp;DJ103&amp;DJ104,General!I:J,2,FALSE),0))</f>
        <v>0</v>
      </c>
      <c r="HY104" s="231">
        <f>IF(DM104="",0,IFERROR(VLOOKUP(DM99&amp;DM100&amp;DM101&amp;DM102&amp;DM103&amp;DM104,General!I:J,2,FALSE),0))</f>
        <v>0</v>
      </c>
      <c r="HZ104" s="231">
        <f>IF(DP104="",0,IFERROR(VLOOKUP(DP99&amp;DP100&amp;DP101&amp;DP102&amp;DP103&amp;DP104,General!I:J,2,FALSE),0))</f>
        <v>0</v>
      </c>
      <c r="IA104" s="231">
        <f>IF(DS104="",0,IFERROR(VLOOKUP(DS99&amp;DS100&amp;DS101&amp;DS102&amp;DS103&amp;DS104,General!I:J,2,FALSE),0))</f>
        <v>0</v>
      </c>
      <c r="IB104" s="231">
        <f>IF(DV104="",0,IFERROR(VLOOKUP(DV99&amp;DV100&amp;DV101&amp;DV102&amp;DV103&amp;DV104,General!I:J,2,FALSE),0))</f>
        <v>0</v>
      </c>
      <c r="IC104" s="229">
        <f>IF(DY104="",0,IFERROR(VLOOKUP(DY99&amp;DY100&amp;DY101&amp;DY102&amp;DY103&amp;DY104,General!I:J,2,FALSE),0))</f>
        <v>0</v>
      </c>
      <c r="ID104" s="229">
        <f>IF(EB104="",0,IFERROR(VLOOKUP(EB99&amp;EB100&amp;EB101&amp;EB102&amp;EB103&amp;EB104,General!I:J,2,FALSE),0))</f>
        <v>0</v>
      </c>
      <c r="IE104" s="229">
        <v>0</v>
      </c>
      <c r="IF104" s="234" t="str">
        <f t="shared" si="426"/>
        <v/>
      </c>
      <c r="IG104" s="234" t="str">
        <f t="shared" si="363"/>
        <v>N</v>
      </c>
      <c r="IH104" s="234" t="str">
        <f t="shared" ca="1" si="364"/>
        <v>N</v>
      </c>
      <c r="II104" s="234" t="str">
        <f t="shared" si="365"/>
        <v>N</v>
      </c>
      <c r="IJ104" s="234" t="str">
        <f t="shared" si="366"/>
        <v/>
      </c>
      <c r="IK104" s="276" t="str">
        <f t="shared" ca="1" si="367"/>
        <v/>
      </c>
      <c r="IL104" s="234" t="str">
        <f t="shared" ca="1" si="368"/>
        <v/>
      </c>
      <c r="IM104" s="234" t="str">
        <f t="shared" si="369"/>
        <v/>
      </c>
      <c r="IN104" s="234" t="str">
        <f t="shared" si="370"/>
        <v/>
      </c>
      <c r="IO104" s="234" t="str">
        <f t="shared" si="371"/>
        <v/>
      </c>
      <c r="IP104" s="234" t="str">
        <f t="shared" si="372"/>
        <v/>
      </c>
      <c r="IQ104" s="234" t="str">
        <f t="shared" si="278"/>
        <v/>
      </c>
      <c r="IR104" s="234" t="str">
        <f t="shared" si="279"/>
        <v/>
      </c>
      <c r="IS104" s="234" t="str">
        <f t="shared" si="266"/>
        <v>00000</v>
      </c>
      <c r="IT104" s="234" t="str">
        <f t="shared" si="266"/>
        <v>00000</v>
      </c>
      <c r="IU104" s="234" t="str">
        <f t="shared" si="267"/>
        <v>000000</v>
      </c>
      <c r="IV104" s="234" t="str">
        <f t="shared" si="267"/>
        <v>000000</v>
      </c>
      <c r="IW104" s="234" t="str">
        <f t="shared" si="268"/>
        <v>B</v>
      </c>
      <c r="IX104" s="234" t="str">
        <f t="shared" si="427"/>
        <v>B</v>
      </c>
      <c r="IY104" s="234" t="str">
        <f t="shared" si="373"/>
        <v/>
      </c>
      <c r="IZ104" s="234" t="str">
        <f t="shared" ca="1" si="374"/>
        <v/>
      </c>
      <c r="JA104" s="234" t="str">
        <f t="shared" ca="1" si="375"/>
        <v>0</v>
      </c>
      <c r="JB104" s="234" t="str">
        <f t="shared" ca="1" si="376"/>
        <v/>
      </c>
      <c r="JC104" s="234" t="str">
        <f t="shared" si="377"/>
        <v>0</v>
      </c>
      <c r="JD104" s="234" t="str">
        <f t="shared" ca="1" si="378"/>
        <v/>
      </c>
      <c r="JE104" s="234" t="str">
        <f t="shared" ca="1" si="428"/>
        <v/>
      </c>
      <c r="JF104" s="234" t="str">
        <f t="shared" ca="1" si="429"/>
        <v/>
      </c>
      <c r="JG104" s="234" t="str">
        <f t="shared" ca="1" si="430"/>
        <v/>
      </c>
      <c r="JH104" s="234" t="str">
        <f t="shared" si="379"/>
        <v/>
      </c>
      <c r="JI104" s="234"/>
      <c r="JJ104" s="234"/>
      <c r="JK104" s="234"/>
      <c r="JL104" s="234"/>
      <c r="JM104" s="234"/>
      <c r="JN104" s="234">
        <v>2</v>
      </c>
      <c r="JO104" s="218"/>
      <c r="JP104" s="234"/>
      <c r="JQ104" s="234"/>
      <c r="JS104" s="281" t="e">
        <f t="shared" si="454"/>
        <v>#DIV/0!</v>
      </c>
      <c r="JT104" s="1" t="e">
        <f t="shared" si="455"/>
        <v>#DIV/0!</v>
      </c>
      <c r="JU104" s="1" t="e">
        <f t="shared" si="431"/>
        <v>#DIV/0!</v>
      </c>
      <c r="JV104" s="1" t="e">
        <f t="shared" si="432"/>
        <v>#DIV/0!</v>
      </c>
      <c r="JW104" s="1" t="e">
        <f t="shared" si="433"/>
        <v>#DIV/0!</v>
      </c>
      <c r="JX104" s="1" t="str">
        <f t="shared" si="434"/>
        <v/>
      </c>
      <c r="JY104" s="1" t="str">
        <f t="shared" si="435"/>
        <v/>
      </c>
      <c r="JZ104" s="1" t="str">
        <f t="shared" si="436"/>
        <v/>
      </c>
      <c r="KA104" s="1" t="str">
        <f t="shared" si="437"/>
        <v/>
      </c>
      <c r="KB104" s="1" t="str">
        <f t="shared" si="438"/>
        <v/>
      </c>
      <c r="KC104" s="1" t="str" cm="1">
        <f t="array" aca="1" ref="KC104" ca="1">IF(INDIRECT(VLOOKUP(KC103,General!AC:AE,3,FALSE)&amp;FQ103)&gt;1,KC103,JX104)</f>
        <v>DL</v>
      </c>
      <c r="KD104" s="1" t="str" cm="1">
        <f t="array" aca="1" ref="KD104" ca="1">IF(AND(INDIRECT(VLOOKUP(KD103,General!AC:AE,3,FALSE)&amp;FQ103)&gt;6,KD103&lt;&gt;KC104),KD103,IF(JX104&lt;&gt;KC104,JX104,IF(AND(JX104=JY104,JX104=JZ104),KA104,IF(JX104=JY104,JZ104,JY104))))</f>
        <v>DR</v>
      </c>
      <c r="KE104" s="1" t="str" cm="1">
        <f t="array" aca="1" ref="KE104" ca="1">IF(AND(INDIRECT(VLOOKUP(KE103,General!AC:AE,3,FALSE)&amp;FQ103)&gt;6,KE103&lt;&gt;KC104,KE103&lt;&gt;KD104),KE103,IF(AND(JX104&lt;&gt;KC104,JX104&lt;&gt;KD104),JX104,IF(AND(JY104&lt;&gt;KC104,JY104&lt;&gt;KD104),JY104,IF(AND(JZ104&lt;&gt;KC104,JZ104&lt;&gt;KD104),JZ104,IF(AND(KA104&lt;&gt;KC104,KA104&lt;&gt;KD104),KA104,KB104)))))</f>
        <v>CW</v>
      </c>
      <c r="KF104" s="1" t="str" cm="1">
        <f t="array" aca="1" ref="KF104" ca="1">INDIRECT(KC104&amp;FQ104)</f>
        <v/>
      </c>
      <c r="KG104" s="1" t="str" cm="1">
        <f t="array" aca="1" ref="KG104" ca="1">INDIRECT(KD104&amp;FQ104)</f>
        <v/>
      </c>
      <c r="KH104" s="1" t="str" cm="1">
        <f t="array" aca="1" ref="KH104" ca="1">INDIRECT(KE104&amp;FQ104)</f>
        <v/>
      </c>
      <c r="KI104" s="1" t="str">
        <f ca="1">VLOOKUP(KC104,General!AF:AG,2,FALSE)</f>
        <v xml:space="preserve">L3O </v>
      </c>
      <c r="KJ104" s="1" t="str">
        <f ca="1">VLOOKUP(KD104,General!AF:AG,2,FALSE)</f>
        <v xml:space="preserve">L4O </v>
      </c>
      <c r="KK104" s="1" t="str">
        <f ca="1">VLOOKUP(KE104,General!AF:AG,2,FALSE)</f>
        <v>AWB</v>
      </c>
      <c r="KL104" s="1" t="str">
        <f t="shared" ca="1" si="450"/>
        <v>Y</v>
      </c>
      <c r="KM104" s="1" t="str">
        <f t="shared" ca="1" si="451"/>
        <v>Y</v>
      </c>
      <c r="KN104" s="1" t="str">
        <f t="shared" ca="1" si="452"/>
        <v>Y</v>
      </c>
    </row>
    <row r="105" spans="1:300" ht="15.75" thickBot="1">
      <c r="A105" s="1">
        <v>101</v>
      </c>
      <c r="B105" s="12" t="str">
        <f t="shared" si="286"/>
        <v/>
      </c>
      <c r="C105" s="90" t="str">
        <f t="shared" si="439"/>
        <v/>
      </c>
      <c r="D105" s="13" t="str">
        <f t="shared" si="380"/>
        <v/>
      </c>
      <c r="E105" s="43" t="str">
        <f t="shared" si="380"/>
        <v/>
      </c>
      <c r="F105" s="14" t="str">
        <f t="shared" si="287"/>
        <v/>
      </c>
      <c r="H105" s="93" t="str">
        <f t="shared" si="440"/>
        <v/>
      </c>
      <c r="I105" s="13" t="str">
        <f t="shared" si="381"/>
        <v/>
      </c>
      <c r="J105" s="43" t="str">
        <f t="shared" si="381"/>
        <v/>
      </c>
      <c r="K105" s="14" t="str">
        <f t="shared" si="382"/>
        <v/>
      </c>
      <c r="L105" s="52"/>
      <c r="M105" s="16" t="str">
        <f>IF(Dashboard!AH105="","",Dashboard!AH105)</f>
        <v/>
      </c>
      <c r="O105" s="12" t="str">
        <f t="shared" si="441"/>
        <v/>
      </c>
      <c r="P105" s="13" t="str">
        <f t="shared" si="383"/>
        <v/>
      </c>
      <c r="Q105" s="43" t="str">
        <f t="shared" si="383"/>
        <v/>
      </c>
      <c r="R105" s="85" t="str">
        <f t="shared" si="384"/>
        <v/>
      </c>
      <c r="S105" s="85" t="str">
        <f t="shared" si="385"/>
        <v/>
      </c>
      <c r="T105" s="96" t="str">
        <f t="shared" si="386"/>
        <v/>
      </c>
      <c r="U105" s="85" t="str">
        <f>IF(M105="","",IF(B105="NB",U104,IF(T105="",SUM($T$5:$T105)+S105,SUM($T$5:$T105))))</f>
        <v/>
      </c>
      <c r="V105" s="97" t="str">
        <f t="shared" si="272"/>
        <v/>
      </c>
      <c r="W105" s="72" t="e">
        <f t="shared" ca="1" si="288"/>
        <v>#VALUE!</v>
      </c>
      <c r="X105" s="74" t="str">
        <f t="shared" si="289"/>
        <v/>
      </c>
      <c r="Y105" s="9" t="str">
        <f t="shared" ca="1" si="280"/>
        <v>D</v>
      </c>
      <c r="Z105" s="4" t="str">
        <f t="shared" ca="1" si="281"/>
        <v>D</v>
      </c>
      <c r="AA105" s="4" t="str">
        <f t="shared" ca="1" si="282"/>
        <v>B</v>
      </c>
      <c r="AB105" s="4" t="str">
        <f t="shared" si="442"/>
        <v/>
      </c>
      <c r="AC105" s="4" t="str">
        <f t="shared" si="443"/>
        <v/>
      </c>
      <c r="AD105" s="4" t="str">
        <f t="shared" si="444"/>
        <v/>
      </c>
      <c r="AE105" s="1" t="str">
        <f t="shared" si="387"/>
        <v/>
      </c>
      <c r="AF105" s="1" t="str">
        <f t="shared" si="388"/>
        <v/>
      </c>
      <c r="AG105" s="1" t="str">
        <f t="shared" si="389"/>
        <v/>
      </c>
      <c r="AH105" s="1" t="str">
        <f t="shared" si="390"/>
        <v/>
      </c>
      <c r="AI105" s="1" t="str">
        <f t="shared" si="391"/>
        <v/>
      </c>
      <c r="AJ105" s="1" t="str">
        <f t="shared" si="392"/>
        <v/>
      </c>
      <c r="AK105" s="1">
        <f t="shared" si="393"/>
        <v>0</v>
      </c>
      <c r="AL105" s="1">
        <f t="shared" si="393"/>
        <v>0</v>
      </c>
      <c r="AM105" s="1" t="str">
        <f t="shared" si="273"/>
        <v/>
      </c>
      <c r="AN105" s="1">
        <f t="shared" si="290"/>
        <v>0</v>
      </c>
      <c r="AO105" s="1" t="str">
        <f t="shared" si="445"/>
        <v/>
      </c>
      <c r="AP105" s="1" t="str">
        <f t="shared" si="291"/>
        <v>N</v>
      </c>
      <c r="AQ105" s="1" t="str">
        <f t="shared" si="292"/>
        <v>N</v>
      </c>
      <c r="AR105" s="1" t="str">
        <f t="shared" si="293"/>
        <v>N</v>
      </c>
      <c r="AS105" s="1" t="str">
        <f t="shared" si="294"/>
        <v/>
      </c>
      <c r="AT105" s="15" t="str">
        <f t="shared" ca="1" si="394"/>
        <v/>
      </c>
      <c r="AU105" s="1" t="str">
        <f t="shared" ca="1" si="295"/>
        <v/>
      </c>
      <c r="AV105" s="1" t="str">
        <f t="shared" ca="1" si="296"/>
        <v/>
      </c>
      <c r="AW105" s="1" t="str">
        <f t="shared" si="297"/>
        <v/>
      </c>
      <c r="AX105" s="1" t="str">
        <f t="shared" si="298"/>
        <v/>
      </c>
      <c r="AY105" s="1" t="str">
        <f t="shared" si="299"/>
        <v/>
      </c>
      <c r="AZ105" s="1" t="str">
        <f>IF(Dashboard!AH105="P",IF(AZ104="",1,AZ104+1),"")</f>
        <v/>
      </c>
      <c r="BA105" s="1" t="str">
        <f>IF(Dashboard!AH105="B",IF(BA104="",1,BA104+1),"")</f>
        <v/>
      </c>
      <c r="BB105" s="1" t="str">
        <f t="shared" si="270"/>
        <v>00000</v>
      </c>
      <c r="BC105" s="1" t="str">
        <f t="shared" si="270"/>
        <v>00000</v>
      </c>
      <c r="BD105" s="1" t="str">
        <f t="shared" si="271"/>
        <v>000000</v>
      </c>
      <c r="BE105" s="1" t="str">
        <f t="shared" si="271"/>
        <v>000000</v>
      </c>
      <c r="BF105" s="1" t="str">
        <f t="shared" si="395"/>
        <v>B</v>
      </c>
      <c r="BG105" s="1" t="str">
        <f t="shared" si="300"/>
        <v/>
      </c>
      <c r="BH105" s="1">
        <f t="shared" ca="1" si="396"/>
        <v>0</v>
      </c>
      <c r="BI105" s="1" t="str">
        <f t="shared" si="301"/>
        <v/>
      </c>
      <c r="BJ105" s="1">
        <f t="shared" ca="1" si="397"/>
        <v>0</v>
      </c>
      <c r="BK105" s="1" t="str">
        <f t="shared" si="302"/>
        <v/>
      </c>
      <c r="BL105" s="1">
        <f t="shared" ca="1" si="398"/>
        <v>0</v>
      </c>
      <c r="BM105" s="1" t="str">
        <f t="shared" ca="1" si="399"/>
        <v>0</v>
      </c>
      <c r="BN105" s="1" t="str">
        <f t="shared" ca="1" si="400"/>
        <v>0</v>
      </c>
      <c r="BO105" s="1" t="str">
        <f t="shared" ca="1" si="401"/>
        <v>0</v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-6</v>
      </c>
      <c r="BZ105" s="1">
        <f>IF(Dashboard!U105="",1,0.5)</f>
        <v>1</v>
      </c>
      <c r="CB105" s="218" t="str">
        <f t="shared" si="303"/>
        <v/>
      </c>
      <c r="CC105" s="219" t="str">
        <f t="shared" si="304"/>
        <v/>
      </c>
      <c r="CD105" s="217" t="str">
        <f t="shared" si="305"/>
        <v/>
      </c>
      <c r="CE105" s="218" t="str">
        <f t="shared" si="306"/>
        <v/>
      </c>
      <c r="CF105" s="219" t="str">
        <f t="shared" si="307"/>
        <v/>
      </c>
      <c r="CG105" s="217" t="str">
        <f t="shared" si="308"/>
        <v/>
      </c>
      <c r="CH105" s="218" t="str">
        <f t="shared" si="309"/>
        <v/>
      </c>
      <c r="CI105" s="219" t="str">
        <f t="shared" si="310"/>
        <v/>
      </c>
      <c r="CJ105" s="217" t="str">
        <f t="shared" si="311"/>
        <v/>
      </c>
      <c r="CK105" s="218" t="str">
        <f t="shared" si="312"/>
        <v/>
      </c>
      <c r="CL105" s="219" t="str">
        <f t="shared" si="313"/>
        <v/>
      </c>
      <c r="CM105" s="217" t="str">
        <f t="shared" si="314"/>
        <v/>
      </c>
      <c r="CN105" s="218" t="str">
        <f t="shared" si="402"/>
        <v/>
      </c>
      <c r="CO105" s="219" t="str">
        <f t="shared" si="315"/>
        <v/>
      </c>
      <c r="CP105" s="217" t="str">
        <f t="shared" si="316"/>
        <v/>
      </c>
      <c r="CQ105" s="218" t="str">
        <f t="shared" si="317"/>
        <v/>
      </c>
      <c r="CR105" s="219" t="str">
        <f t="shared" si="318"/>
        <v/>
      </c>
      <c r="CS105" s="217" t="str">
        <f t="shared" si="319"/>
        <v/>
      </c>
      <c r="CT105" s="218" t="str">
        <f t="shared" si="320"/>
        <v/>
      </c>
      <c r="CU105" s="219" t="str">
        <f t="shared" si="321"/>
        <v/>
      </c>
      <c r="CV105" s="217" t="str">
        <f t="shared" si="322"/>
        <v/>
      </c>
      <c r="CW105" s="218" t="str">
        <f t="shared" si="323"/>
        <v/>
      </c>
      <c r="CX105" s="219" t="str">
        <f t="shared" si="324"/>
        <v/>
      </c>
      <c r="CY105" s="220" t="str">
        <f t="shared" si="325"/>
        <v/>
      </c>
      <c r="CZ105" s="218" t="str">
        <f t="shared" si="326"/>
        <v/>
      </c>
      <c r="DA105" s="219" t="str">
        <f t="shared" si="327"/>
        <v/>
      </c>
      <c r="DB105" s="217" t="str">
        <f t="shared" si="328"/>
        <v/>
      </c>
      <c r="DC105" s="218" t="str">
        <f t="shared" si="329"/>
        <v/>
      </c>
      <c r="DD105" s="219" t="str">
        <f t="shared" si="330"/>
        <v/>
      </c>
      <c r="DE105" s="217" t="str">
        <f t="shared" si="331"/>
        <v/>
      </c>
      <c r="DF105" s="218" t="str">
        <f t="shared" si="332"/>
        <v/>
      </c>
      <c r="DG105" s="219" t="str">
        <f t="shared" si="333"/>
        <v/>
      </c>
      <c r="DH105" s="217" t="str">
        <f t="shared" si="334"/>
        <v/>
      </c>
      <c r="DI105" s="218" t="str">
        <f t="shared" si="335"/>
        <v/>
      </c>
      <c r="DJ105" s="219" t="str">
        <f t="shared" si="336"/>
        <v/>
      </c>
      <c r="DK105" s="217" t="str">
        <f t="shared" si="337"/>
        <v/>
      </c>
      <c r="DL105" s="218" t="str">
        <f t="shared" si="338"/>
        <v/>
      </c>
      <c r="DM105" s="219" t="str">
        <f t="shared" si="339"/>
        <v/>
      </c>
      <c r="DN105" s="217" t="str">
        <f t="shared" si="340"/>
        <v/>
      </c>
      <c r="DO105" s="218" t="str">
        <f t="shared" si="341"/>
        <v/>
      </c>
      <c r="DP105" s="219" t="str">
        <f t="shared" si="342"/>
        <v/>
      </c>
      <c r="DQ105" s="217" t="str">
        <f t="shared" si="343"/>
        <v/>
      </c>
      <c r="DR105" s="218" t="str">
        <f t="shared" si="344"/>
        <v/>
      </c>
      <c r="DS105" s="219" t="str">
        <f t="shared" si="345"/>
        <v/>
      </c>
      <c r="DT105" s="217" t="str">
        <f t="shared" si="346"/>
        <v/>
      </c>
      <c r="DU105" s="218" t="str">
        <f t="shared" si="347"/>
        <v/>
      </c>
      <c r="DV105" s="219" t="str">
        <f t="shared" si="348"/>
        <v/>
      </c>
      <c r="DW105" s="217" t="str">
        <f t="shared" si="349"/>
        <v/>
      </c>
      <c r="DX105" s="218" t="str">
        <f t="shared" si="350"/>
        <v/>
      </c>
      <c r="DY105" s="219" t="str">
        <f t="shared" si="351"/>
        <v/>
      </c>
      <c r="DZ105" s="217" t="str">
        <f t="shared" si="352"/>
        <v/>
      </c>
      <c r="EA105" s="218" t="str">
        <f t="shared" si="353"/>
        <v/>
      </c>
      <c r="EB105" s="219" t="str">
        <f t="shared" si="354"/>
        <v/>
      </c>
      <c r="EC105" s="217" t="str">
        <f t="shared" si="355"/>
        <v/>
      </c>
      <c r="ED105" s="252">
        <f t="shared" si="403"/>
        <v>0</v>
      </c>
      <c r="EE105" s="253">
        <f t="shared" si="404"/>
        <v>0</v>
      </c>
      <c r="EF105" s="254" t="str">
        <f t="shared" si="405"/>
        <v/>
      </c>
      <c r="EG105" s="255" t="e">
        <f t="shared" si="456"/>
        <v>#DIV/0!</v>
      </c>
      <c r="EH105" s="255" t="e">
        <f t="shared" si="456"/>
        <v>#DIV/0!</v>
      </c>
      <c r="EI105" s="255" t="e">
        <f t="shared" si="456"/>
        <v>#DIV/0!</v>
      </c>
      <c r="EJ105" s="255" t="e">
        <f t="shared" ref="EJ105:EX109" si="458">AVERAGE(FB102:FB105)</f>
        <v>#DIV/0!</v>
      </c>
      <c r="EK105" s="255" t="e">
        <f t="shared" si="458"/>
        <v>#DIV/0!</v>
      </c>
      <c r="EL105" s="255" t="e">
        <f t="shared" si="458"/>
        <v>#DIV/0!</v>
      </c>
      <c r="EM105" s="255" t="e">
        <f t="shared" si="458"/>
        <v>#DIV/0!</v>
      </c>
      <c r="EN105" s="255" t="e">
        <f t="shared" si="458"/>
        <v>#DIV/0!</v>
      </c>
      <c r="EO105" s="255" t="e">
        <f t="shared" si="458"/>
        <v>#DIV/0!</v>
      </c>
      <c r="EP105" s="255" t="e">
        <f t="shared" si="458"/>
        <v>#DIV/0!</v>
      </c>
      <c r="EQ105" s="255" t="e">
        <f t="shared" si="458"/>
        <v>#DIV/0!</v>
      </c>
      <c r="ER105" s="255" t="e">
        <f t="shared" si="458"/>
        <v>#DIV/0!</v>
      </c>
      <c r="ES105" s="255" t="e">
        <f t="shared" si="458"/>
        <v>#DIV/0!</v>
      </c>
      <c r="ET105" s="255" t="e">
        <f t="shared" si="458"/>
        <v>#DIV/0!</v>
      </c>
      <c r="EU105" s="255" t="e">
        <f t="shared" si="458"/>
        <v>#DIV/0!</v>
      </c>
      <c r="EV105" s="255" t="e">
        <f t="shared" si="458"/>
        <v>#DIV/0!</v>
      </c>
      <c r="EW105" s="255" t="e">
        <f t="shared" si="458"/>
        <v>#DIV/0!</v>
      </c>
      <c r="EX105" s="255" t="e">
        <f t="shared" si="458"/>
        <v>#DIV/0!</v>
      </c>
      <c r="EY105" s="256" t="str">
        <f t="shared" si="407"/>
        <v/>
      </c>
      <c r="EZ105" s="257" t="str">
        <f t="shared" si="408"/>
        <v/>
      </c>
      <c r="FA105" s="257" t="str">
        <f t="shared" si="409"/>
        <v/>
      </c>
      <c r="FB105" s="257" t="str">
        <f t="shared" si="410"/>
        <v/>
      </c>
      <c r="FC105" s="257" t="str">
        <f t="shared" si="411"/>
        <v/>
      </c>
      <c r="FD105" s="257" t="str">
        <f t="shared" si="412"/>
        <v/>
      </c>
      <c r="FE105" s="257" t="str">
        <f t="shared" si="413"/>
        <v/>
      </c>
      <c r="FF105" s="257" t="str">
        <f t="shared" si="414"/>
        <v/>
      </c>
      <c r="FG105" s="257" t="str">
        <f t="shared" si="415"/>
        <v/>
      </c>
      <c r="FH105" s="257" t="str">
        <f t="shared" si="416"/>
        <v/>
      </c>
      <c r="FI105" s="257" t="str">
        <f t="shared" si="417"/>
        <v/>
      </c>
      <c r="FJ105" s="257" t="str">
        <f t="shared" si="418"/>
        <v/>
      </c>
      <c r="FK105" s="257" t="str">
        <f t="shared" si="419"/>
        <v/>
      </c>
      <c r="FL105" s="257" t="str">
        <f t="shared" si="420"/>
        <v/>
      </c>
      <c r="FM105" s="257" t="str">
        <f t="shared" si="421"/>
        <v/>
      </c>
      <c r="FN105" s="257" t="str">
        <f t="shared" si="422"/>
        <v/>
      </c>
      <c r="FO105" s="257" t="str">
        <f t="shared" si="423"/>
        <v/>
      </c>
      <c r="FP105" s="258" t="str">
        <f t="shared" si="424"/>
        <v/>
      </c>
      <c r="FQ105" s="228">
        <v>105</v>
      </c>
      <c r="FR105" s="232">
        <f t="shared" si="453"/>
        <v>100</v>
      </c>
      <c r="FS105" s="230" t="str" cm="1">
        <f t="array" ref="FS105">IFERROR(INDEX($EG$4:$EX$4,_xlfn.AGGREGATE(15,6,COLUMN($EG$4:$EX$4)-COLUMN($EF$1)/($EG105:$EX105=LARGE($EG105:$EX105,1)),COLUMNS($EX$4:$EX$4))),"")</f>
        <v/>
      </c>
      <c r="FT105" s="230" t="str" cm="1">
        <f t="array" ref="FT105">IFERROR(INDEX($EG$4:$EX$4,_xlfn.AGGREGATE(15,6,COLUMN($EG$4:$EX$4)-COLUMN($EF$1)/($EG105:$EX105=LARGE($EG105:$EX105,2)),COLUMNS($EX$4:$EY$4))),"")</f>
        <v/>
      </c>
      <c r="FU105" s="230" t="str" cm="1">
        <f t="array" ref="FU105">IFERROR(INDEX($EG$4:$EX$4,_xlfn.AGGREGATE(15,6,COLUMN($EG$4:$EX$4)-COLUMN($EF$1)/($EG105:$EX105=LARGE($EG105:$EX105,3)),COLUMNS($EX$4:$EZ$4))),"")</f>
        <v/>
      </c>
      <c r="FV105" s="230" t="str" cm="1">
        <f t="array" ref="FV105">IFERROR(INDEX($EG$4:$EX$4,_xlfn.AGGREGATE(15,6,COLUMN($EG$4:$EX$4)-COLUMN($EF$1)/($EG105:$EX105=LARGE($EG105:$EX105,4)),COLUMNS($EX$4:$FA$4))),"")</f>
        <v/>
      </c>
      <c r="FW105" s="230" t="str" cm="1">
        <f t="array" ref="FW105">IFERROR(INDEX($EG$4:$EX$4,_xlfn.AGGREGATE(15,6,COLUMN($EG$4:$EX$4)-COLUMN($EF$1)/($EG105:$EX105=LARGE($EG105:$EX105,5)),COLUMNS($EX$4:$FB$4))),"")</f>
        <v/>
      </c>
      <c r="FX105" s="230" t="str" cm="1">
        <f t="array" ref="FX105">IFERROR(INDEX($EG$4:$EX$4,_xlfn.AGGREGATE(15,6,COLUMN($EG$4:$EX$4)-COLUMN($EF$1)/($EG105:$EX105=LARGE($EG105:$EX105,6)),COLUMNS($EX$4:$FC$4))),"")</f>
        <v/>
      </c>
      <c r="FY105" s="228" t="str">
        <f t="shared" si="446"/>
        <v/>
      </c>
      <c r="FZ105" s="231" t="str">
        <f t="shared" ca="1" si="447"/>
        <v>R</v>
      </c>
      <c r="GA105" s="231" t="e" cm="1">
        <f t="array" aca="1" ref="GA105" ca="1">IF(INDIRECT(VLOOKUP(GA104,General!AC:AE,3,FALSE)&amp;FQ104)&gt;0,GA104,FY104)</f>
        <v>#N/A</v>
      </c>
      <c r="GB105" s="232">
        <f t="shared" ca="1" si="448"/>
        <v>6</v>
      </c>
      <c r="GC105" s="230"/>
      <c r="GD105" s="231"/>
      <c r="GE105" s="231"/>
      <c r="GF105" s="231"/>
      <c r="GG105" s="231"/>
      <c r="GH105" s="229"/>
      <c r="GI105" s="259">
        <f ca="1">IF(FS105="",-1,COUNTIF(INDIRECT(GC105&amp;$DN$10):INDIRECT(GC105&amp;FQ105),"Y"))</f>
        <v>-1</v>
      </c>
      <c r="GJ105" s="262">
        <f ca="1">IF(FT105="",-1,COUNTIF(INDIRECT(GD105&amp;$DN$10):INDIRECT(GD105&amp;FQ105),"Y"))</f>
        <v>-1</v>
      </c>
      <c r="GK105" s="262">
        <f ca="1">IF(FU105="",-1,COUNTIF(INDIRECT(GE105&amp;$DN$10):INDIRECT(GE105&amp;FQ105),"Y"))</f>
        <v>-1</v>
      </c>
      <c r="GL105" s="260">
        <f ca="1">IF(FV105="",-1,COUNTIF(INDIRECT(GF105&amp;$DN$10):INDIRECT(GF105&amp;FQ105),"Y"))</f>
        <v>-1</v>
      </c>
      <c r="GM105" s="264">
        <f ca="1">IF(FW105="",-1,COUNTIF(INDIRECT(GG105&amp;$DN$10):INDIRECT(GG105&amp;FQ105),"Y"))</f>
        <v>-1</v>
      </c>
      <c r="GN105" s="264">
        <f ca="1">IF(FX105="",-1,COUNTIF(INDIRECT(GH105&amp;$DN$10):INDIRECT(GH105&amp;FQ105),"Y"))</f>
        <v>-1</v>
      </c>
      <c r="GO105" s="230" t="str" cm="1">
        <f t="array" ref="GO105">IFERROR(INDEX($DP$105:$DU$105,_xlfn.AGGREGATE(15,6,COLUMN($DP$105:$DU$105)-COLUMN($DO$105)/($EF$105:$EK$105=MAX($EF$105:$EK$105)),COLUMNS($DP$105:FS105))),"")</f>
        <v/>
      </c>
      <c r="GP105" s="231" t="str" cm="1">
        <f t="array" ref="GP105">IFERROR(INDEX($DP$105:$DU$105,_xlfn.AGGREGATE(15,6,COLUMN($DP$105:$DU$105)-COLUMN($DO$105)/($EF$105:$EK$105=MAX($EF$105:$EK$105)),COLUMNS($DP$105:FT105))),"")</f>
        <v/>
      </c>
      <c r="GQ105" s="231" t="str" cm="1">
        <f t="array" ref="GQ105">IFERROR(INDEX($DP$105:$DU$105,_xlfn.AGGREGATE(15,6,COLUMN($DP$105:$DU$105)-COLUMN($DO$105)/($EF$105:$EK$105=MAX($EF$105:$EK$105)),COLUMNS($DP$105:FU105))),"")</f>
        <v/>
      </c>
      <c r="GR105" s="231" t="str" cm="1">
        <f t="array" ref="GR105">IFERROR(INDEX($DP$105:$DU$105,_xlfn.AGGREGATE(15,6,COLUMN($DP$105:$DU$105)-COLUMN($DO$105)/($EF$105:$EK$105=MAX($EF$105:$EK$105)),COLUMNS($DP$105:FV105))),"")</f>
        <v/>
      </c>
      <c r="GS105" s="231" t="str" cm="1">
        <f t="array" ref="GS105">IFERROR(INDEX($DP$105:$DU$105,_xlfn.AGGREGATE(15,6,COLUMN($DP$105:$DU$105)-COLUMN($DO$105)/($EF$105:$EK$105=MAX($EF$105:$EK$105)),COLUMNS($DP$105:FW105))),"")</f>
        <v/>
      </c>
      <c r="GT105" s="229" t="str" cm="1">
        <f t="array" ref="GT105">IFERROR(INDEX($DP$105:$DU$105,_xlfn.AGGREGATE(15,6,COLUMN($DP$105:$DU$105)-COLUMN($DO$105)/($EF$105:$EK$105=MAX($EF$105:$EK$105)),COLUMNS($DP$105:FX105))),"")</f>
        <v/>
      </c>
      <c r="GU105" s="234">
        <f t="shared" ca="1" si="425"/>
        <v>6</v>
      </c>
      <c r="GV105" s="232">
        <f t="shared" ca="1" si="449"/>
        <v>6</v>
      </c>
      <c r="GW105" s="263" t="str" cm="1">
        <f t="array" aca="1" ref="GW105" ca="1">INDEX(GO105:GT105,1,GV105)</f>
        <v/>
      </c>
      <c r="GX105" s="230" t="str">
        <f t="shared" ca="1" si="283"/>
        <v>B</v>
      </c>
      <c r="GY105" s="231" t="str">
        <f t="shared" ca="1" si="284"/>
        <v>T</v>
      </c>
      <c r="GZ105" s="231" t="str">
        <f t="shared" si="285"/>
        <v>C</v>
      </c>
      <c r="HA105" s="231" t="str">
        <f t="shared" si="274"/>
        <v/>
      </c>
      <c r="HB105" s="231" t="str">
        <f t="shared" ca="1" si="275"/>
        <v>00</v>
      </c>
      <c r="HC105" s="231" t="str">
        <f t="shared" si="276"/>
        <v>00</v>
      </c>
      <c r="HD105" s="234" t="str">
        <f t="shared" si="356"/>
        <v/>
      </c>
      <c r="HE105" s="234" t="str">
        <f t="shared" si="357"/>
        <v/>
      </c>
      <c r="HF105" s="234" t="str">
        <f t="shared" si="358"/>
        <v/>
      </c>
      <c r="HG105" s="234" t="str">
        <f t="shared" si="359"/>
        <v/>
      </c>
      <c r="HH105" s="234" t="str">
        <f t="shared" si="360"/>
        <v/>
      </c>
      <c r="HI105" s="234" t="str">
        <f t="shared" si="361"/>
        <v/>
      </c>
      <c r="HJ105" s="234">
        <f t="shared" ca="1" si="362"/>
        <v>0</v>
      </c>
      <c r="HK105" s="234">
        <f t="shared" ca="1" si="362"/>
        <v>0</v>
      </c>
      <c r="HL105" s="230" t="str">
        <f t="shared" si="457"/>
        <v/>
      </c>
      <c r="HM105" s="231">
        <f>IF(CC105="",0,IFERROR(VLOOKUP(CC100&amp;CC101&amp;CC102&amp;CC103&amp;CC104&amp;CC105,General!I:J,2,FALSE),0))</f>
        <v>0</v>
      </c>
      <c r="HN105" s="231">
        <f>IF(CF105="",0,IFERROR(VLOOKUP(CF100&amp;CF101&amp;CF102&amp;CF103&amp;CF104&amp;CF105,General!I:J,2,FALSE),0))</f>
        <v>0</v>
      </c>
      <c r="HO105" s="231">
        <f>IF(CI105="",0,IFERROR(VLOOKUP(CI100&amp;CI101&amp;CI102&amp;CI103&amp;CI104&amp;CI105,General!I:J,2,FALSE),0))</f>
        <v>0</v>
      </c>
      <c r="HP105" s="231">
        <f>IF(CL105="",0,IFERROR(VLOOKUP(CL100&amp;CL101&amp;CL102&amp;CL103&amp;CL104&amp;CL105,General!I:J,2,FALSE),0))</f>
        <v>0</v>
      </c>
      <c r="HQ105" s="231">
        <f>IF(CO105="",0,IFERROR(VLOOKUP(CO100&amp;CO101&amp;CO102&amp;CO103&amp;CO104&amp;CO105,General!I:J,2,FALSE),0))</f>
        <v>0</v>
      </c>
      <c r="HR105" s="231">
        <f>IF(CR105="",0,IFERROR(VLOOKUP(CR100&amp;CR101&amp;CR102&amp;CR103&amp;CR104&amp;CR105,General!I:J,2,FALSE),0))</f>
        <v>0</v>
      </c>
      <c r="HS105" s="231">
        <f>IF(CU105="",0,IFERROR(VLOOKUP(CU100&amp;CU101&amp;CU102&amp;CU103&amp;CU104&amp;CU105,General!I:J,2,FALSE),0))</f>
        <v>0</v>
      </c>
      <c r="HT105" s="231">
        <f>IF(CX105="",0,IFERROR(VLOOKUP(CX100&amp;CX101&amp;CX102&amp;CX103&amp;CX104&amp;CX105,General!I:J,2,FALSE),0))</f>
        <v>0</v>
      </c>
      <c r="HU105" s="231">
        <f>IF(DA105="",0,IFERROR(VLOOKUP(DA100&amp;DA101&amp;DA102&amp;DA103&amp;DA104&amp;DA105,General!I:J,2,FALSE),0))</f>
        <v>0</v>
      </c>
      <c r="HV105" s="231">
        <f>IF(DD105="",0,IFERROR(VLOOKUP(DD100&amp;DD101&amp;DD102&amp;DD103&amp;DD104&amp;DD105,General!I:J,2,FALSE),0))</f>
        <v>0</v>
      </c>
      <c r="HW105" s="231">
        <f>IF(DG105="",0,IFERROR(VLOOKUP(DG100&amp;DG101&amp;DG102&amp;DG103&amp;DG104&amp;DG105,General!I:J,2,FALSE),0))</f>
        <v>0</v>
      </c>
      <c r="HX105" s="231">
        <f>IF(DJ105="",0,IFERROR(VLOOKUP(DJ100&amp;DJ101&amp;DJ102&amp;DJ103&amp;DJ104&amp;DJ105,General!I:J,2,FALSE),0))</f>
        <v>0</v>
      </c>
      <c r="HY105" s="231">
        <f>IF(DM105="",0,IFERROR(VLOOKUP(DM100&amp;DM101&amp;DM102&amp;DM103&amp;DM104&amp;DM105,General!I:J,2,FALSE),0))</f>
        <v>0</v>
      </c>
      <c r="HZ105" s="231">
        <f>IF(DP105="",0,IFERROR(VLOOKUP(DP100&amp;DP101&amp;DP102&amp;DP103&amp;DP104&amp;DP105,General!I:J,2,FALSE),0))</f>
        <v>0</v>
      </c>
      <c r="IA105" s="231">
        <f>IF(DS105="",0,IFERROR(VLOOKUP(DS100&amp;DS101&amp;DS102&amp;DS103&amp;DS104&amp;DS105,General!I:J,2,FALSE),0))</f>
        <v>0</v>
      </c>
      <c r="IB105" s="231">
        <f>IF(DV105="",0,IFERROR(VLOOKUP(DV100&amp;DV101&amp;DV102&amp;DV103&amp;DV104&amp;DV105,General!I:J,2,FALSE),0))</f>
        <v>0</v>
      </c>
      <c r="IC105" s="229">
        <f>IF(DY105="",0,IFERROR(VLOOKUP(DY100&amp;DY101&amp;DY102&amp;DY103&amp;DY104&amp;DY105,General!I:J,2,FALSE),0))</f>
        <v>0</v>
      </c>
      <c r="ID105" s="229">
        <f>IF(EB105="",0,IFERROR(VLOOKUP(EB100&amp;EB101&amp;EB102&amp;EB103&amp;EB104&amp;EB105,General!I:J,2,FALSE),0))</f>
        <v>0</v>
      </c>
      <c r="IE105" s="229">
        <v>0</v>
      </c>
      <c r="IF105" s="234" t="str">
        <f t="shared" si="426"/>
        <v/>
      </c>
      <c r="IG105" s="234" t="str">
        <f t="shared" si="363"/>
        <v>N</v>
      </c>
      <c r="IH105" s="234" t="str">
        <f t="shared" ca="1" si="364"/>
        <v>N</v>
      </c>
      <c r="II105" s="234" t="str">
        <f t="shared" si="365"/>
        <v>N</v>
      </c>
      <c r="IJ105" s="234" t="str">
        <f t="shared" si="366"/>
        <v/>
      </c>
      <c r="IK105" s="276" t="str">
        <f t="shared" ca="1" si="367"/>
        <v/>
      </c>
      <c r="IL105" s="234" t="str">
        <f t="shared" ca="1" si="368"/>
        <v/>
      </c>
      <c r="IM105" s="234" t="str">
        <f t="shared" si="369"/>
        <v/>
      </c>
      <c r="IN105" s="234" t="str">
        <f t="shared" si="370"/>
        <v/>
      </c>
      <c r="IO105" s="234" t="str">
        <f t="shared" si="371"/>
        <v/>
      </c>
      <c r="IP105" s="234" t="str">
        <f t="shared" si="372"/>
        <v/>
      </c>
      <c r="IQ105" s="234" t="str">
        <f t="shared" si="278"/>
        <v/>
      </c>
      <c r="IR105" s="234" t="str">
        <f t="shared" si="279"/>
        <v/>
      </c>
      <c r="IS105" s="234" t="str">
        <f t="shared" si="266"/>
        <v>00000</v>
      </c>
      <c r="IT105" s="234" t="str">
        <f t="shared" si="266"/>
        <v>00000</v>
      </c>
      <c r="IU105" s="234" t="str">
        <f t="shared" si="267"/>
        <v>000000</v>
      </c>
      <c r="IV105" s="234" t="str">
        <f t="shared" si="267"/>
        <v>000000</v>
      </c>
      <c r="IW105" s="234" t="str">
        <f t="shared" si="268"/>
        <v>B</v>
      </c>
      <c r="IX105" s="234" t="str">
        <f t="shared" si="427"/>
        <v>B</v>
      </c>
      <c r="IY105" s="234" t="str">
        <f t="shared" si="373"/>
        <v/>
      </c>
      <c r="IZ105" s="234" t="str">
        <f t="shared" ca="1" si="374"/>
        <v/>
      </c>
      <c r="JA105" s="234" t="str">
        <f t="shared" ca="1" si="375"/>
        <v>0</v>
      </c>
      <c r="JB105" s="234" t="str">
        <f t="shared" ca="1" si="376"/>
        <v/>
      </c>
      <c r="JC105" s="234" t="str">
        <f t="shared" si="377"/>
        <v>0</v>
      </c>
      <c r="JD105" s="234" t="str">
        <f t="shared" ca="1" si="378"/>
        <v/>
      </c>
      <c r="JE105" s="234" t="str">
        <f t="shared" ca="1" si="428"/>
        <v/>
      </c>
      <c r="JF105" s="234" t="str">
        <f t="shared" ca="1" si="429"/>
        <v/>
      </c>
      <c r="JG105" s="234" t="str">
        <f t="shared" ca="1" si="430"/>
        <v/>
      </c>
      <c r="JH105" s="234" t="str">
        <f t="shared" si="379"/>
        <v/>
      </c>
      <c r="JI105" s="234"/>
      <c r="JJ105" s="234"/>
      <c r="JK105" s="234"/>
      <c r="JL105" s="234"/>
      <c r="JM105" s="234"/>
      <c r="JN105" s="234">
        <v>1</v>
      </c>
      <c r="JO105" s="218"/>
      <c r="JP105" s="234"/>
      <c r="JQ105" s="234"/>
      <c r="JS105" s="281" t="e">
        <f t="shared" si="454"/>
        <v>#DIV/0!</v>
      </c>
      <c r="JT105" s="1" t="e">
        <f t="shared" si="455"/>
        <v>#DIV/0!</v>
      </c>
      <c r="JU105" s="1" t="e">
        <f t="shared" si="431"/>
        <v>#DIV/0!</v>
      </c>
      <c r="JV105" s="1" t="e">
        <f t="shared" si="432"/>
        <v>#DIV/0!</v>
      </c>
      <c r="JW105" s="1" t="e">
        <f t="shared" si="433"/>
        <v>#DIV/0!</v>
      </c>
      <c r="JX105" s="1" t="str">
        <f t="shared" si="434"/>
        <v/>
      </c>
      <c r="JY105" s="1" t="str">
        <f t="shared" si="435"/>
        <v/>
      </c>
      <c r="JZ105" s="1" t="str">
        <f t="shared" si="436"/>
        <v/>
      </c>
      <c r="KA105" s="1" t="str">
        <f t="shared" si="437"/>
        <v/>
      </c>
      <c r="KB105" s="1" t="str">
        <f t="shared" si="438"/>
        <v/>
      </c>
      <c r="KC105" s="1" t="str" cm="1">
        <f t="array" aca="1" ref="KC105" ca="1">IF(INDIRECT(VLOOKUP(KC104,General!AC:AE,3,FALSE)&amp;FQ104)&gt;1,KC104,JX105)</f>
        <v>DL</v>
      </c>
      <c r="KD105" s="1" t="str" cm="1">
        <f t="array" aca="1" ref="KD105" ca="1">IF(AND(INDIRECT(VLOOKUP(KD104,General!AC:AE,3,FALSE)&amp;FQ104)&gt;6,KD104&lt;&gt;KC105),KD104,IF(JX105&lt;&gt;KC105,JX105,IF(AND(JX105=JY105,JX105=JZ105),KA105,IF(JX105=JY105,JZ105,JY105))))</f>
        <v>DR</v>
      </c>
      <c r="KE105" s="1" t="str" cm="1">
        <f t="array" aca="1" ref="KE105" ca="1">IF(AND(INDIRECT(VLOOKUP(KE104,General!AC:AE,3,FALSE)&amp;FQ104)&gt;6,KE104&lt;&gt;KC105,KE104&lt;&gt;KD105),KE104,IF(AND(JX105&lt;&gt;KC105,JX105&lt;&gt;KD105),JX105,IF(AND(JY105&lt;&gt;KC105,JY105&lt;&gt;KD105),JY105,IF(AND(JZ105&lt;&gt;KC105,JZ105&lt;&gt;KD105),JZ105,IF(AND(KA105&lt;&gt;KC105,KA105&lt;&gt;KD105),KA105,KB105)))))</f>
        <v>CW</v>
      </c>
      <c r="KF105" s="1" t="str" cm="1">
        <f t="array" aca="1" ref="KF105" ca="1">INDIRECT(KC105&amp;FQ105)</f>
        <v/>
      </c>
      <c r="KG105" s="1" t="str" cm="1">
        <f t="array" aca="1" ref="KG105" ca="1">INDIRECT(KD105&amp;FQ105)</f>
        <v/>
      </c>
      <c r="KH105" s="1" t="str" cm="1">
        <f t="array" aca="1" ref="KH105" ca="1">INDIRECT(KE105&amp;FQ105)</f>
        <v/>
      </c>
      <c r="KI105" s="1" t="str">
        <f ca="1">VLOOKUP(KC105,General!AF:AG,2,FALSE)</f>
        <v xml:space="preserve">L3O </v>
      </c>
      <c r="KJ105" s="1" t="str">
        <f ca="1">VLOOKUP(KD105,General!AF:AG,2,FALSE)</f>
        <v xml:space="preserve">L4O </v>
      </c>
      <c r="KK105" s="1" t="str">
        <f ca="1">VLOOKUP(KE105,General!AF:AG,2,FALSE)</f>
        <v>AWB</v>
      </c>
      <c r="KL105" s="1" t="str">
        <f t="shared" ca="1" si="450"/>
        <v>Y</v>
      </c>
      <c r="KM105" s="1" t="str">
        <f t="shared" ca="1" si="451"/>
        <v>Y</v>
      </c>
      <c r="KN105" s="1" t="str">
        <f t="shared" ca="1" si="452"/>
        <v>Y</v>
      </c>
    </row>
    <row r="106" spans="1:300" ht="15.75" thickBot="1">
      <c r="A106" s="1">
        <v>102</v>
      </c>
      <c r="B106" s="9" t="str">
        <f t="shared" si="286"/>
        <v/>
      </c>
      <c r="C106" s="91" t="str">
        <f t="shared" si="439"/>
        <v/>
      </c>
      <c r="D106" s="86" t="str">
        <f t="shared" si="380"/>
        <v/>
      </c>
      <c r="E106" s="87" t="str">
        <f t="shared" si="380"/>
        <v/>
      </c>
      <c r="F106" s="8" t="str">
        <f t="shared" si="287"/>
        <v/>
      </c>
      <c r="H106" s="94" t="str">
        <f t="shared" si="440"/>
        <v/>
      </c>
      <c r="I106" s="86" t="str">
        <f t="shared" si="381"/>
        <v/>
      </c>
      <c r="J106" s="87" t="str">
        <f t="shared" si="381"/>
        <v/>
      </c>
      <c r="K106" s="8" t="str">
        <f t="shared" si="382"/>
        <v/>
      </c>
      <c r="L106" s="52"/>
      <c r="M106" s="16" t="str">
        <f>IF(Dashboard!AH106="","",Dashboard!AH106)</f>
        <v/>
      </c>
      <c r="O106" s="9" t="str">
        <f t="shared" si="441"/>
        <v/>
      </c>
      <c r="P106" s="86" t="str">
        <f t="shared" si="383"/>
        <v/>
      </c>
      <c r="Q106" s="87" t="str">
        <f t="shared" si="383"/>
        <v/>
      </c>
      <c r="R106" s="4" t="str">
        <f t="shared" si="384"/>
        <v/>
      </c>
      <c r="S106" s="4" t="str">
        <f t="shared" si="385"/>
        <v/>
      </c>
      <c r="T106" s="110" t="str">
        <f t="shared" si="386"/>
        <v/>
      </c>
      <c r="U106" s="4" t="str">
        <f>IF(M106="","",IF(B106="NB",U105,IF(T106="",SUM($T$5:$T106)+S106,SUM($T$5:$T106))))</f>
        <v/>
      </c>
      <c r="V106" s="98" t="str">
        <f t="shared" si="272"/>
        <v/>
      </c>
      <c r="W106" s="72" t="e">
        <f t="shared" ca="1" si="288"/>
        <v>#VALUE!</v>
      </c>
      <c r="X106" s="74" t="str">
        <f t="shared" si="289"/>
        <v/>
      </c>
      <c r="Y106" s="9" t="str">
        <f t="shared" ca="1" si="280"/>
        <v>D</v>
      </c>
      <c r="Z106" s="4" t="str">
        <f t="shared" ca="1" si="281"/>
        <v>D</v>
      </c>
      <c r="AA106" s="4" t="str">
        <f t="shared" ca="1" si="282"/>
        <v>B</v>
      </c>
      <c r="AB106" s="4" t="str">
        <f t="shared" si="442"/>
        <v/>
      </c>
      <c r="AC106" s="4" t="str">
        <f t="shared" si="443"/>
        <v/>
      </c>
      <c r="AD106" s="4" t="str">
        <f t="shared" si="444"/>
        <v/>
      </c>
      <c r="AE106" s="1" t="str">
        <f t="shared" si="387"/>
        <v/>
      </c>
      <c r="AF106" s="1" t="str">
        <f t="shared" si="388"/>
        <v/>
      </c>
      <c r="AG106" s="1" t="str">
        <f t="shared" si="389"/>
        <v/>
      </c>
      <c r="AH106" s="1" t="str">
        <f t="shared" si="390"/>
        <v/>
      </c>
      <c r="AI106" s="1" t="str">
        <f t="shared" si="391"/>
        <v/>
      </c>
      <c r="AJ106" s="1" t="str">
        <f t="shared" si="392"/>
        <v/>
      </c>
      <c r="AK106" s="1">
        <f t="shared" si="393"/>
        <v>0</v>
      </c>
      <c r="AL106" s="1">
        <f t="shared" si="393"/>
        <v>0</v>
      </c>
      <c r="AM106" s="1" t="str">
        <f t="shared" si="273"/>
        <v/>
      </c>
      <c r="AN106" s="1">
        <f>IF(X106="",0,IFERROR(VLOOKUP(X101&amp;X102&amp;X103&amp;X104&amp;X105&amp;X106,BW:BX,2,FALSE),0))</f>
        <v>0</v>
      </c>
      <c r="AO106" s="1" t="str">
        <f t="shared" si="445"/>
        <v/>
      </c>
      <c r="AP106" s="1" t="str">
        <f t="shared" si="291"/>
        <v>N</v>
      </c>
      <c r="AQ106" s="1" t="str">
        <f t="shared" si="292"/>
        <v>N</v>
      </c>
      <c r="AR106" s="1" t="str">
        <f t="shared" si="293"/>
        <v>N</v>
      </c>
      <c r="AS106" s="1" t="str">
        <f t="shared" si="294"/>
        <v/>
      </c>
      <c r="AT106" s="15" t="str">
        <f t="shared" ca="1" si="394"/>
        <v/>
      </c>
      <c r="AU106" s="1" t="str">
        <f t="shared" ca="1" si="295"/>
        <v/>
      </c>
      <c r="AV106" s="1" t="str">
        <f t="shared" ca="1" si="296"/>
        <v/>
      </c>
      <c r="AW106" s="1" t="str">
        <f t="shared" si="297"/>
        <v/>
      </c>
      <c r="AX106" s="1" t="str">
        <f t="shared" si="298"/>
        <v/>
      </c>
      <c r="AY106" s="1" t="str">
        <f t="shared" si="299"/>
        <v/>
      </c>
      <c r="AZ106" s="1" t="str">
        <f>IF(Dashboard!AH106="P",IF(AZ105="",1,AZ105+1),"")</f>
        <v/>
      </c>
      <c r="BA106" s="1" t="str">
        <f>IF(Dashboard!AH106="B",IF(BA105="",1,BA105+1),"")</f>
        <v/>
      </c>
      <c r="BB106" s="1" t="str">
        <f t="shared" si="270"/>
        <v>00000</v>
      </c>
      <c r="BC106" s="1" t="str">
        <f t="shared" si="270"/>
        <v>00000</v>
      </c>
      <c r="BD106" s="1" t="str">
        <f t="shared" si="271"/>
        <v>000000</v>
      </c>
      <c r="BE106" s="1" t="str">
        <f t="shared" si="271"/>
        <v>000000</v>
      </c>
      <c r="BF106" s="1" t="str">
        <f t="shared" si="395"/>
        <v>B</v>
      </c>
      <c r="BG106" s="1" t="str">
        <f t="shared" si="300"/>
        <v/>
      </c>
      <c r="BH106" s="1">
        <f t="shared" ca="1" si="396"/>
        <v>0</v>
      </c>
      <c r="BI106" s="1" t="str">
        <f t="shared" si="301"/>
        <v/>
      </c>
      <c r="BJ106" s="1">
        <f t="shared" ca="1" si="397"/>
        <v>0</v>
      </c>
      <c r="BK106" s="1" t="str">
        <f t="shared" si="302"/>
        <v/>
      </c>
      <c r="BL106" s="1">
        <f t="shared" ca="1" si="398"/>
        <v>0</v>
      </c>
      <c r="BM106" s="1" t="str">
        <f t="shared" ca="1" si="399"/>
        <v>0</v>
      </c>
      <c r="BN106" s="1" t="str">
        <f t="shared" ca="1" si="400"/>
        <v>0</v>
      </c>
      <c r="BO106" s="1" t="str">
        <f t="shared" ca="1" si="401"/>
        <v>0</v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>IF(Dashboard!U106="",1,0.5)</f>
        <v>1</v>
      </c>
      <c r="CB106" s="230" t="str">
        <f t="shared" si="303"/>
        <v/>
      </c>
      <c r="CC106" s="231" t="str">
        <f t="shared" ref="CC106:CC109" si="459">IF(M106="","",IF(M106=CB106,"Y","N"))</f>
        <v/>
      </c>
      <c r="CD106" s="229" t="str">
        <f t="shared" si="305"/>
        <v/>
      </c>
      <c r="CE106" s="230" t="str">
        <f t="shared" si="306"/>
        <v/>
      </c>
      <c r="CF106" s="231" t="str">
        <f t="shared" ref="CF106:CF109" si="460">IF(M106="","",IF(M106=CE106,"Y","N"))</f>
        <v/>
      </c>
      <c r="CG106" s="229" t="str">
        <f t="shared" si="308"/>
        <v/>
      </c>
      <c r="CH106" s="230" t="str">
        <f t="shared" si="309"/>
        <v/>
      </c>
      <c r="CI106" s="231" t="str">
        <f t="shared" ref="CI106:CI109" si="461">IF(M106="","",IF(M106=CH106,"Y","N"))</f>
        <v/>
      </c>
      <c r="CJ106" s="229" t="str">
        <f t="shared" si="311"/>
        <v/>
      </c>
      <c r="CK106" s="230" t="str">
        <f t="shared" si="312"/>
        <v/>
      </c>
      <c r="CL106" s="231" t="str">
        <f t="shared" ref="CL106:CL109" si="462">IF(M106="","",IF(M106=CK106,"Y","N"))</f>
        <v/>
      </c>
      <c r="CM106" s="229" t="str">
        <f t="shared" si="314"/>
        <v/>
      </c>
      <c r="CN106" s="230" t="str">
        <f t="shared" si="402"/>
        <v/>
      </c>
      <c r="CO106" s="231" t="str">
        <f t="shared" ref="CO106:CO109" si="463">IF(M106="","",IF(M106=CN106,"Y","N"))</f>
        <v/>
      </c>
      <c r="CP106" s="229" t="str">
        <f t="shared" si="316"/>
        <v/>
      </c>
      <c r="CQ106" s="230" t="str">
        <f t="shared" ref="CQ106:CQ109" si="464">IF(M105="","",IF(M104="P","P","B"))</f>
        <v/>
      </c>
      <c r="CR106" s="231" t="str">
        <f t="shared" ref="CR106:CR109" si="465">IF(M106="","",IF(M106=CQ106,"Y","N"))</f>
        <v/>
      </c>
      <c r="CS106" s="229" t="str">
        <f t="shared" si="319"/>
        <v/>
      </c>
      <c r="CT106" s="230" t="str">
        <f t="shared" ref="CT106:CT109" si="466">IF(M105="","",IF(M104="P","B","P"))</f>
        <v/>
      </c>
      <c r="CU106" s="231" t="str">
        <f t="shared" ref="CU106:CU109" si="467">IF(M106="","",IF(M106=CT106,"Y","N"))</f>
        <v/>
      </c>
      <c r="CV106" s="229" t="str">
        <f t="shared" si="322"/>
        <v/>
      </c>
      <c r="CW106" s="230" t="str">
        <f t="shared" si="323"/>
        <v/>
      </c>
      <c r="CX106" s="231" t="str">
        <f t="shared" ref="CX106:CX109" si="468">IF(M106="","",IF(M106=CW106,"Y","N"))</f>
        <v/>
      </c>
      <c r="CY106" s="232" t="str">
        <f t="shared" si="325"/>
        <v/>
      </c>
      <c r="CZ106" s="230" t="str">
        <f t="shared" si="326"/>
        <v/>
      </c>
      <c r="DA106" s="231" t="str">
        <f t="shared" ref="DA106:DA109" si="469">IF(M106="","",IF(M106=CZ106,"Y","N"))</f>
        <v/>
      </c>
      <c r="DB106" s="229" t="str">
        <f t="shared" si="328"/>
        <v/>
      </c>
      <c r="DC106" s="230" t="str">
        <f t="shared" si="329"/>
        <v/>
      </c>
      <c r="DD106" s="231" t="str">
        <f t="shared" ref="DD106:DD109" si="470">IF(M106="","",IF(M106=DC106,"Y","N"))</f>
        <v/>
      </c>
      <c r="DE106" s="229" t="str">
        <f t="shared" si="331"/>
        <v/>
      </c>
      <c r="DF106" s="230" t="str">
        <f t="shared" si="332"/>
        <v/>
      </c>
      <c r="DG106" s="231" t="str">
        <f t="shared" ref="DG106:DG109" si="471">IF(M106="","",IF(DF106=M106,"Y","N"))</f>
        <v/>
      </c>
      <c r="DH106" s="229" t="str">
        <f t="shared" si="334"/>
        <v/>
      </c>
      <c r="DI106" s="230" t="str">
        <f t="shared" ref="DI106:DI109" si="472">IF(M105="","",M103)</f>
        <v/>
      </c>
      <c r="DJ106" s="231" t="str">
        <f t="shared" ref="DJ106:DJ109" si="473">IF(M106="","",IF(M106=DI106,"Y","N"))</f>
        <v/>
      </c>
      <c r="DK106" s="229" t="str">
        <f t="shared" si="337"/>
        <v/>
      </c>
      <c r="DL106" s="230" t="str">
        <f t="shared" ref="DL106:DL109" si="474">IF(M105="","",IF(M103="P","B","P"))</f>
        <v/>
      </c>
      <c r="DM106" s="231" t="str">
        <f t="shared" ref="DM106:DM109" si="475">IF(M106="","",IF(M106=DL106,"Y","N"))</f>
        <v/>
      </c>
      <c r="DN106" s="229" t="str">
        <f t="shared" si="340"/>
        <v/>
      </c>
      <c r="DO106" s="230" t="str">
        <f t="shared" ref="DO106:DO109" si="476">IF(M105="","",M102)</f>
        <v/>
      </c>
      <c r="DP106" s="231" t="str">
        <f t="shared" ref="DP106:DP109" si="477">IF(M106="","",IF(M106=DO106,"Y","N"))</f>
        <v/>
      </c>
      <c r="DQ106" s="229" t="str">
        <f t="shared" si="343"/>
        <v/>
      </c>
      <c r="DR106" s="230" t="str">
        <f t="shared" ref="DR106:DR109" si="478">IF(M105="","",IF(M102="P","B","P"))</f>
        <v/>
      </c>
      <c r="DS106" s="231" t="str">
        <f t="shared" ref="DS106:DS109" si="479">IF(M106="","",IF(M106=DR106,"Y","N"))</f>
        <v/>
      </c>
      <c r="DT106" s="229" t="str">
        <f t="shared" si="346"/>
        <v/>
      </c>
      <c r="DU106" s="230" t="str">
        <f t="shared" ref="DU106:DU109" si="480">IF(M105="","",M101)</f>
        <v/>
      </c>
      <c r="DV106" s="231" t="str">
        <f t="shared" ref="DV106:DV109" si="481">IF(M106="","",IF(M106=DU106,"Y","N"))</f>
        <v/>
      </c>
      <c r="DW106" s="229" t="str">
        <f t="shared" si="349"/>
        <v/>
      </c>
      <c r="DX106" s="230" t="str">
        <f t="shared" ref="DX106:DX109" si="482">IF(M105="","",IF(M101="P","B","P"))</f>
        <v/>
      </c>
      <c r="DY106" s="231" t="str">
        <f t="shared" ref="DY106:DY109" si="483">IF(M106="","",IF(M106=DX106,"Y","N"))</f>
        <v/>
      </c>
      <c r="DZ106" s="229" t="str">
        <f t="shared" si="352"/>
        <v/>
      </c>
      <c r="EA106" s="230" t="str">
        <f t="shared" si="353"/>
        <v/>
      </c>
      <c r="EB106" s="231" t="str">
        <f t="shared" ref="EB106:EB109" si="484">IF(M106="","",IF(M106=EA106,"Y","N"))</f>
        <v/>
      </c>
      <c r="EC106" s="229" t="str">
        <f t="shared" si="355"/>
        <v/>
      </c>
      <c r="ED106" s="252">
        <f t="shared" si="403"/>
        <v>0</v>
      </c>
      <c r="EE106" s="253">
        <f t="shared" si="404"/>
        <v>0</v>
      </c>
      <c r="EF106" s="254" t="str">
        <f t="shared" si="405"/>
        <v/>
      </c>
      <c r="EG106" s="255" t="e">
        <f t="shared" ref="EG106:EI109" si="485">AVERAGE(EY103:EY106)</f>
        <v>#DIV/0!</v>
      </c>
      <c r="EH106" s="255" t="e">
        <f t="shared" si="485"/>
        <v>#DIV/0!</v>
      </c>
      <c r="EI106" s="255" t="e">
        <f t="shared" si="485"/>
        <v>#DIV/0!</v>
      </c>
      <c r="EJ106" s="255" t="e">
        <f t="shared" si="458"/>
        <v>#DIV/0!</v>
      </c>
      <c r="EK106" s="255" t="e">
        <f t="shared" si="458"/>
        <v>#DIV/0!</v>
      </c>
      <c r="EL106" s="255" t="e">
        <f t="shared" si="458"/>
        <v>#DIV/0!</v>
      </c>
      <c r="EM106" s="255" t="e">
        <f t="shared" si="458"/>
        <v>#DIV/0!</v>
      </c>
      <c r="EN106" s="255" t="e">
        <f t="shared" si="458"/>
        <v>#DIV/0!</v>
      </c>
      <c r="EO106" s="255" t="e">
        <f t="shared" si="458"/>
        <v>#DIV/0!</v>
      </c>
      <c r="EP106" s="255" t="e">
        <f t="shared" si="458"/>
        <v>#DIV/0!</v>
      </c>
      <c r="EQ106" s="255" t="e">
        <f t="shared" si="458"/>
        <v>#DIV/0!</v>
      </c>
      <c r="ER106" s="255" t="e">
        <f t="shared" si="458"/>
        <v>#DIV/0!</v>
      </c>
      <c r="ES106" s="255" t="e">
        <f t="shared" si="458"/>
        <v>#DIV/0!</v>
      </c>
      <c r="ET106" s="255" t="e">
        <f t="shared" si="458"/>
        <v>#DIV/0!</v>
      </c>
      <c r="EU106" s="255" t="e">
        <f t="shared" si="458"/>
        <v>#DIV/0!</v>
      </c>
      <c r="EV106" s="255" t="e">
        <f t="shared" si="458"/>
        <v>#DIV/0!</v>
      </c>
      <c r="EW106" s="255" t="e">
        <f t="shared" si="458"/>
        <v>#DIV/0!</v>
      </c>
      <c r="EX106" s="255" t="e">
        <f t="shared" si="458"/>
        <v>#DIV/0!</v>
      </c>
      <c r="EY106" s="256" t="str">
        <f t="shared" si="407"/>
        <v/>
      </c>
      <c r="EZ106" s="257" t="str">
        <f t="shared" si="408"/>
        <v/>
      </c>
      <c r="FA106" s="257" t="str">
        <f t="shared" si="409"/>
        <v/>
      </c>
      <c r="FB106" s="257" t="str">
        <f t="shared" si="410"/>
        <v/>
      </c>
      <c r="FC106" s="257" t="str">
        <f t="shared" si="411"/>
        <v/>
      </c>
      <c r="FD106" s="257" t="str">
        <f t="shared" si="412"/>
        <v/>
      </c>
      <c r="FE106" s="257" t="str">
        <f t="shared" si="413"/>
        <v/>
      </c>
      <c r="FF106" s="257" t="str">
        <f t="shared" si="414"/>
        <v/>
      </c>
      <c r="FG106" s="257" t="str">
        <f t="shared" si="415"/>
        <v/>
      </c>
      <c r="FH106" s="257" t="str">
        <f t="shared" si="416"/>
        <v/>
      </c>
      <c r="FI106" s="257" t="str">
        <f t="shared" si="417"/>
        <v/>
      </c>
      <c r="FJ106" s="257" t="str">
        <f t="shared" si="418"/>
        <v/>
      </c>
      <c r="FK106" s="257" t="str">
        <f t="shared" si="419"/>
        <v/>
      </c>
      <c r="FL106" s="257" t="str">
        <f t="shared" si="420"/>
        <v/>
      </c>
      <c r="FM106" s="257" t="str">
        <f t="shared" si="421"/>
        <v/>
      </c>
      <c r="FN106" s="257" t="str">
        <f t="shared" si="422"/>
        <v/>
      </c>
      <c r="FO106" s="257" t="str">
        <f t="shared" si="423"/>
        <v/>
      </c>
      <c r="FP106" s="258" t="str">
        <f t="shared" si="424"/>
        <v/>
      </c>
      <c r="FQ106" s="228">
        <v>106</v>
      </c>
      <c r="FR106" s="232">
        <f t="shared" si="453"/>
        <v>101</v>
      </c>
      <c r="FS106" s="230" t="str" cm="1">
        <f t="array" ref="FS106">IFERROR(INDEX($EG$4:$EX$4,_xlfn.AGGREGATE(15,6,COLUMN($EG$4:$EX$4)-COLUMN($EF$1)/($EG106:$EX106=LARGE($EG106:$EX106,1)),COLUMNS($EX$4:$EX$4))),"")</f>
        <v/>
      </c>
      <c r="FT106" s="230" t="str" cm="1">
        <f t="array" ref="FT106">IFERROR(INDEX($EG$4:$EX$4,_xlfn.AGGREGATE(15,6,COLUMN($EG$4:$EX$4)-COLUMN($EF$1)/($EG106:$EX106=LARGE($EG106:$EX106,2)),COLUMNS($EX$4:$EY$4))),"")</f>
        <v/>
      </c>
      <c r="FU106" s="230" t="str" cm="1">
        <f t="array" ref="FU106">IFERROR(INDEX($EG$4:$EX$4,_xlfn.AGGREGATE(15,6,COLUMN($EG$4:$EX$4)-COLUMN($EF$1)/($EG106:$EX106=LARGE($EG106:$EX106,3)),COLUMNS($EX$4:$EZ$4))),"")</f>
        <v/>
      </c>
      <c r="FV106" s="230" t="str" cm="1">
        <f t="array" ref="FV106">IFERROR(INDEX($EG$4:$EX$4,_xlfn.AGGREGATE(15,6,COLUMN($EG$4:$EX$4)-COLUMN($EF$1)/($EG106:$EX106=LARGE($EG106:$EX106,4)),COLUMNS($EX$4:$FA$4))),"")</f>
        <v/>
      </c>
      <c r="FW106" s="230" t="str" cm="1">
        <f t="array" ref="FW106">IFERROR(INDEX($EG$4:$EX$4,_xlfn.AGGREGATE(15,6,COLUMN($EG$4:$EX$4)-COLUMN($EF$1)/($EG106:$EX106=LARGE($EG106:$EX106,5)),COLUMNS($EX$4:$FB$4))),"")</f>
        <v/>
      </c>
      <c r="FX106" s="230" t="str" cm="1">
        <f t="array" ref="FX106">IFERROR(INDEX($EG$4:$EX$4,_xlfn.AGGREGATE(15,6,COLUMN($EG$4:$EX$4)-COLUMN($EF$1)/($EG106:$EX106=LARGE($EG106:$EX106,6)),COLUMNS($EX$4:$FC$4))),"")</f>
        <v/>
      </c>
      <c r="FY106" s="228" t="str">
        <f t="shared" si="446"/>
        <v/>
      </c>
      <c r="FZ106" s="231" t="str">
        <f t="shared" ca="1" si="447"/>
        <v>R</v>
      </c>
      <c r="GA106" s="231" t="e" cm="1">
        <f t="array" aca="1" ref="GA106" ca="1">IF(INDIRECT(VLOOKUP(GA105,General!AC:AE,3,FALSE)&amp;FQ105)&gt;0,GA105,FY105)</f>
        <v>#N/A</v>
      </c>
      <c r="GB106" s="232">
        <f t="shared" ca="1" si="448"/>
        <v>1</v>
      </c>
      <c r="GC106" s="230"/>
      <c r="GD106" s="231"/>
      <c r="GE106" s="231"/>
      <c r="GF106" s="231"/>
      <c r="GG106" s="231"/>
      <c r="GH106" s="229"/>
      <c r="GI106" s="259">
        <f ca="1">IF(FS106="",-1,COUNTIF(INDIRECT(GC106&amp;$DN$10):INDIRECT(GC106&amp;FQ106),"Y"))</f>
        <v>-1</v>
      </c>
      <c r="GJ106" s="262">
        <f ca="1">IF(FT106="",-1,COUNTIF(INDIRECT(GD106&amp;$DN$10):INDIRECT(GD106&amp;FQ106),"Y"))</f>
        <v>-1</v>
      </c>
      <c r="GK106" s="262">
        <f ca="1">IF(FU106="",-1,COUNTIF(INDIRECT(GE106&amp;$DN$10):INDIRECT(GE106&amp;FQ106),"Y"))</f>
        <v>-1</v>
      </c>
      <c r="GL106" s="260">
        <f ca="1">IF(FV106="",-1,COUNTIF(INDIRECT(GF106&amp;$DN$10):INDIRECT(GF106&amp;FQ106),"Y"))</f>
        <v>-1</v>
      </c>
      <c r="GM106" s="264">
        <f ca="1">IF(FW106="",-1,COUNTIF(INDIRECT(GG106&amp;$DN$10):INDIRECT(GG106&amp;FQ106),"Y"))</f>
        <v>-1</v>
      </c>
      <c r="GN106" s="264">
        <f ca="1">IF(FX106="",-1,COUNTIF(INDIRECT(GH106&amp;$DN$10):INDIRECT(GH106&amp;FQ106),"Y"))</f>
        <v>-1</v>
      </c>
      <c r="GO106" s="230" t="str" cm="1">
        <f t="array" ref="GO106">IFERROR(INDEX($DP$106:$DU$106,_xlfn.AGGREGATE(15,6,COLUMN($DP$106:$DU$106)-COLUMN($DO$106)/($EF$106:$EK$106=MAX($EF$106:$EK$106)),COLUMNS($DP$106:FS106))),"")</f>
        <v/>
      </c>
      <c r="GP106" s="231" t="str" cm="1">
        <f t="array" ref="GP106">IFERROR(INDEX($DP$106:$DU$106,_xlfn.AGGREGATE(15,6,COLUMN($DP$106:$DU$106)-COLUMN($DO$106)/($EF$106:$EK$106=MAX($EF$106:$EK$106)),COLUMNS($DP$106:FT106))),"")</f>
        <v/>
      </c>
      <c r="GQ106" s="231" t="str" cm="1">
        <f t="array" ref="GQ106">IFERROR(INDEX($DP$106:$DU$106,_xlfn.AGGREGATE(15,6,COLUMN($DP$106:$DU$106)-COLUMN($DO$106)/($EF$106:$EK$106=MAX($EF$106:$EK$106)),COLUMNS($DP$106:FU106))),"")</f>
        <v/>
      </c>
      <c r="GR106" s="231" t="str" cm="1">
        <f t="array" ref="GR106">IFERROR(INDEX($DP$106:$DU$106,_xlfn.AGGREGATE(15,6,COLUMN($DP$106:$DU$106)-COLUMN($DO$106)/($EF$106:$EK$106=MAX($EF$106:$EK$106)),COLUMNS($DP$106:FV106))),"")</f>
        <v/>
      </c>
      <c r="GS106" s="231" t="str" cm="1">
        <f t="array" ref="GS106">IFERROR(INDEX($DP$106:$DU$106,_xlfn.AGGREGATE(15,6,COLUMN($DP$106:$DU$106)-COLUMN($DO$106)/($EF$106:$EK$106=MAX($EF$106:$EK$106)),COLUMNS($DP$106:FW106))),"")</f>
        <v/>
      </c>
      <c r="GT106" s="229" t="str" cm="1">
        <f t="array" ref="GT106">IFERROR(INDEX($DP$106:$DU$106,_xlfn.AGGREGATE(15,6,COLUMN($DP$106:$DU$106)-COLUMN($DO$106)/($EF$106:$EK$106=MAX($EF$106:$EK$106)),COLUMNS($DP$106:FX106))),"")</f>
        <v/>
      </c>
      <c r="GU106" s="234">
        <f t="shared" ca="1" si="425"/>
        <v>6</v>
      </c>
      <c r="GV106" s="232">
        <f t="shared" ca="1" si="449"/>
        <v>1</v>
      </c>
      <c r="GW106" s="263" t="str" cm="1">
        <f t="array" aca="1" ref="GW106" ca="1">INDEX(GO106:GT106,1,GV106)</f>
        <v/>
      </c>
      <c r="GX106" s="230" t="str">
        <f t="shared" ca="1" si="283"/>
        <v>B</v>
      </c>
      <c r="GY106" s="231" t="str">
        <f t="shared" ca="1" si="284"/>
        <v>T</v>
      </c>
      <c r="GZ106" s="231" t="str">
        <f t="shared" si="285"/>
        <v>C</v>
      </c>
      <c r="HA106" s="231" t="str">
        <f t="shared" si="274"/>
        <v/>
      </c>
      <c r="HB106" s="231" t="str">
        <f t="shared" ca="1" si="275"/>
        <v>00</v>
      </c>
      <c r="HC106" s="231" t="str">
        <f t="shared" si="276"/>
        <v>00</v>
      </c>
      <c r="HD106" s="234" t="str">
        <f t="shared" si="356"/>
        <v/>
      </c>
      <c r="HE106" s="234" t="str">
        <f t="shared" si="357"/>
        <v/>
      </c>
      <c r="HF106" s="234" t="str">
        <f t="shared" si="358"/>
        <v/>
      </c>
      <c r="HG106" s="234" t="str">
        <f t="shared" si="359"/>
        <v/>
      </c>
      <c r="HH106" s="234" t="str">
        <f t="shared" si="360"/>
        <v/>
      </c>
      <c r="HI106" s="234" t="str">
        <f t="shared" si="361"/>
        <v/>
      </c>
      <c r="HJ106" s="234">
        <f t="shared" ca="1" si="362"/>
        <v>0</v>
      </c>
      <c r="HK106" s="234">
        <f t="shared" ca="1" si="362"/>
        <v>0</v>
      </c>
      <c r="HL106" s="230" t="str">
        <f t="shared" si="457"/>
        <v/>
      </c>
      <c r="HM106" s="231">
        <f>IF(CC106="",0,IFERROR(VLOOKUP(CC101&amp;CC102&amp;CC103&amp;CC104&amp;CC105&amp;CC106,General!I:J,2,FALSE),0))</f>
        <v>0</v>
      </c>
      <c r="HN106" s="231">
        <f>IF(CF106="",0,IFERROR(VLOOKUP(CF101&amp;CF102&amp;CF103&amp;CF104&amp;CF105&amp;CF106,General!I:J,2,FALSE),0))</f>
        <v>0</v>
      </c>
      <c r="HO106" s="231">
        <f>IF(CI106="",0,IFERROR(VLOOKUP(CI101&amp;CI102&amp;CI103&amp;CI104&amp;CI105&amp;CI106,General!I:J,2,FALSE),0))</f>
        <v>0</v>
      </c>
      <c r="HP106" s="231">
        <f>IF(CL106="",0,IFERROR(VLOOKUP(CL101&amp;CL102&amp;CL103&amp;CL104&amp;CL105&amp;CL106,General!I:J,2,FALSE),0))</f>
        <v>0</v>
      </c>
      <c r="HQ106" s="231">
        <f>IF(CO106="",0,IFERROR(VLOOKUP(CO101&amp;CO102&amp;CO103&amp;CO104&amp;CO105&amp;CO106,General!I:J,2,FALSE),0))</f>
        <v>0</v>
      </c>
      <c r="HR106" s="231">
        <f>IF(CR106="",0,IFERROR(VLOOKUP(CR101&amp;CR102&amp;CR103&amp;CR104&amp;CR105&amp;CR106,General!I:J,2,FALSE),0))</f>
        <v>0</v>
      </c>
      <c r="HS106" s="231">
        <f>IF(CU106="",0,IFERROR(VLOOKUP(CU101&amp;CU102&amp;CU103&amp;CU104&amp;CU105&amp;CU106,General!I:J,2,FALSE),0))</f>
        <v>0</v>
      </c>
      <c r="HT106" s="231">
        <f>IF(CX106="",0,IFERROR(VLOOKUP(CX101&amp;CX102&amp;CX103&amp;CX104&amp;CX105&amp;CX106,General!I:J,2,FALSE),0))</f>
        <v>0</v>
      </c>
      <c r="HU106" s="231">
        <f>IF(DA106="",0,IFERROR(VLOOKUP(DA101&amp;DA102&amp;DA103&amp;DA104&amp;DA105&amp;DA106,General!I:J,2,FALSE),0))</f>
        <v>0</v>
      </c>
      <c r="HV106" s="231">
        <f>IF(DD106="",0,IFERROR(VLOOKUP(DD101&amp;DD102&amp;DD103&amp;DD104&amp;DD105&amp;DD106,General!I:J,2,FALSE),0))</f>
        <v>0</v>
      </c>
      <c r="HW106" s="231">
        <f>IF(DG106="",0,IFERROR(VLOOKUP(DG101&amp;DG102&amp;DG103&amp;DG104&amp;DG105&amp;DG106,General!I:J,2,FALSE),0))</f>
        <v>0</v>
      </c>
      <c r="HX106" s="231">
        <f>IF(DJ106="",0,IFERROR(VLOOKUP(DJ101&amp;DJ102&amp;DJ103&amp;DJ104&amp;DJ105&amp;DJ106,General!I:J,2,FALSE),0))</f>
        <v>0</v>
      </c>
      <c r="HY106" s="231">
        <f>IF(DM106="",0,IFERROR(VLOOKUP(DM101&amp;DM102&amp;DM103&amp;DM104&amp;DM105&amp;DM106,General!I:J,2,FALSE),0))</f>
        <v>0</v>
      </c>
      <c r="HZ106" s="231">
        <f>IF(DP106="",0,IFERROR(VLOOKUP(DP101&amp;DP102&amp;DP103&amp;DP104&amp;DP105&amp;DP106,General!I:J,2,FALSE),0))</f>
        <v>0</v>
      </c>
      <c r="IA106" s="231">
        <f>IF(DS106="",0,IFERROR(VLOOKUP(DS101&amp;DS102&amp;DS103&amp;DS104&amp;DS105&amp;DS106,General!I:J,2,FALSE),0))</f>
        <v>0</v>
      </c>
      <c r="IB106" s="231">
        <f>IF(DV106="",0,IFERROR(VLOOKUP(DV101&amp;DV102&amp;DV103&amp;DV104&amp;DV105&amp;DV106,General!I:J,2,FALSE),0))</f>
        <v>0</v>
      </c>
      <c r="IC106" s="229">
        <f>IF(DY106="",0,IFERROR(VLOOKUP(DY101&amp;DY102&amp;DY103&amp;DY104&amp;DY105&amp;DY106,General!I:J,2,FALSE),0))</f>
        <v>0</v>
      </c>
      <c r="ID106" s="229">
        <f>IF(EB106="",0,IFERROR(VLOOKUP(EB101&amp;EB102&amp;EB103&amp;EB104&amp;EB105&amp;EB106,General!I:J,2,FALSE),0))</f>
        <v>0</v>
      </c>
      <c r="IE106" s="229">
        <v>0</v>
      </c>
      <c r="IF106" s="234" t="str">
        <f t="shared" si="426"/>
        <v/>
      </c>
      <c r="IG106" s="234" t="str">
        <f t="shared" si="363"/>
        <v>N</v>
      </c>
      <c r="IH106" s="234" t="str">
        <f t="shared" ca="1" si="364"/>
        <v>N</v>
      </c>
      <c r="II106" s="234" t="str">
        <f t="shared" si="365"/>
        <v>N</v>
      </c>
      <c r="IJ106" s="234" t="str">
        <f t="shared" si="366"/>
        <v/>
      </c>
      <c r="IK106" s="276" t="str">
        <f t="shared" ca="1" si="367"/>
        <v/>
      </c>
      <c r="IL106" s="234" t="str">
        <f t="shared" ca="1" si="368"/>
        <v/>
      </c>
      <c r="IM106" s="234" t="str">
        <f t="shared" si="369"/>
        <v/>
      </c>
      <c r="IN106" s="234" t="str">
        <f t="shared" si="370"/>
        <v/>
      </c>
      <c r="IO106" s="234" t="str">
        <f t="shared" si="371"/>
        <v/>
      </c>
      <c r="IP106" s="234" t="str">
        <f t="shared" si="372"/>
        <v/>
      </c>
      <c r="IQ106" s="234" t="str">
        <f t="shared" si="278"/>
        <v/>
      </c>
      <c r="IR106" s="234" t="str">
        <f t="shared" si="279"/>
        <v/>
      </c>
      <c r="IS106" s="234" t="str">
        <f t="shared" si="266"/>
        <v>00000</v>
      </c>
      <c r="IT106" s="234" t="str">
        <f t="shared" si="266"/>
        <v>00000</v>
      </c>
      <c r="IU106" s="234" t="str">
        <f t="shared" si="267"/>
        <v>000000</v>
      </c>
      <c r="IV106" s="234" t="str">
        <f t="shared" si="267"/>
        <v>000000</v>
      </c>
      <c r="IW106" s="234" t="str">
        <f t="shared" si="268"/>
        <v>B</v>
      </c>
      <c r="IX106" s="234" t="str">
        <f t="shared" si="427"/>
        <v>B</v>
      </c>
      <c r="IY106" s="234" t="str">
        <f t="shared" si="373"/>
        <v/>
      </c>
      <c r="IZ106" s="234" t="str">
        <f t="shared" ca="1" si="374"/>
        <v/>
      </c>
      <c r="JA106" s="234" t="str">
        <f t="shared" ca="1" si="375"/>
        <v>0</v>
      </c>
      <c r="JB106" s="234" t="str">
        <f t="shared" ca="1" si="376"/>
        <v/>
      </c>
      <c r="JC106" s="234" t="str">
        <f t="shared" si="377"/>
        <v>0</v>
      </c>
      <c r="JD106" s="234" t="str">
        <f t="shared" ca="1" si="378"/>
        <v/>
      </c>
      <c r="JE106" s="234" t="str">
        <f t="shared" ca="1" si="428"/>
        <v/>
      </c>
      <c r="JF106" s="234" t="str">
        <f t="shared" ca="1" si="429"/>
        <v/>
      </c>
      <c r="JG106" s="234" t="str">
        <f t="shared" ca="1" si="430"/>
        <v/>
      </c>
      <c r="JH106" s="234" t="str">
        <f t="shared" si="379"/>
        <v/>
      </c>
      <c r="JI106" s="234"/>
      <c r="JJ106" s="234"/>
      <c r="JK106" s="234"/>
      <c r="JL106" s="234"/>
      <c r="JM106" s="234"/>
      <c r="JN106" s="234">
        <v>2</v>
      </c>
      <c r="JO106" s="218"/>
      <c r="JP106" s="234"/>
      <c r="JQ106" s="234"/>
      <c r="JS106" s="281" t="e">
        <f t="shared" si="454"/>
        <v>#DIV/0!</v>
      </c>
      <c r="JT106" s="1" t="e">
        <f t="shared" si="455"/>
        <v>#DIV/0!</v>
      </c>
      <c r="JU106" s="1" t="e">
        <f t="shared" si="431"/>
        <v>#DIV/0!</v>
      </c>
      <c r="JV106" s="1" t="e">
        <f t="shared" si="432"/>
        <v>#DIV/0!</v>
      </c>
      <c r="JW106" s="1" t="e">
        <f t="shared" si="433"/>
        <v>#DIV/0!</v>
      </c>
      <c r="JX106" s="1" t="str">
        <f t="shared" si="434"/>
        <v/>
      </c>
      <c r="JY106" s="1" t="str">
        <f t="shared" si="435"/>
        <v/>
      </c>
      <c r="JZ106" s="1" t="str">
        <f t="shared" si="436"/>
        <v/>
      </c>
      <c r="KA106" s="1" t="str">
        <f t="shared" si="437"/>
        <v/>
      </c>
      <c r="KB106" s="1" t="str">
        <f t="shared" si="438"/>
        <v/>
      </c>
      <c r="KC106" s="1" t="str" cm="1">
        <f t="array" aca="1" ref="KC106" ca="1">IF(INDIRECT(VLOOKUP(KC105,General!AC:AE,3,FALSE)&amp;FQ105)&gt;1,KC105,JX106)</f>
        <v>DL</v>
      </c>
      <c r="KD106" s="1" t="str" cm="1">
        <f t="array" aca="1" ref="KD106" ca="1">IF(AND(INDIRECT(VLOOKUP(KD105,General!AC:AE,3,FALSE)&amp;FQ105)&gt;6,KD105&lt;&gt;KC106),KD105,IF(JX106&lt;&gt;KC106,JX106,IF(AND(JX106=JY106,JX106=JZ106),KA106,IF(JX106=JY106,JZ106,JY106))))</f>
        <v>DR</v>
      </c>
      <c r="KE106" s="1" t="str" cm="1">
        <f t="array" aca="1" ref="KE106" ca="1">IF(AND(INDIRECT(VLOOKUP(KE105,General!AC:AE,3,FALSE)&amp;FQ105)&gt;6,KE105&lt;&gt;KC106,KE105&lt;&gt;KD106),KE105,IF(AND(JX106&lt;&gt;KC106,JX106&lt;&gt;KD106),JX106,IF(AND(JY106&lt;&gt;KC106,JY106&lt;&gt;KD106),JY106,IF(AND(JZ106&lt;&gt;KC106,JZ106&lt;&gt;KD106),JZ106,IF(AND(KA106&lt;&gt;KC106,KA106&lt;&gt;KD106),KA106,KB106)))))</f>
        <v>CW</v>
      </c>
      <c r="KF106" s="1" t="str" cm="1">
        <f t="array" aca="1" ref="KF106" ca="1">INDIRECT(KC106&amp;FQ106)</f>
        <v/>
      </c>
      <c r="KG106" s="1" t="str" cm="1">
        <f t="array" aca="1" ref="KG106" ca="1">INDIRECT(KD106&amp;FQ106)</f>
        <v/>
      </c>
      <c r="KH106" s="1" t="str" cm="1">
        <f t="array" aca="1" ref="KH106" ca="1">INDIRECT(KE106&amp;FQ106)</f>
        <v/>
      </c>
      <c r="KI106" s="1" t="str">
        <f ca="1">VLOOKUP(KC106,General!AF:AG,2,FALSE)</f>
        <v xml:space="preserve">L3O </v>
      </c>
      <c r="KJ106" s="1" t="str">
        <f ca="1">VLOOKUP(KD106,General!AF:AG,2,FALSE)</f>
        <v xml:space="preserve">L4O </v>
      </c>
      <c r="KK106" s="1" t="str">
        <f ca="1">VLOOKUP(KE106,General!AF:AG,2,FALSE)</f>
        <v>AWB</v>
      </c>
      <c r="KL106" s="1" t="str">
        <f t="shared" ca="1" si="450"/>
        <v>Y</v>
      </c>
      <c r="KM106" s="1" t="str">
        <f t="shared" ca="1" si="451"/>
        <v>Y</v>
      </c>
      <c r="KN106" s="1" t="str">
        <f t="shared" ca="1" si="452"/>
        <v>Y</v>
      </c>
    </row>
    <row r="107" spans="1:300" ht="15.75" thickBot="1">
      <c r="A107" s="1">
        <v>103</v>
      </c>
      <c r="B107" s="9" t="str">
        <f t="shared" si="286"/>
        <v/>
      </c>
      <c r="C107" s="91" t="str">
        <f t="shared" si="439"/>
        <v/>
      </c>
      <c r="D107" s="86" t="str">
        <f t="shared" si="380"/>
        <v/>
      </c>
      <c r="E107" s="87" t="str">
        <f t="shared" si="380"/>
        <v/>
      </c>
      <c r="F107" s="8" t="str">
        <f t="shared" si="287"/>
        <v/>
      </c>
      <c r="H107" s="94" t="str">
        <f t="shared" si="440"/>
        <v/>
      </c>
      <c r="I107" s="86" t="str">
        <f t="shared" si="381"/>
        <v/>
      </c>
      <c r="J107" s="87" t="str">
        <f t="shared" si="381"/>
        <v/>
      </c>
      <c r="K107" s="8" t="str">
        <f t="shared" si="382"/>
        <v/>
      </c>
      <c r="L107" s="52"/>
      <c r="M107" s="16" t="str">
        <f>IF(Dashboard!AH107="","",Dashboard!AH107)</f>
        <v/>
      </c>
      <c r="O107" s="9" t="str">
        <f t="shared" si="441"/>
        <v/>
      </c>
      <c r="P107" s="86" t="str">
        <f t="shared" si="383"/>
        <v/>
      </c>
      <c r="Q107" s="87" t="str">
        <f t="shared" si="383"/>
        <v/>
      </c>
      <c r="R107" s="4" t="str">
        <f t="shared" si="384"/>
        <v/>
      </c>
      <c r="S107" s="4" t="str">
        <f t="shared" si="385"/>
        <v/>
      </c>
      <c r="T107" s="110" t="str">
        <f t="shared" si="386"/>
        <v/>
      </c>
      <c r="U107" s="4" t="str">
        <f>IF(M107="","",IF(B107="NB",U106,IF(T107="",SUM($T$5:$T107)+S107,SUM($T$5:$T107))))</f>
        <v/>
      </c>
      <c r="V107" s="98" t="str">
        <f t="shared" si="272"/>
        <v/>
      </c>
      <c r="W107" s="72" t="e">
        <f t="shared" ca="1" si="288"/>
        <v>#VALUE!</v>
      </c>
      <c r="X107" s="74" t="str">
        <f t="shared" si="289"/>
        <v/>
      </c>
      <c r="Y107" s="9" t="str">
        <f t="shared" ca="1" si="280"/>
        <v>D</v>
      </c>
      <c r="Z107" s="4" t="str">
        <f t="shared" ca="1" si="281"/>
        <v>D</v>
      </c>
      <c r="AA107" s="4" t="str">
        <f t="shared" ca="1" si="282"/>
        <v>B</v>
      </c>
      <c r="AB107" s="4" t="str">
        <f t="shared" si="442"/>
        <v/>
      </c>
      <c r="AC107" s="4" t="str">
        <f t="shared" si="443"/>
        <v/>
      </c>
      <c r="AD107" s="4" t="str">
        <f t="shared" si="444"/>
        <v/>
      </c>
      <c r="AE107" s="1" t="str">
        <f t="shared" si="387"/>
        <v/>
      </c>
      <c r="AF107" s="1" t="str">
        <f t="shared" si="388"/>
        <v/>
      </c>
      <c r="AG107" s="1" t="str">
        <f t="shared" si="389"/>
        <v/>
      </c>
      <c r="AH107" s="1" t="str">
        <f t="shared" si="390"/>
        <v/>
      </c>
      <c r="AI107" s="1" t="str">
        <f t="shared" si="391"/>
        <v/>
      </c>
      <c r="AJ107" s="1" t="str">
        <f t="shared" si="392"/>
        <v/>
      </c>
      <c r="AK107" s="1">
        <f t="shared" si="393"/>
        <v>0</v>
      </c>
      <c r="AL107" s="1">
        <f t="shared" si="393"/>
        <v>0</v>
      </c>
      <c r="AM107" s="1" t="str">
        <f t="shared" si="273"/>
        <v/>
      </c>
      <c r="AN107" s="1">
        <f>IF(X107="",0,IFERROR(VLOOKUP(X102&amp;X103&amp;X104&amp;X105&amp;X106&amp;X107,BW:BX,2,FALSE),0))</f>
        <v>0</v>
      </c>
      <c r="AO107" s="1" t="str">
        <f t="shared" si="445"/>
        <v/>
      </c>
      <c r="AP107" s="1" t="str">
        <f t="shared" si="291"/>
        <v>N</v>
      </c>
      <c r="AQ107" s="1" t="str">
        <f t="shared" si="292"/>
        <v>N</v>
      </c>
      <c r="AR107" s="1" t="str">
        <f t="shared" si="293"/>
        <v>N</v>
      </c>
      <c r="AS107" s="1" t="str">
        <f t="shared" si="294"/>
        <v/>
      </c>
      <c r="AT107" s="15" t="str">
        <f t="shared" ca="1" si="394"/>
        <v/>
      </c>
      <c r="AU107" s="1" t="str">
        <f t="shared" ca="1" si="295"/>
        <v/>
      </c>
      <c r="AV107" s="1" t="str">
        <f t="shared" ca="1" si="296"/>
        <v/>
      </c>
      <c r="AW107" s="1" t="str">
        <f t="shared" si="297"/>
        <v/>
      </c>
      <c r="AX107" s="1" t="str">
        <f t="shared" si="298"/>
        <v/>
      </c>
      <c r="AY107" s="1" t="str">
        <f t="shared" si="299"/>
        <v/>
      </c>
      <c r="AZ107" s="1" t="str">
        <f>IF(Dashboard!AH107="P",IF(AZ106="",1,AZ106+1),"")</f>
        <v/>
      </c>
      <c r="BA107" s="1" t="str">
        <f>IF(Dashboard!AH107="B",IF(BA106="",1,BA106+1),"")</f>
        <v/>
      </c>
      <c r="BB107" s="1" t="str">
        <f t="shared" si="270"/>
        <v>00000</v>
      </c>
      <c r="BC107" s="1" t="str">
        <f t="shared" si="270"/>
        <v>00000</v>
      </c>
      <c r="BD107" s="1" t="str">
        <f t="shared" si="271"/>
        <v>000000</v>
      </c>
      <c r="BE107" s="1" t="str">
        <f t="shared" si="271"/>
        <v>000000</v>
      </c>
      <c r="BF107" s="1" t="str">
        <f t="shared" si="395"/>
        <v>B</v>
      </c>
      <c r="BG107" s="1" t="str">
        <f t="shared" si="300"/>
        <v/>
      </c>
      <c r="BH107" s="1">
        <f t="shared" ca="1" si="396"/>
        <v>0</v>
      </c>
      <c r="BI107" s="1" t="str">
        <f t="shared" si="301"/>
        <v/>
      </c>
      <c r="BJ107" s="1">
        <f t="shared" ca="1" si="397"/>
        <v>0</v>
      </c>
      <c r="BK107" s="1" t="str">
        <f t="shared" si="302"/>
        <v/>
      </c>
      <c r="BL107" s="1">
        <f t="shared" ca="1" si="398"/>
        <v>0</v>
      </c>
      <c r="BM107" s="1" t="str">
        <f t="shared" ca="1" si="399"/>
        <v>0</v>
      </c>
      <c r="BN107" s="1" t="str">
        <f t="shared" ca="1" si="400"/>
        <v>0</v>
      </c>
      <c r="BO107" s="1" t="str">
        <f t="shared" ca="1" si="401"/>
        <v>0</v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>IF(Dashboard!U107="",1,0.5)</f>
        <v>1</v>
      </c>
      <c r="CB107" s="230" t="str">
        <f t="shared" si="303"/>
        <v/>
      </c>
      <c r="CC107" s="231" t="str">
        <f t="shared" si="459"/>
        <v/>
      </c>
      <c r="CD107" s="229" t="str">
        <f t="shared" si="305"/>
        <v/>
      </c>
      <c r="CE107" s="230" t="str">
        <f t="shared" si="306"/>
        <v/>
      </c>
      <c r="CF107" s="231" t="str">
        <f t="shared" si="460"/>
        <v/>
      </c>
      <c r="CG107" s="229" t="str">
        <f t="shared" si="308"/>
        <v/>
      </c>
      <c r="CH107" s="230" t="str">
        <f t="shared" si="309"/>
        <v/>
      </c>
      <c r="CI107" s="231" t="str">
        <f t="shared" si="461"/>
        <v/>
      </c>
      <c r="CJ107" s="229" t="str">
        <f t="shared" si="311"/>
        <v/>
      </c>
      <c r="CK107" s="230" t="str">
        <f t="shared" si="312"/>
        <v/>
      </c>
      <c r="CL107" s="231" t="str">
        <f t="shared" si="462"/>
        <v/>
      </c>
      <c r="CM107" s="229" t="str">
        <f t="shared" si="314"/>
        <v/>
      </c>
      <c r="CN107" s="230" t="str">
        <f t="shared" si="402"/>
        <v/>
      </c>
      <c r="CO107" s="231" t="str">
        <f t="shared" si="463"/>
        <v/>
      </c>
      <c r="CP107" s="229" t="str">
        <f t="shared" si="316"/>
        <v/>
      </c>
      <c r="CQ107" s="230" t="str">
        <f t="shared" si="464"/>
        <v/>
      </c>
      <c r="CR107" s="231" t="str">
        <f t="shared" si="465"/>
        <v/>
      </c>
      <c r="CS107" s="229" t="str">
        <f t="shared" si="319"/>
        <v/>
      </c>
      <c r="CT107" s="230" t="str">
        <f t="shared" si="466"/>
        <v/>
      </c>
      <c r="CU107" s="231" t="str">
        <f t="shared" si="467"/>
        <v/>
      </c>
      <c r="CV107" s="229" t="str">
        <f t="shared" si="322"/>
        <v/>
      </c>
      <c r="CW107" s="230" t="str">
        <f t="shared" si="323"/>
        <v/>
      </c>
      <c r="CX107" s="231" t="str">
        <f t="shared" si="468"/>
        <v/>
      </c>
      <c r="CY107" s="232" t="str">
        <f t="shared" si="325"/>
        <v/>
      </c>
      <c r="CZ107" s="230" t="str">
        <f t="shared" si="326"/>
        <v/>
      </c>
      <c r="DA107" s="231" t="str">
        <f t="shared" si="469"/>
        <v/>
      </c>
      <c r="DB107" s="229" t="str">
        <f t="shared" si="328"/>
        <v/>
      </c>
      <c r="DC107" s="230" t="str">
        <f t="shared" si="329"/>
        <v/>
      </c>
      <c r="DD107" s="231" t="str">
        <f t="shared" si="470"/>
        <v/>
      </c>
      <c r="DE107" s="229" t="str">
        <f t="shared" si="331"/>
        <v/>
      </c>
      <c r="DF107" s="230" t="str">
        <f t="shared" si="332"/>
        <v/>
      </c>
      <c r="DG107" s="231" t="str">
        <f t="shared" si="471"/>
        <v/>
      </c>
      <c r="DH107" s="229" t="str">
        <f t="shared" si="334"/>
        <v/>
      </c>
      <c r="DI107" s="230" t="str">
        <f t="shared" si="472"/>
        <v/>
      </c>
      <c r="DJ107" s="231" t="str">
        <f t="shared" si="473"/>
        <v/>
      </c>
      <c r="DK107" s="229" t="str">
        <f t="shared" si="337"/>
        <v/>
      </c>
      <c r="DL107" s="230" t="str">
        <f t="shared" si="474"/>
        <v/>
      </c>
      <c r="DM107" s="231" t="str">
        <f t="shared" si="475"/>
        <v/>
      </c>
      <c r="DN107" s="229" t="str">
        <f t="shared" si="340"/>
        <v/>
      </c>
      <c r="DO107" s="230" t="str">
        <f t="shared" si="476"/>
        <v/>
      </c>
      <c r="DP107" s="231" t="str">
        <f t="shared" si="477"/>
        <v/>
      </c>
      <c r="DQ107" s="229" t="str">
        <f t="shared" si="343"/>
        <v/>
      </c>
      <c r="DR107" s="230" t="str">
        <f t="shared" si="478"/>
        <v/>
      </c>
      <c r="DS107" s="231" t="str">
        <f t="shared" si="479"/>
        <v/>
      </c>
      <c r="DT107" s="229" t="str">
        <f t="shared" si="346"/>
        <v/>
      </c>
      <c r="DU107" s="230" t="str">
        <f t="shared" si="480"/>
        <v/>
      </c>
      <c r="DV107" s="231" t="str">
        <f t="shared" si="481"/>
        <v/>
      </c>
      <c r="DW107" s="229" t="str">
        <f t="shared" si="349"/>
        <v/>
      </c>
      <c r="DX107" s="230" t="str">
        <f t="shared" si="482"/>
        <v/>
      </c>
      <c r="DY107" s="231" t="str">
        <f t="shared" si="483"/>
        <v/>
      </c>
      <c r="DZ107" s="229" t="str">
        <f t="shared" si="352"/>
        <v/>
      </c>
      <c r="EA107" s="230" t="str">
        <f t="shared" si="353"/>
        <v/>
      </c>
      <c r="EB107" s="231" t="str">
        <f t="shared" si="484"/>
        <v/>
      </c>
      <c r="EC107" s="229" t="str">
        <f t="shared" si="355"/>
        <v/>
      </c>
      <c r="ED107" s="252">
        <f t="shared" si="403"/>
        <v>0</v>
      </c>
      <c r="EE107" s="253">
        <f t="shared" si="404"/>
        <v>0</v>
      </c>
      <c r="EF107" s="254" t="str">
        <f t="shared" si="405"/>
        <v/>
      </c>
      <c r="EG107" s="255" t="e">
        <f t="shared" si="485"/>
        <v>#DIV/0!</v>
      </c>
      <c r="EH107" s="255" t="e">
        <f t="shared" si="485"/>
        <v>#DIV/0!</v>
      </c>
      <c r="EI107" s="255" t="e">
        <f t="shared" si="485"/>
        <v>#DIV/0!</v>
      </c>
      <c r="EJ107" s="255" t="e">
        <f t="shared" si="458"/>
        <v>#DIV/0!</v>
      </c>
      <c r="EK107" s="255" t="e">
        <f t="shared" si="458"/>
        <v>#DIV/0!</v>
      </c>
      <c r="EL107" s="255" t="e">
        <f t="shared" si="458"/>
        <v>#DIV/0!</v>
      </c>
      <c r="EM107" s="255" t="e">
        <f t="shared" si="458"/>
        <v>#DIV/0!</v>
      </c>
      <c r="EN107" s="255" t="e">
        <f t="shared" si="458"/>
        <v>#DIV/0!</v>
      </c>
      <c r="EO107" s="255" t="e">
        <f t="shared" si="458"/>
        <v>#DIV/0!</v>
      </c>
      <c r="EP107" s="255" t="e">
        <f t="shared" si="458"/>
        <v>#DIV/0!</v>
      </c>
      <c r="EQ107" s="255" t="e">
        <f t="shared" si="458"/>
        <v>#DIV/0!</v>
      </c>
      <c r="ER107" s="255" t="e">
        <f t="shared" si="458"/>
        <v>#DIV/0!</v>
      </c>
      <c r="ES107" s="255" t="e">
        <f t="shared" si="458"/>
        <v>#DIV/0!</v>
      </c>
      <c r="ET107" s="255" t="e">
        <f t="shared" si="458"/>
        <v>#DIV/0!</v>
      </c>
      <c r="EU107" s="255" t="e">
        <f t="shared" si="458"/>
        <v>#DIV/0!</v>
      </c>
      <c r="EV107" s="255" t="e">
        <f t="shared" si="458"/>
        <v>#DIV/0!</v>
      </c>
      <c r="EW107" s="255" t="e">
        <f t="shared" si="458"/>
        <v>#DIV/0!</v>
      </c>
      <c r="EX107" s="255" t="e">
        <f t="shared" si="458"/>
        <v>#DIV/0!</v>
      </c>
      <c r="EY107" s="256" t="str">
        <f t="shared" si="407"/>
        <v/>
      </c>
      <c r="EZ107" s="257" t="str">
        <f t="shared" si="408"/>
        <v/>
      </c>
      <c r="FA107" s="257" t="str">
        <f t="shared" si="409"/>
        <v/>
      </c>
      <c r="FB107" s="257" t="str">
        <f t="shared" si="410"/>
        <v/>
      </c>
      <c r="FC107" s="257" t="str">
        <f t="shared" si="411"/>
        <v/>
      </c>
      <c r="FD107" s="257" t="str">
        <f t="shared" si="412"/>
        <v/>
      </c>
      <c r="FE107" s="257" t="str">
        <f t="shared" si="413"/>
        <v/>
      </c>
      <c r="FF107" s="257" t="str">
        <f t="shared" si="414"/>
        <v/>
      </c>
      <c r="FG107" s="257" t="str">
        <f t="shared" si="415"/>
        <v/>
      </c>
      <c r="FH107" s="257" t="str">
        <f t="shared" si="416"/>
        <v/>
      </c>
      <c r="FI107" s="257" t="str">
        <f t="shared" si="417"/>
        <v/>
      </c>
      <c r="FJ107" s="257" t="str">
        <f t="shared" si="418"/>
        <v/>
      </c>
      <c r="FK107" s="257" t="str">
        <f t="shared" si="419"/>
        <v/>
      </c>
      <c r="FL107" s="257" t="str">
        <f t="shared" si="420"/>
        <v/>
      </c>
      <c r="FM107" s="257" t="str">
        <f t="shared" si="421"/>
        <v/>
      </c>
      <c r="FN107" s="257" t="str">
        <f t="shared" si="422"/>
        <v/>
      </c>
      <c r="FO107" s="257" t="str">
        <f t="shared" si="423"/>
        <v/>
      </c>
      <c r="FP107" s="258" t="str">
        <f t="shared" si="424"/>
        <v/>
      </c>
      <c r="FQ107" s="228">
        <v>107</v>
      </c>
      <c r="FR107" s="232">
        <f t="shared" si="453"/>
        <v>102</v>
      </c>
      <c r="FS107" s="230" t="str" cm="1">
        <f t="array" ref="FS107">IFERROR(INDEX($EG$4:$EX$4,_xlfn.AGGREGATE(15,6,COLUMN($EG$4:$EX$4)-COLUMN($EF$1)/($EG107:$EX107=LARGE($EG107:$EX107,1)),COLUMNS($EX$4:$EX$4))),"")</f>
        <v/>
      </c>
      <c r="FT107" s="230" t="str" cm="1">
        <f t="array" ref="FT107">IFERROR(INDEX($EG$4:$EX$4,_xlfn.AGGREGATE(15,6,COLUMN($EG$4:$EX$4)-COLUMN($EF$1)/($EG107:$EX107=LARGE($EG107:$EX107,2)),COLUMNS($EX$4:$EY$4))),"")</f>
        <v/>
      </c>
      <c r="FU107" s="230" t="str" cm="1">
        <f t="array" ref="FU107">IFERROR(INDEX($EG$4:$EX$4,_xlfn.AGGREGATE(15,6,COLUMN($EG$4:$EX$4)-COLUMN($EF$1)/($EG107:$EX107=LARGE($EG107:$EX107,3)),COLUMNS($EX$4:$EZ$4))),"")</f>
        <v/>
      </c>
      <c r="FV107" s="230" t="str" cm="1">
        <f t="array" ref="FV107">IFERROR(INDEX($EG$4:$EX$4,_xlfn.AGGREGATE(15,6,COLUMN($EG$4:$EX$4)-COLUMN($EF$1)/($EG107:$EX107=LARGE($EG107:$EX107,4)),COLUMNS($EX$4:$FA$4))),"")</f>
        <v/>
      </c>
      <c r="FW107" s="230" t="str" cm="1">
        <f t="array" ref="FW107">IFERROR(INDEX($EG$4:$EX$4,_xlfn.AGGREGATE(15,6,COLUMN($EG$4:$EX$4)-COLUMN($EF$1)/($EG107:$EX107=LARGE($EG107:$EX107,5)),COLUMNS($EX$4:$FB$4))),"")</f>
        <v/>
      </c>
      <c r="FX107" s="230" t="str" cm="1">
        <f t="array" ref="FX107">IFERROR(INDEX($EG$4:$EX$4,_xlfn.AGGREGATE(15,6,COLUMN($EG$4:$EX$4)-COLUMN($EF$1)/($EG107:$EX107=LARGE($EG107:$EX107,6)),COLUMNS($EX$4:$FC$4))),"")</f>
        <v/>
      </c>
      <c r="FY107" s="228" t="str">
        <f t="shared" si="446"/>
        <v/>
      </c>
      <c r="FZ107" s="231" t="str">
        <f t="shared" ca="1" si="447"/>
        <v>R</v>
      </c>
      <c r="GA107" s="231" t="e" cm="1">
        <f t="array" aca="1" ref="GA107" ca="1">IF(INDIRECT(VLOOKUP(GA106,General!AC:AE,3,FALSE)&amp;FQ106)&gt;0,GA106,FY106)</f>
        <v>#N/A</v>
      </c>
      <c r="GB107" s="232">
        <f t="shared" ca="1" si="448"/>
        <v>2</v>
      </c>
      <c r="GC107" s="230"/>
      <c r="GD107" s="231"/>
      <c r="GE107" s="231"/>
      <c r="GF107" s="231"/>
      <c r="GG107" s="231"/>
      <c r="GH107" s="229"/>
      <c r="GI107" s="259">
        <f ca="1">IF(FS107="",-1,COUNTIF(INDIRECT(GC107&amp;$DN$10):INDIRECT(GC107&amp;FQ107),"Y"))</f>
        <v>-1</v>
      </c>
      <c r="GJ107" s="262">
        <f ca="1">IF(FT107="",-1,COUNTIF(INDIRECT(GD107&amp;$DN$10):INDIRECT(GD107&amp;FQ107),"Y"))</f>
        <v>-1</v>
      </c>
      <c r="GK107" s="262">
        <f ca="1">IF(FU107="",-1,COUNTIF(INDIRECT(GE107&amp;$DN$10):INDIRECT(GE107&amp;FQ107),"Y"))</f>
        <v>-1</v>
      </c>
      <c r="GL107" s="260">
        <f ca="1">IF(FV107="",-1,COUNTIF(INDIRECT(GF107&amp;$DN$10):INDIRECT(GF107&amp;FQ107),"Y"))</f>
        <v>-1</v>
      </c>
      <c r="GM107" s="264">
        <f ca="1">IF(FW107="",-1,COUNTIF(INDIRECT(GG107&amp;$DN$10):INDIRECT(GG107&amp;FQ107),"Y"))</f>
        <v>-1</v>
      </c>
      <c r="GN107" s="264">
        <f ca="1">IF(FX107="",-1,COUNTIF(INDIRECT(GH107&amp;$DN$10):INDIRECT(GH107&amp;FQ107),"Y"))</f>
        <v>-1</v>
      </c>
      <c r="GO107" s="230" t="str" cm="1">
        <f t="array" ref="GO107">IFERROR(INDEX($DP$107:$DU$107,_xlfn.AGGREGATE(15,6,COLUMN($DP$107:$DU$107)-COLUMN($DO$107)/($EF$107:$EK$107=MAX($EF$107:$EK$107)),COLUMNS($DP$107:FS107))),"")</f>
        <v/>
      </c>
      <c r="GP107" s="231" t="str" cm="1">
        <f t="array" ref="GP107">IFERROR(INDEX($DP$107:$DU$107,_xlfn.AGGREGATE(15,6,COLUMN($DP$107:$DU$107)-COLUMN($DO$107)/($EF$107:$EK$107=MAX($EF$107:$EK$107)),COLUMNS($DP$107:FT107))),"")</f>
        <v/>
      </c>
      <c r="GQ107" s="231" t="str" cm="1">
        <f t="array" ref="GQ107">IFERROR(INDEX($DP$107:$DU$107,_xlfn.AGGREGATE(15,6,COLUMN($DP$107:$DU$107)-COLUMN($DO$107)/($EF$107:$EK$107=MAX($EF$107:$EK$107)),COLUMNS($DP$107:FU107))),"")</f>
        <v/>
      </c>
      <c r="GR107" s="231" t="str" cm="1">
        <f t="array" ref="GR107">IFERROR(INDEX($DP$107:$DU$107,_xlfn.AGGREGATE(15,6,COLUMN($DP$107:$DU$107)-COLUMN($DO$107)/($EF$107:$EK$107=MAX($EF$107:$EK$107)),COLUMNS($DP$107:FV107))),"")</f>
        <v/>
      </c>
      <c r="GS107" s="231" t="str" cm="1">
        <f t="array" ref="GS107">IFERROR(INDEX($DP$107:$DU$107,_xlfn.AGGREGATE(15,6,COLUMN($DP$107:$DU$107)-COLUMN($DO$107)/($EF$107:$EK$107=MAX($EF$107:$EK$107)),COLUMNS($DP$107:FW107))),"")</f>
        <v/>
      </c>
      <c r="GT107" s="229" t="str" cm="1">
        <f t="array" ref="GT107">IFERROR(INDEX($DP$107:$DU$107,_xlfn.AGGREGATE(15,6,COLUMN($DP$107:$DU$107)-COLUMN($DO$107)/($EF$107:$EK$107=MAX($EF$107:$EK$107)),COLUMNS($DP$107:FX107))),"")</f>
        <v/>
      </c>
      <c r="GU107" s="234">
        <f t="shared" ca="1" si="425"/>
        <v>6</v>
      </c>
      <c r="GV107" s="232">
        <f t="shared" ca="1" si="449"/>
        <v>2</v>
      </c>
      <c r="GW107" s="263" t="str" cm="1">
        <f t="array" aca="1" ref="GW107" ca="1">INDEX(GO107:GT107,1,GV107)</f>
        <v/>
      </c>
      <c r="GX107" s="230" t="str">
        <f t="shared" ca="1" si="283"/>
        <v>B</v>
      </c>
      <c r="GY107" s="231" t="str">
        <f t="shared" ca="1" si="284"/>
        <v>T</v>
      </c>
      <c r="GZ107" s="231" t="str">
        <f t="shared" si="285"/>
        <v>C</v>
      </c>
      <c r="HA107" s="231" t="str">
        <f t="shared" si="274"/>
        <v/>
      </c>
      <c r="HB107" s="231" t="str">
        <f t="shared" ca="1" si="275"/>
        <v>00</v>
      </c>
      <c r="HC107" s="231" t="str">
        <f t="shared" si="276"/>
        <v>00</v>
      </c>
      <c r="HD107" s="234" t="str">
        <f t="shared" si="356"/>
        <v/>
      </c>
      <c r="HE107" s="234" t="str">
        <f t="shared" si="357"/>
        <v/>
      </c>
      <c r="HF107" s="234" t="str">
        <f t="shared" si="358"/>
        <v/>
      </c>
      <c r="HG107" s="234" t="str">
        <f t="shared" si="359"/>
        <v/>
      </c>
      <c r="HH107" s="234" t="str">
        <f t="shared" si="360"/>
        <v/>
      </c>
      <c r="HI107" s="234" t="str">
        <f t="shared" si="361"/>
        <v/>
      </c>
      <c r="HJ107" s="234">
        <f t="shared" ca="1" si="362"/>
        <v>0</v>
      </c>
      <c r="HK107" s="234">
        <f t="shared" ca="1" si="362"/>
        <v>0</v>
      </c>
      <c r="HL107" s="230" t="str">
        <f t="shared" si="457"/>
        <v/>
      </c>
      <c r="HM107" s="231">
        <f>IF(CC107="",0,IFERROR(VLOOKUP(CC102&amp;CC103&amp;CC104&amp;CC105&amp;CC106&amp;CC107,General!I:J,2,FALSE),0))</f>
        <v>0</v>
      </c>
      <c r="HN107" s="231">
        <f>IF(CF107="",0,IFERROR(VLOOKUP(CF102&amp;CF103&amp;CF104&amp;CF105&amp;CF106&amp;CF107,General!I:J,2,FALSE),0))</f>
        <v>0</v>
      </c>
      <c r="HO107" s="231">
        <f>IF(CI107="",0,IFERROR(VLOOKUP(CI102&amp;CI103&amp;CI104&amp;CI105&amp;CI106&amp;CI107,General!I:J,2,FALSE),0))</f>
        <v>0</v>
      </c>
      <c r="HP107" s="231">
        <f>IF(CL107="",0,IFERROR(VLOOKUP(CL102&amp;CL103&amp;CL104&amp;CL105&amp;CL106&amp;CL107,General!I:J,2,FALSE),0))</f>
        <v>0</v>
      </c>
      <c r="HQ107" s="231">
        <f>IF(CO107="",0,IFERROR(VLOOKUP(CO102&amp;CO103&amp;CO104&amp;CO105&amp;CO106&amp;CO107,General!I:J,2,FALSE),0))</f>
        <v>0</v>
      </c>
      <c r="HR107" s="231">
        <f>IF(CR107="",0,IFERROR(VLOOKUP(CR102&amp;CR103&amp;CR104&amp;CR105&amp;CR106&amp;CR107,General!I:J,2,FALSE),0))</f>
        <v>0</v>
      </c>
      <c r="HS107" s="231">
        <f>IF(CU107="",0,IFERROR(VLOOKUP(CU102&amp;CU103&amp;CU104&amp;CU105&amp;CU106&amp;CU107,General!I:J,2,FALSE),0))</f>
        <v>0</v>
      </c>
      <c r="HT107" s="231">
        <f>IF(CX107="",0,IFERROR(VLOOKUP(CX102&amp;CX103&amp;CX104&amp;CX105&amp;CX106&amp;CX107,General!I:J,2,FALSE),0))</f>
        <v>0</v>
      </c>
      <c r="HU107" s="231">
        <f>IF(DA107="",0,IFERROR(VLOOKUP(DA102&amp;DA103&amp;DA104&amp;DA105&amp;DA106&amp;DA107,General!I:J,2,FALSE),0))</f>
        <v>0</v>
      </c>
      <c r="HV107" s="231">
        <f>IF(DD107="",0,IFERROR(VLOOKUP(DD102&amp;DD103&amp;DD104&amp;DD105&amp;DD106&amp;DD107,General!I:J,2,FALSE),0))</f>
        <v>0</v>
      </c>
      <c r="HW107" s="231">
        <f>IF(DG107="",0,IFERROR(VLOOKUP(DG102&amp;DG103&amp;DG104&amp;DG105&amp;DG106&amp;DG107,General!I:J,2,FALSE),0))</f>
        <v>0</v>
      </c>
      <c r="HX107" s="231">
        <f>IF(DJ107="",0,IFERROR(VLOOKUP(DJ102&amp;DJ103&amp;DJ104&amp;DJ105&amp;DJ106&amp;DJ107,General!I:J,2,FALSE),0))</f>
        <v>0</v>
      </c>
      <c r="HY107" s="231">
        <f>IF(DM107="",0,IFERROR(VLOOKUP(DM102&amp;DM103&amp;DM104&amp;DM105&amp;DM106&amp;DM107,General!I:J,2,FALSE),0))</f>
        <v>0</v>
      </c>
      <c r="HZ107" s="231">
        <f>IF(DP107="",0,IFERROR(VLOOKUP(DP102&amp;DP103&amp;DP104&amp;DP105&amp;DP106&amp;DP107,General!I:J,2,FALSE),0))</f>
        <v>0</v>
      </c>
      <c r="IA107" s="231">
        <f>IF(DS107="",0,IFERROR(VLOOKUP(DS102&amp;DS103&amp;DS104&amp;DS105&amp;DS106&amp;DS107,General!I:J,2,FALSE),0))</f>
        <v>0</v>
      </c>
      <c r="IB107" s="231">
        <f>IF(DV107="",0,IFERROR(VLOOKUP(DV102&amp;DV103&amp;DV104&amp;DV105&amp;DV106&amp;DV107,General!I:J,2,FALSE),0))</f>
        <v>0</v>
      </c>
      <c r="IC107" s="229">
        <f>IF(DY107="",0,IFERROR(VLOOKUP(DY102&amp;DY103&amp;DY104&amp;DY105&amp;DY106&amp;DY107,General!I:J,2,FALSE),0))</f>
        <v>0</v>
      </c>
      <c r="ID107" s="229">
        <f>IF(EB107="",0,IFERROR(VLOOKUP(EB102&amp;EB103&amp;EB104&amp;EB105&amp;EB106&amp;EB107,General!I:J,2,FALSE),0))</f>
        <v>0</v>
      </c>
      <c r="IE107" s="229">
        <v>0</v>
      </c>
      <c r="IF107" s="234" t="str">
        <f t="shared" si="426"/>
        <v/>
      </c>
      <c r="IG107" s="234" t="str">
        <f t="shared" si="363"/>
        <v>N</v>
      </c>
      <c r="IH107" s="234" t="str">
        <f t="shared" ca="1" si="364"/>
        <v>N</v>
      </c>
      <c r="II107" s="234" t="str">
        <f t="shared" si="365"/>
        <v>N</v>
      </c>
      <c r="IJ107" s="234" t="str">
        <f t="shared" si="366"/>
        <v/>
      </c>
      <c r="IK107" s="276" t="str">
        <f t="shared" ca="1" si="367"/>
        <v/>
      </c>
      <c r="IL107" s="234" t="str">
        <f t="shared" ca="1" si="368"/>
        <v/>
      </c>
      <c r="IM107" s="234" t="str">
        <f t="shared" si="369"/>
        <v/>
      </c>
      <c r="IN107" s="234" t="str">
        <f t="shared" si="370"/>
        <v/>
      </c>
      <c r="IO107" s="234" t="str">
        <f t="shared" si="371"/>
        <v/>
      </c>
      <c r="IP107" s="234" t="str">
        <f t="shared" si="372"/>
        <v/>
      </c>
      <c r="IQ107" s="234" t="str">
        <f t="shared" si="278"/>
        <v/>
      </c>
      <c r="IR107" s="234" t="str">
        <f t="shared" si="279"/>
        <v/>
      </c>
      <c r="IS107" s="234" t="str">
        <f t="shared" si="266"/>
        <v>00000</v>
      </c>
      <c r="IT107" s="234" t="str">
        <f t="shared" si="266"/>
        <v>00000</v>
      </c>
      <c r="IU107" s="234" t="str">
        <f t="shared" si="267"/>
        <v>000000</v>
      </c>
      <c r="IV107" s="234" t="str">
        <f t="shared" si="267"/>
        <v>000000</v>
      </c>
      <c r="IW107" s="234" t="str">
        <f t="shared" si="268"/>
        <v>B</v>
      </c>
      <c r="IX107" s="234" t="str">
        <f t="shared" si="427"/>
        <v>B</v>
      </c>
      <c r="IY107" s="234" t="str">
        <f t="shared" si="373"/>
        <v/>
      </c>
      <c r="IZ107" s="234" t="str">
        <f t="shared" ca="1" si="374"/>
        <v/>
      </c>
      <c r="JA107" s="234" t="str">
        <f t="shared" ca="1" si="375"/>
        <v>0</v>
      </c>
      <c r="JB107" s="234" t="str">
        <f t="shared" ca="1" si="376"/>
        <v/>
      </c>
      <c r="JC107" s="234" t="str">
        <f t="shared" si="377"/>
        <v>0</v>
      </c>
      <c r="JD107" s="234" t="str">
        <f t="shared" ca="1" si="378"/>
        <v/>
      </c>
      <c r="JE107" s="234" t="str">
        <f t="shared" ca="1" si="428"/>
        <v/>
      </c>
      <c r="JF107" s="234" t="str">
        <f t="shared" ca="1" si="429"/>
        <v/>
      </c>
      <c r="JG107" s="234" t="str">
        <f t="shared" ca="1" si="430"/>
        <v/>
      </c>
      <c r="JH107" s="234" t="str">
        <f t="shared" si="379"/>
        <v/>
      </c>
      <c r="JI107" s="234"/>
      <c r="JJ107" s="234"/>
      <c r="JK107" s="234"/>
      <c r="JL107" s="234"/>
      <c r="JM107" s="234"/>
      <c r="JN107" s="234">
        <v>2</v>
      </c>
      <c r="JO107" s="218"/>
      <c r="JP107" s="234"/>
      <c r="JQ107" s="234"/>
      <c r="JS107" s="281" t="e">
        <f t="shared" si="454"/>
        <v>#DIV/0!</v>
      </c>
      <c r="JT107" s="1" t="e">
        <f t="shared" si="455"/>
        <v>#DIV/0!</v>
      </c>
      <c r="JU107" s="1" t="e">
        <f t="shared" si="431"/>
        <v>#DIV/0!</v>
      </c>
      <c r="JV107" s="1" t="e">
        <f t="shared" si="432"/>
        <v>#DIV/0!</v>
      </c>
      <c r="JW107" s="1" t="e">
        <f t="shared" si="433"/>
        <v>#DIV/0!</v>
      </c>
      <c r="JX107" s="1" t="str">
        <f t="shared" si="434"/>
        <v/>
      </c>
      <c r="JY107" s="1" t="str">
        <f t="shared" si="435"/>
        <v/>
      </c>
      <c r="JZ107" s="1" t="str">
        <f t="shared" si="436"/>
        <v/>
      </c>
      <c r="KA107" s="1" t="str">
        <f t="shared" si="437"/>
        <v/>
      </c>
      <c r="KB107" s="1" t="str">
        <f t="shared" si="438"/>
        <v/>
      </c>
      <c r="KC107" s="1" t="str" cm="1">
        <f t="array" aca="1" ref="KC107" ca="1">IF(INDIRECT(VLOOKUP(KC106,General!AC:AE,3,FALSE)&amp;FQ106)&gt;1,KC106,JX107)</f>
        <v>DL</v>
      </c>
      <c r="KD107" s="1" t="str" cm="1">
        <f t="array" aca="1" ref="KD107" ca="1">IF(AND(INDIRECT(VLOOKUP(KD106,General!AC:AE,3,FALSE)&amp;FQ106)&gt;6,KD106&lt;&gt;KC107),KD106,IF(JX107&lt;&gt;KC107,JX107,IF(AND(JX107=JY107,JX107=JZ107),KA107,IF(JX107=JY107,JZ107,JY107))))</f>
        <v>DR</v>
      </c>
      <c r="KE107" s="1" t="str" cm="1">
        <f t="array" aca="1" ref="KE107" ca="1">IF(AND(INDIRECT(VLOOKUP(KE106,General!AC:AE,3,FALSE)&amp;FQ106)&gt;6,KE106&lt;&gt;KC107,KE106&lt;&gt;KD107),KE106,IF(AND(JX107&lt;&gt;KC107,JX107&lt;&gt;KD107),JX107,IF(AND(JY107&lt;&gt;KC107,JY107&lt;&gt;KD107),JY107,IF(AND(JZ107&lt;&gt;KC107,JZ107&lt;&gt;KD107),JZ107,IF(AND(KA107&lt;&gt;KC107,KA107&lt;&gt;KD107),KA107,KB107)))))</f>
        <v>CW</v>
      </c>
      <c r="KF107" s="1" t="str" cm="1">
        <f t="array" aca="1" ref="KF107" ca="1">INDIRECT(KC107&amp;FQ107)</f>
        <v/>
      </c>
      <c r="KG107" s="1" t="str" cm="1">
        <f t="array" aca="1" ref="KG107" ca="1">INDIRECT(KD107&amp;FQ107)</f>
        <v/>
      </c>
      <c r="KH107" s="1" t="str" cm="1">
        <f t="array" aca="1" ref="KH107" ca="1">INDIRECT(KE107&amp;FQ107)</f>
        <v/>
      </c>
      <c r="KI107" s="1" t="str">
        <f ca="1">VLOOKUP(KC107,General!AF:AG,2,FALSE)</f>
        <v xml:space="preserve">L3O </v>
      </c>
      <c r="KJ107" s="1" t="str">
        <f ca="1">VLOOKUP(KD107,General!AF:AG,2,FALSE)</f>
        <v xml:space="preserve">L4O </v>
      </c>
      <c r="KK107" s="1" t="str">
        <f ca="1">VLOOKUP(KE107,General!AF:AG,2,FALSE)</f>
        <v>AWB</v>
      </c>
      <c r="KL107" s="1" t="str">
        <f t="shared" ca="1" si="450"/>
        <v>Y</v>
      </c>
      <c r="KM107" s="1" t="str">
        <f t="shared" ca="1" si="451"/>
        <v>Y</v>
      </c>
      <c r="KN107" s="1" t="str">
        <f t="shared" ca="1" si="452"/>
        <v>Y</v>
      </c>
    </row>
    <row r="108" spans="1:300" ht="15.75" thickBot="1">
      <c r="A108" s="1">
        <v>104</v>
      </c>
      <c r="B108" s="9" t="str">
        <f t="shared" si="286"/>
        <v/>
      </c>
      <c r="C108" s="91" t="str">
        <f t="shared" si="439"/>
        <v/>
      </c>
      <c r="D108" s="86" t="str">
        <f t="shared" si="380"/>
        <v/>
      </c>
      <c r="E108" s="87" t="str">
        <f t="shared" si="380"/>
        <v/>
      </c>
      <c r="F108" s="8" t="str">
        <f t="shared" si="287"/>
        <v/>
      </c>
      <c r="H108" s="94" t="str">
        <f t="shared" si="440"/>
        <v/>
      </c>
      <c r="I108" s="86" t="str">
        <f t="shared" si="381"/>
        <v/>
      </c>
      <c r="J108" s="87" t="str">
        <f t="shared" si="381"/>
        <v/>
      </c>
      <c r="K108" s="8" t="str">
        <f t="shared" si="382"/>
        <v/>
      </c>
      <c r="L108" s="52"/>
      <c r="M108" s="16" t="str">
        <f>IF(Dashboard!AH108="","",Dashboard!AH108)</f>
        <v/>
      </c>
      <c r="O108" s="9" t="str">
        <f t="shared" si="441"/>
        <v/>
      </c>
      <c r="P108" s="86" t="str">
        <f t="shared" si="383"/>
        <v/>
      </c>
      <c r="Q108" s="87" t="str">
        <f t="shared" si="383"/>
        <v/>
      </c>
      <c r="R108" s="4" t="str">
        <f t="shared" si="384"/>
        <v/>
      </c>
      <c r="S108" s="4" t="str">
        <f t="shared" si="385"/>
        <v/>
      </c>
      <c r="T108" s="110" t="str">
        <f t="shared" si="386"/>
        <v/>
      </c>
      <c r="U108" s="4" t="str">
        <f>IF(M108="","",IF(B108="NB",U107,IF(T108="",SUM($T$5:$T108)+S108,SUM($T$5:$T108))))</f>
        <v/>
      </c>
      <c r="V108" s="98" t="str">
        <f t="shared" si="272"/>
        <v/>
      </c>
      <c r="W108" s="72" t="e">
        <f t="shared" ca="1" si="288"/>
        <v>#VALUE!</v>
      </c>
      <c r="X108" s="74" t="str">
        <f t="shared" si="289"/>
        <v/>
      </c>
      <c r="Y108" s="9" t="str">
        <f t="shared" ca="1" si="280"/>
        <v>D</v>
      </c>
      <c r="Z108" s="4" t="str">
        <f t="shared" ca="1" si="281"/>
        <v>D</v>
      </c>
      <c r="AA108" s="4" t="str">
        <f t="shared" ca="1" si="282"/>
        <v>B</v>
      </c>
      <c r="AB108" s="4" t="str">
        <f t="shared" si="442"/>
        <v/>
      </c>
      <c r="AC108" s="4" t="str">
        <f t="shared" si="443"/>
        <v/>
      </c>
      <c r="AD108" s="4" t="str">
        <f t="shared" si="444"/>
        <v/>
      </c>
      <c r="AE108" s="1" t="str">
        <f t="shared" si="387"/>
        <v/>
      </c>
      <c r="AF108" s="1" t="str">
        <f t="shared" si="388"/>
        <v/>
      </c>
      <c r="AG108" s="1" t="str">
        <f t="shared" si="389"/>
        <v/>
      </c>
      <c r="AH108" s="1" t="str">
        <f t="shared" si="390"/>
        <v/>
      </c>
      <c r="AI108" s="1" t="str">
        <f t="shared" si="391"/>
        <v/>
      </c>
      <c r="AJ108" s="1" t="str">
        <f t="shared" si="392"/>
        <v/>
      </c>
      <c r="AK108" s="1">
        <f t="shared" si="393"/>
        <v>0</v>
      </c>
      <c r="AL108" s="1">
        <f t="shared" si="393"/>
        <v>0</v>
      </c>
      <c r="AM108" s="1" t="str">
        <f t="shared" si="273"/>
        <v/>
      </c>
      <c r="AN108" s="1">
        <f>IF(X108="",0,IFERROR(VLOOKUP(X103&amp;X104&amp;X105&amp;X106&amp;X107&amp;X108,BW:BX,2,FALSE),0))</f>
        <v>0</v>
      </c>
      <c r="AO108" s="1" t="str">
        <f t="shared" si="445"/>
        <v/>
      </c>
      <c r="AP108" s="1" t="str">
        <f t="shared" si="291"/>
        <v>N</v>
      </c>
      <c r="AQ108" s="1" t="str">
        <f t="shared" si="292"/>
        <v>N</v>
      </c>
      <c r="AR108" s="1" t="str">
        <f t="shared" si="293"/>
        <v>N</v>
      </c>
      <c r="AS108" s="1" t="str">
        <f t="shared" si="294"/>
        <v/>
      </c>
      <c r="AT108" s="15" t="str">
        <f t="shared" ca="1" si="394"/>
        <v/>
      </c>
      <c r="AU108" s="1" t="str">
        <f t="shared" ca="1" si="295"/>
        <v/>
      </c>
      <c r="AV108" s="1" t="str">
        <f t="shared" ca="1" si="296"/>
        <v/>
      </c>
      <c r="AW108" s="1" t="str">
        <f t="shared" si="297"/>
        <v/>
      </c>
      <c r="AX108" s="1" t="str">
        <f t="shared" si="298"/>
        <v/>
      </c>
      <c r="AY108" s="1" t="str">
        <f t="shared" si="299"/>
        <v/>
      </c>
      <c r="AZ108" s="1" t="str">
        <f>IF(Dashboard!AH108="P",IF(AZ107="",1,AZ107+1),"")</f>
        <v/>
      </c>
      <c r="BA108" s="1" t="str">
        <f>IF(Dashboard!AH108="B",IF(BA107="",1,BA107+1),"")</f>
        <v/>
      </c>
      <c r="BB108" s="1" t="str">
        <f t="shared" si="270"/>
        <v>00000</v>
      </c>
      <c r="BC108" s="1" t="str">
        <f t="shared" si="270"/>
        <v>00000</v>
      </c>
      <c r="BD108" s="1" t="str">
        <f t="shared" si="271"/>
        <v>000000</v>
      </c>
      <c r="BE108" s="1" t="str">
        <f t="shared" si="271"/>
        <v>000000</v>
      </c>
      <c r="BF108" s="1" t="str">
        <f t="shared" si="395"/>
        <v>B</v>
      </c>
      <c r="BG108" s="1" t="str">
        <f t="shared" si="300"/>
        <v/>
      </c>
      <c r="BH108" s="1">
        <f t="shared" ca="1" si="396"/>
        <v>0</v>
      </c>
      <c r="BI108" s="1" t="str">
        <f t="shared" si="301"/>
        <v/>
      </c>
      <c r="BJ108" s="1">
        <f t="shared" ca="1" si="397"/>
        <v>0</v>
      </c>
      <c r="BK108" s="1" t="str">
        <f t="shared" si="302"/>
        <v/>
      </c>
      <c r="BL108" s="1">
        <f t="shared" ca="1" si="398"/>
        <v>0</v>
      </c>
      <c r="BM108" s="1" t="str">
        <f t="shared" ca="1" si="399"/>
        <v>0</v>
      </c>
      <c r="BN108" s="1" t="str">
        <f t="shared" ca="1" si="400"/>
        <v>0</v>
      </c>
      <c r="BO108" s="1" t="str">
        <f t="shared" ca="1" si="401"/>
        <v>0</v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3</v>
      </c>
      <c r="BZ108" s="1">
        <f>IF(Dashboard!U108="",1,0.5)</f>
        <v>1</v>
      </c>
      <c r="CB108" s="230" t="str">
        <f t="shared" si="303"/>
        <v/>
      </c>
      <c r="CC108" s="231" t="str">
        <f t="shared" si="459"/>
        <v/>
      </c>
      <c r="CD108" s="229" t="str">
        <f t="shared" si="305"/>
        <v/>
      </c>
      <c r="CE108" s="230" t="str">
        <f t="shared" si="306"/>
        <v/>
      </c>
      <c r="CF108" s="231" t="str">
        <f t="shared" si="460"/>
        <v/>
      </c>
      <c r="CG108" s="229" t="str">
        <f t="shared" si="308"/>
        <v/>
      </c>
      <c r="CH108" s="230" t="str">
        <f t="shared" si="309"/>
        <v/>
      </c>
      <c r="CI108" s="231" t="str">
        <f t="shared" si="461"/>
        <v/>
      </c>
      <c r="CJ108" s="229" t="str">
        <f t="shared" si="311"/>
        <v/>
      </c>
      <c r="CK108" s="230" t="str">
        <f t="shared" si="312"/>
        <v/>
      </c>
      <c r="CL108" s="231" t="str">
        <f t="shared" si="462"/>
        <v/>
      </c>
      <c r="CM108" s="229" t="str">
        <f t="shared" si="314"/>
        <v/>
      </c>
      <c r="CN108" s="230" t="str">
        <f t="shared" si="402"/>
        <v/>
      </c>
      <c r="CO108" s="231" t="str">
        <f t="shared" si="463"/>
        <v/>
      </c>
      <c r="CP108" s="229" t="str">
        <f t="shared" si="316"/>
        <v/>
      </c>
      <c r="CQ108" s="230" t="str">
        <f t="shared" si="464"/>
        <v/>
      </c>
      <c r="CR108" s="231" t="str">
        <f t="shared" si="465"/>
        <v/>
      </c>
      <c r="CS108" s="229" t="str">
        <f t="shared" si="319"/>
        <v/>
      </c>
      <c r="CT108" s="230" t="str">
        <f t="shared" si="466"/>
        <v/>
      </c>
      <c r="CU108" s="231" t="str">
        <f t="shared" si="467"/>
        <v/>
      </c>
      <c r="CV108" s="229" t="str">
        <f t="shared" si="322"/>
        <v/>
      </c>
      <c r="CW108" s="230" t="str">
        <f t="shared" si="323"/>
        <v/>
      </c>
      <c r="CX108" s="231" t="str">
        <f t="shared" si="468"/>
        <v/>
      </c>
      <c r="CY108" s="232" t="str">
        <f t="shared" si="325"/>
        <v/>
      </c>
      <c r="CZ108" s="230" t="str">
        <f t="shared" si="326"/>
        <v/>
      </c>
      <c r="DA108" s="231" t="str">
        <f t="shared" si="469"/>
        <v/>
      </c>
      <c r="DB108" s="229" t="str">
        <f t="shared" si="328"/>
        <v/>
      </c>
      <c r="DC108" s="230" t="str">
        <f t="shared" si="329"/>
        <v/>
      </c>
      <c r="DD108" s="231" t="str">
        <f t="shared" si="470"/>
        <v/>
      </c>
      <c r="DE108" s="229" t="str">
        <f t="shared" si="331"/>
        <v/>
      </c>
      <c r="DF108" s="230" t="str">
        <f t="shared" si="332"/>
        <v/>
      </c>
      <c r="DG108" s="231" t="str">
        <f t="shared" si="471"/>
        <v/>
      </c>
      <c r="DH108" s="229" t="str">
        <f t="shared" si="334"/>
        <v/>
      </c>
      <c r="DI108" s="230" t="str">
        <f t="shared" si="472"/>
        <v/>
      </c>
      <c r="DJ108" s="231" t="str">
        <f t="shared" si="473"/>
        <v/>
      </c>
      <c r="DK108" s="229" t="str">
        <f t="shared" si="337"/>
        <v/>
      </c>
      <c r="DL108" s="230" t="str">
        <f t="shared" si="474"/>
        <v/>
      </c>
      <c r="DM108" s="231" t="str">
        <f t="shared" si="475"/>
        <v/>
      </c>
      <c r="DN108" s="229" t="str">
        <f t="shared" si="340"/>
        <v/>
      </c>
      <c r="DO108" s="230" t="str">
        <f t="shared" si="476"/>
        <v/>
      </c>
      <c r="DP108" s="231" t="str">
        <f t="shared" si="477"/>
        <v/>
      </c>
      <c r="DQ108" s="229" t="str">
        <f t="shared" si="343"/>
        <v/>
      </c>
      <c r="DR108" s="230" t="str">
        <f t="shared" si="478"/>
        <v/>
      </c>
      <c r="DS108" s="231" t="str">
        <f t="shared" si="479"/>
        <v/>
      </c>
      <c r="DT108" s="229" t="str">
        <f t="shared" si="346"/>
        <v/>
      </c>
      <c r="DU108" s="230" t="str">
        <f t="shared" si="480"/>
        <v/>
      </c>
      <c r="DV108" s="231" t="str">
        <f t="shared" si="481"/>
        <v/>
      </c>
      <c r="DW108" s="229" t="str">
        <f t="shared" si="349"/>
        <v/>
      </c>
      <c r="DX108" s="230" t="str">
        <f t="shared" si="482"/>
        <v/>
      </c>
      <c r="DY108" s="231" t="str">
        <f t="shared" si="483"/>
        <v/>
      </c>
      <c r="DZ108" s="229" t="str">
        <f t="shared" si="352"/>
        <v/>
      </c>
      <c r="EA108" s="230" t="str">
        <f t="shared" si="353"/>
        <v/>
      </c>
      <c r="EB108" s="231" t="str">
        <f t="shared" si="484"/>
        <v/>
      </c>
      <c r="EC108" s="229" t="str">
        <f t="shared" si="355"/>
        <v/>
      </c>
      <c r="ED108" s="252">
        <f t="shared" si="403"/>
        <v>0</v>
      </c>
      <c r="EE108" s="253">
        <f t="shared" si="404"/>
        <v>0</v>
      </c>
      <c r="EF108" s="254" t="str">
        <f t="shared" si="405"/>
        <v/>
      </c>
      <c r="EG108" s="255" t="e">
        <f t="shared" si="485"/>
        <v>#DIV/0!</v>
      </c>
      <c r="EH108" s="255" t="e">
        <f t="shared" si="485"/>
        <v>#DIV/0!</v>
      </c>
      <c r="EI108" s="255" t="e">
        <f t="shared" si="485"/>
        <v>#DIV/0!</v>
      </c>
      <c r="EJ108" s="255" t="e">
        <f t="shared" si="458"/>
        <v>#DIV/0!</v>
      </c>
      <c r="EK108" s="255" t="e">
        <f t="shared" si="458"/>
        <v>#DIV/0!</v>
      </c>
      <c r="EL108" s="255" t="e">
        <f t="shared" si="458"/>
        <v>#DIV/0!</v>
      </c>
      <c r="EM108" s="255" t="e">
        <f t="shared" si="458"/>
        <v>#DIV/0!</v>
      </c>
      <c r="EN108" s="255" t="e">
        <f t="shared" si="458"/>
        <v>#DIV/0!</v>
      </c>
      <c r="EO108" s="255" t="e">
        <f t="shared" si="458"/>
        <v>#DIV/0!</v>
      </c>
      <c r="EP108" s="255" t="e">
        <f t="shared" si="458"/>
        <v>#DIV/0!</v>
      </c>
      <c r="EQ108" s="255" t="e">
        <f t="shared" si="458"/>
        <v>#DIV/0!</v>
      </c>
      <c r="ER108" s="255" t="e">
        <f t="shared" si="458"/>
        <v>#DIV/0!</v>
      </c>
      <c r="ES108" s="255" t="e">
        <f t="shared" si="458"/>
        <v>#DIV/0!</v>
      </c>
      <c r="ET108" s="255" t="e">
        <f t="shared" si="458"/>
        <v>#DIV/0!</v>
      </c>
      <c r="EU108" s="255" t="e">
        <f t="shared" si="458"/>
        <v>#DIV/0!</v>
      </c>
      <c r="EV108" s="255" t="e">
        <f t="shared" si="458"/>
        <v>#DIV/0!</v>
      </c>
      <c r="EW108" s="255" t="e">
        <f t="shared" si="458"/>
        <v>#DIV/0!</v>
      </c>
      <c r="EX108" s="255" t="e">
        <f t="shared" si="458"/>
        <v>#DIV/0!</v>
      </c>
      <c r="EY108" s="256" t="str">
        <f t="shared" si="407"/>
        <v/>
      </c>
      <c r="EZ108" s="257" t="str">
        <f t="shared" si="408"/>
        <v/>
      </c>
      <c r="FA108" s="257" t="str">
        <f t="shared" si="409"/>
        <v/>
      </c>
      <c r="FB108" s="257" t="str">
        <f t="shared" si="410"/>
        <v/>
      </c>
      <c r="FC108" s="257" t="str">
        <f t="shared" si="411"/>
        <v/>
      </c>
      <c r="FD108" s="257" t="str">
        <f t="shared" si="412"/>
        <v/>
      </c>
      <c r="FE108" s="257" t="str">
        <f t="shared" si="413"/>
        <v/>
      </c>
      <c r="FF108" s="257" t="str">
        <f t="shared" si="414"/>
        <v/>
      </c>
      <c r="FG108" s="257" t="str">
        <f t="shared" si="415"/>
        <v/>
      </c>
      <c r="FH108" s="257" t="str">
        <f t="shared" si="416"/>
        <v/>
      </c>
      <c r="FI108" s="257" t="str">
        <f t="shared" si="417"/>
        <v/>
      </c>
      <c r="FJ108" s="257" t="str">
        <f t="shared" si="418"/>
        <v/>
      </c>
      <c r="FK108" s="257" t="str">
        <f t="shared" si="419"/>
        <v/>
      </c>
      <c r="FL108" s="257" t="str">
        <f t="shared" si="420"/>
        <v/>
      </c>
      <c r="FM108" s="257" t="str">
        <f t="shared" si="421"/>
        <v/>
      </c>
      <c r="FN108" s="257" t="str">
        <f t="shared" si="422"/>
        <v/>
      </c>
      <c r="FO108" s="257" t="str">
        <f t="shared" si="423"/>
        <v/>
      </c>
      <c r="FP108" s="258" t="str">
        <f t="shared" si="424"/>
        <v/>
      </c>
      <c r="FQ108" s="228">
        <v>108</v>
      </c>
      <c r="FR108" s="232">
        <f t="shared" si="453"/>
        <v>103</v>
      </c>
      <c r="FS108" s="230" t="str" cm="1">
        <f t="array" ref="FS108">IFERROR(INDEX($EG$4:$EX$4,_xlfn.AGGREGATE(15,6,COLUMN($EG$4:$EX$4)-COLUMN($EF$1)/($EG108:$EX108=LARGE($EG108:$EX108,1)),COLUMNS($EX$4:$EX$4))),"")</f>
        <v/>
      </c>
      <c r="FT108" s="230" t="str" cm="1">
        <f t="array" ref="FT108">IFERROR(INDEX($EG$4:$EX$4,_xlfn.AGGREGATE(15,6,COLUMN($EG$4:$EX$4)-COLUMN($EF$1)/($EG108:$EX108=LARGE($EG108:$EX108,2)),COLUMNS($EX$4:$EY$4))),"")</f>
        <v/>
      </c>
      <c r="FU108" s="230" t="str" cm="1">
        <f t="array" ref="FU108">IFERROR(INDEX($EG$4:$EX$4,_xlfn.AGGREGATE(15,6,COLUMN($EG$4:$EX$4)-COLUMN($EF$1)/($EG108:$EX108=LARGE($EG108:$EX108,3)),COLUMNS($EX$4:$EZ$4))),"")</f>
        <v/>
      </c>
      <c r="FV108" s="230" t="str" cm="1">
        <f t="array" ref="FV108">IFERROR(INDEX($EG$4:$EX$4,_xlfn.AGGREGATE(15,6,COLUMN($EG$4:$EX$4)-COLUMN($EF$1)/($EG108:$EX108=LARGE($EG108:$EX108,4)),COLUMNS($EX$4:$FA$4))),"")</f>
        <v/>
      </c>
      <c r="FW108" s="230" t="str" cm="1">
        <f t="array" ref="FW108">IFERROR(INDEX($EG$4:$EX$4,_xlfn.AGGREGATE(15,6,COLUMN($EG$4:$EX$4)-COLUMN($EF$1)/($EG108:$EX108=LARGE($EG108:$EX108,5)),COLUMNS($EX$4:$FB$4))),"")</f>
        <v/>
      </c>
      <c r="FX108" s="230" t="str" cm="1">
        <f t="array" ref="FX108">IFERROR(INDEX($EG$4:$EX$4,_xlfn.AGGREGATE(15,6,COLUMN($EG$4:$EX$4)-COLUMN($EF$1)/($EG108:$EX108=LARGE($EG108:$EX108,6)),COLUMNS($EX$4:$FC$4))),"")</f>
        <v/>
      </c>
      <c r="FY108" s="228" t="str">
        <f t="shared" si="446"/>
        <v/>
      </c>
      <c r="FZ108" s="231" t="str">
        <f t="shared" ca="1" si="447"/>
        <v>R</v>
      </c>
      <c r="GA108" s="231" t="e" cm="1">
        <f t="array" aca="1" ref="GA108" ca="1">IF(INDIRECT(VLOOKUP(GA107,General!AC:AE,3,FALSE)&amp;FQ107)&gt;0,GA107,FY107)</f>
        <v>#N/A</v>
      </c>
      <c r="GB108" s="232">
        <f t="shared" ca="1" si="448"/>
        <v>3</v>
      </c>
      <c r="GC108" s="230"/>
      <c r="GD108" s="231"/>
      <c r="GE108" s="231"/>
      <c r="GF108" s="231"/>
      <c r="GG108" s="231"/>
      <c r="GH108" s="229"/>
      <c r="GI108" s="259">
        <f ca="1">IF(FS108="",-1,COUNTIF(INDIRECT(GC108&amp;$DN$10):INDIRECT(GC108&amp;FQ108),"Y"))</f>
        <v>-1</v>
      </c>
      <c r="GJ108" s="262">
        <f ca="1">IF(FT108="",-1,COUNTIF(INDIRECT(GD108&amp;$DN$10):INDIRECT(GD108&amp;FQ108),"Y"))</f>
        <v>-1</v>
      </c>
      <c r="GK108" s="262">
        <f ca="1">IF(FU108="",-1,COUNTIF(INDIRECT(GE108&amp;$DN$10):INDIRECT(GE108&amp;FQ108),"Y"))</f>
        <v>-1</v>
      </c>
      <c r="GL108" s="260">
        <f ca="1">IF(FV108="",-1,COUNTIF(INDIRECT(GF108&amp;$DN$10):INDIRECT(GF108&amp;FQ108),"Y"))</f>
        <v>-1</v>
      </c>
      <c r="GM108" s="264">
        <f ca="1">IF(FW108="",-1,COUNTIF(INDIRECT(GG108&amp;$DN$10):INDIRECT(GG108&amp;FQ108),"Y"))</f>
        <v>-1</v>
      </c>
      <c r="GN108" s="264">
        <f ca="1">IF(FX108="",-1,COUNTIF(INDIRECT(GH108&amp;$DN$10):INDIRECT(GH108&amp;FQ108),"Y"))</f>
        <v>-1</v>
      </c>
      <c r="GO108" s="230" t="str" cm="1">
        <f t="array" ref="GO108">IFERROR(INDEX($DP$108:$DU$108,_xlfn.AGGREGATE(15,6,COLUMN($DP$108:$DU$108)-COLUMN($DO$108)/($EF$108:$EK$108=MAX($EF$108:$EK$108)),COLUMNS($DP$108:FS108))),"")</f>
        <v/>
      </c>
      <c r="GP108" s="231" t="str" cm="1">
        <f t="array" ref="GP108">IFERROR(INDEX($DP$108:$DU$108,_xlfn.AGGREGATE(15,6,COLUMN($DP$108:$DU$108)-COLUMN($DO$108)/($EF$108:$EK$108=MAX($EF$108:$EK$108)),COLUMNS($DP$108:FT108))),"")</f>
        <v/>
      </c>
      <c r="GQ108" s="231" t="str" cm="1">
        <f t="array" ref="GQ108">IFERROR(INDEX($DP$108:$DU$108,_xlfn.AGGREGATE(15,6,COLUMN($DP$108:$DU$108)-COLUMN($DO$108)/($EF$108:$EK$108=MAX($EF$108:$EK$108)),COLUMNS($DP$108:FU108))),"")</f>
        <v/>
      </c>
      <c r="GR108" s="231" t="str" cm="1">
        <f t="array" ref="GR108">IFERROR(INDEX($DP$108:$DU$108,_xlfn.AGGREGATE(15,6,COLUMN($DP$108:$DU$108)-COLUMN($DO$108)/($EF$108:$EK$108=MAX($EF$108:$EK$108)),COLUMNS($DP$108:FV108))),"")</f>
        <v/>
      </c>
      <c r="GS108" s="231" t="str" cm="1">
        <f t="array" ref="GS108">IFERROR(INDEX($DP$108:$DU$108,_xlfn.AGGREGATE(15,6,COLUMN($DP$108:$DU$108)-COLUMN($DO$108)/($EF$108:$EK$108=MAX($EF$108:$EK$108)),COLUMNS($DP$108:FW108))),"")</f>
        <v/>
      </c>
      <c r="GT108" s="229" t="str" cm="1">
        <f t="array" ref="GT108">IFERROR(INDEX($DP$108:$DU$108,_xlfn.AGGREGATE(15,6,COLUMN($DP$108:$DU$108)-COLUMN($DO$108)/($EF$108:$EK$108=MAX($EF$108:$EK$108)),COLUMNS($DP$108:FX108))),"")</f>
        <v/>
      </c>
      <c r="GU108" s="234">
        <f t="shared" ca="1" si="425"/>
        <v>6</v>
      </c>
      <c r="GV108" s="232">
        <f t="shared" ca="1" si="449"/>
        <v>3</v>
      </c>
      <c r="GW108" s="263" t="str" cm="1">
        <f t="array" aca="1" ref="GW108" ca="1">INDEX(GO108:GT108,1,GV108)</f>
        <v/>
      </c>
      <c r="GX108" s="230" t="str">
        <f t="shared" ca="1" si="283"/>
        <v>B</v>
      </c>
      <c r="GY108" s="231" t="str">
        <f t="shared" ca="1" si="284"/>
        <v>T</v>
      </c>
      <c r="GZ108" s="231" t="str">
        <f t="shared" si="285"/>
        <v>C</v>
      </c>
      <c r="HA108" s="231" t="str">
        <f t="shared" si="274"/>
        <v/>
      </c>
      <c r="HB108" s="231" t="str">
        <f t="shared" ca="1" si="275"/>
        <v>00</v>
      </c>
      <c r="HC108" s="231" t="str">
        <f t="shared" si="276"/>
        <v>00</v>
      </c>
      <c r="HD108" s="234" t="str">
        <f t="shared" si="356"/>
        <v/>
      </c>
      <c r="HE108" s="234" t="str">
        <f t="shared" si="357"/>
        <v/>
      </c>
      <c r="HF108" s="234" t="str">
        <f t="shared" si="358"/>
        <v/>
      </c>
      <c r="HG108" s="234" t="str">
        <f t="shared" si="359"/>
        <v/>
      </c>
      <c r="HH108" s="234" t="str">
        <f t="shared" si="360"/>
        <v/>
      </c>
      <c r="HI108" s="234" t="str">
        <f t="shared" si="361"/>
        <v/>
      </c>
      <c r="HJ108" s="234">
        <f t="shared" ca="1" si="362"/>
        <v>0</v>
      </c>
      <c r="HK108" s="234">
        <f t="shared" ca="1" si="362"/>
        <v>0</v>
      </c>
      <c r="HL108" s="230" t="str">
        <f t="shared" si="457"/>
        <v/>
      </c>
      <c r="HM108" s="231">
        <f>IF(CC108="",0,IFERROR(VLOOKUP(CC103&amp;CC104&amp;CC105&amp;CC106&amp;CC107&amp;CC108,General!I:J,2,FALSE),0))</f>
        <v>0</v>
      </c>
      <c r="HN108" s="231">
        <f>IF(CF108="",0,IFERROR(VLOOKUP(CF103&amp;CF104&amp;CF105&amp;CF106&amp;CF107&amp;CF108,General!I:J,2,FALSE),0))</f>
        <v>0</v>
      </c>
      <c r="HO108" s="231">
        <f>IF(CI108="",0,IFERROR(VLOOKUP(CI103&amp;CI104&amp;CI105&amp;CI106&amp;CI107&amp;CI108,General!I:J,2,FALSE),0))</f>
        <v>0</v>
      </c>
      <c r="HP108" s="231">
        <f>IF(CL108="",0,IFERROR(VLOOKUP(CL103&amp;CL104&amp;CL105&amp;CL106&amp;CL107&amp;CL108,General!I:J,2,FALSE),0))</f>
        <v>0</v>
      </c>
      <c r="HQ108" s="231">
        <f>IF(CO108="",0,IFERROR(VLOOKUP(CO103&amp;CO104&amp;CO105&amp;CO106&amp;CO107&amp;CO108,General!I:J,2,FALSE),0))</f>
        <v>0</v>
      </c>
      <c r="HR108" s="231">
        <f>IF(CR108="",0,IFERROR(VLOOKUP(CR103&amp;CR104&amp;CR105&amp;CR106&amp;CR107&amp;CR108,General!I:J,2,FALSE),0))</f>
        <v>0</v>
      </c>
      <c r="HS108" s="231">
        <f>IF(CU108="",0,IFERROR(VLOOKUP(CU103&amp;CU104&amp;CU105&amp;CU106&amp;CU107&amp;CU108,General!I:J,2,FALSE),0))</f>
        <v>0</v>
      </c>
      <c r="HT108" s="231">
        <f>IF(CX108="",0,IFERROR(VLOOKUP(CX103&amp;CX104&amp;CX105&amp;CX106&amp;CX107&amp;CX108,General!I:J,2,FALSE),0))</f>
        <v>0</v>
      </c>
      <c r="HU108" s="231">
        <f>IF(DA108="",0,IFERROR(VLOOKUP(DA103&amp;DA104&amp;DA105&amp;DA106&amp;DA107&amp;DA108,General!I:J,2,FALSE),0))</f>
        <v>0</v>
      </c>
      <c r="HV108" s="231">
        <f>IF(DD108="",0,IFERROR(VLOOKUP(DD103&amp;DD104&amp;DD105&amp;DD106&amp;DD107&amp;DD108,General!I:J,2,FALSE),0))</f>
        <v>0</v>
      </c>
      <c r="HW108" s="231">
        <f>IF(DG108="",0,IFERROR(VLOOKUP(DG103&amp;DG104&amp;DG105&amp;DG106&amp;DG107&amp;DG108,General!I:J,2,FALSE),0))</f>
        <v>0</v>
      </c>
      <c r="HX108" s="231">
        <f>IF(DJ108="",0,IFERROR(VLOOKUP(DJ103&amp;DJ104&amp;DJ105&amp;DJ106&amp;DJ107&amp;DJ108,General!I:J,2,FALSE),0))</f>
        <v>0</v>
      </c>
      <c r="HY108" s="231">
        <f>IF(DM108="",0,IFERROR(VLOOKUP(DM103&amp;DM104&amp;DM105&amp;DM106&amp;DM107&amp;DM108,General!I:J,2,FALSE),0))</f>
        <v>0</v>
      </c>
      <c r="HZ108" s="231">
        <f>IF(DP108="",0,IFERROR(VLOOKUP(DP103&amp;DP104&amp;DP105&amp;DP106&amp;DP107&amp;DP108,General!I:J,2,FALSE),0))</f>
        <v>0</v>
      </c>
      <c r="IA108" s="231">
        <f>IF(DS108="",0,IFERROR(VLOOKUP(DS103&amp;DS104&amp;DS105&amp;DS106&amp;DS107&amp;DS108,General!I:J,2,FALSE),0))</f>
        <v>0</v>
      </c>
      <c r="IB108" s="231">
        <f>IF(DV108="",0,IFERROR(VLOOKUP(DV103&amp;DV104&amp;DV105&amp;DV106&amp;DV107&amp;DV108,General!I:J,2,FALSE),0))</f>
        <v>0</v>
      </c>
      <c r="IC108" s="229">
        <f>IF(DY108="",0,IFERROR(VLOOKUP(DY103&amp;DY104&amp;DY105&amp;DY106&amp;DY107&amp;DY108,General!I:J,2,FALSE),0))</f>
        <v>0</v>
      </c>
      <c r="ID108" s="229">
        <f>IF(EB108="",0,IFERROR(VLOOKUP(EB103&amp;EB104&amp;EB105&amp;EB106&amp;EB107&amp;EB108,General!I:J,2,FALSE),0))</f>
        <v>0</v>
      </c>
      <c r="IE108" s="229">
        <v>0</v>
      </c>
      <c r="IF108" s="234" t="str">
        <f t="shared" si="426"/>
        <v/>
      </c>
      <c r="IG108" s="234" t="str">
        <f t="shared" si="363"/>
        <v>N</v>
      </c>
      <c r="IH108" s="234" t="str">
        <f t="shared" ca="1" si="364"/>
        <v>N</v>
      </c>
      <c r="II108" s="234" t="str">
        <f t="shared" si="365"/>
        <v>N</v>
      </c>
      <c r="IJ108" s="234" t="str">
        <f t="shared" si="366"/>
        <v/>
      </c>
      <c r="IK108" s="276" t="str">
        <f t="shared" ca="1" si="367"/>
        <v/>
      </c>
      <c r="IL108" s="234" t="str">
        <f t="shared" ca="1" si="368"/>
        <v/>
      </c>
      <c r="IM108" s="234" t="str">
        <f t="shared" si="369"/>
        <v/>
      </c>
      <c r="IN108" s="234" t="str">
        <f t="shared" si="370"/>
        <v/>
      </c>
      <c r="IO108" s="234" t="str">
        <f t="shared" si="371"/>
        <v/>
      </c>
      <c r="IP108" s="234" t="str">
        <f t="shared" si="372"/>
        <v/>
      </c>
      <c r="IQ108" s="234" t="str">
        <f t="shared" si="278"/>
        <v/>
      </c>
      <c r="IR108" s="234" t="str">
        <f t="shared" si="279"/>
        <v/>
      </c>
      <c r="IS108" s="234" t="str">
        <f t="shared" si="266"/>
        <v>00000</v>
      </c>
      <c r="IT108" s="234" t="str">
        <f t="shared" si="266"/>
        <v>00000</v>
      </c>
      <c r="IU108" s="234" t="str">
        <f t="shared" si="267"/>
        <v>000000</v>
      </c>
      <c r="IV108" s="234" t="str">
        <f t="shared" si="267"/>
        <v>000000</v>
      </c>
      <c r="IW108" s="234" t="str">
        <f t="shared" si="268"/>
        <v>B</v>
      </c>
      <c r="IX108" s="234" t="str">
        <f t="shared" si="427"/>
        <v>B</v>
      </c>
      <c r="IY108" s="234" t="str">
        <f t="shared" si="373"/>
        <v/>
      </c>
      <c r="IZ108" s="234" t="str">
        <f t="shared" ca="1" si="374"/>
        <v/>
      </c>
      <c r="JA108" s="234" t="str">
        <f t="shared" ca="1" si="375"/>
        <v>0</v>
      </c>
      <c r="JB108" s="234" t="str">
        <f t="shared" ca="1" si="376"/>
        <v/>
      </c>
      <c r="JC108" s="234" t="str">
        <f t="shared" si="377"/>
        <v>0</v>
      </c>
      <c r="JD108" s="234" t="str">
        <f t="shared" ca="1" si="378"/>
        <v/>
      </c>
      <c r="JE108" s="234" t="str">
        <f t="shared" ca="1" si="428"/>
        <v/>
      </c>
      <c r="JF108" s="234" t="str">
        <f t="shared" ca="1" si="429"/>
        <v/>
      </c>
      <c r="JG108" s="234" t="str">
        <f t="shared" ca="1" si="430"/>
        <v/>
      </c>
      <c r="JH108" s="234" t="str">
        <f t="shared" si="379"/>
        <v/>
      </c>
      <c r="JI108" s="234"/>
      <c r="JJ108" s="234"/>
      <c r="JK108" s="234"/>
      <c r="JL108" s="234"/>
      <c r="JM108" s="234"/>
      <c r="JN108" s="234">
        <v>2</v>
      </c>
      <c r="JO108" s="218"/>
      <c r="JP108" s="234"/>
      <c r="JQ108" s="234"/>
      <c r="JS108" s="281" t="e">
        <f t="shared" si="454"/>
        <v>#DIV/0!</v>
      </c>
      <c r="JT108" s="1" t="e">
        <f t="shared" si="455"/>
        <v>#DIV/0!</v>
      </c>
      <c r="JU108" s="1" t="e">
        <f t="shared" si="431"/>
        <v>#DIV/0!</v>
      </c>
      <c r="JV108" s="1" t="e">
        <f t="shared" si="432"/>
        <v>#DIV/0!</v>
      </c>
      <c r="JW108" s="1" t="e">
        <f t="shared" si="433"/>
        <v>#DIV/0!</v>
      </c>
      <c r="JX108" s="1" t="str">
        <f t="shared" si="434"/>
        <v/>
      </c>
      <c r="JY108" s="1" t="str">
        <f t="shared" si="435"/>
        <v/>
      </c>
      <c r="JZ108" s="1" t="str">
        <f t="shared" si="436"/>
        <v/>
      </c>
      <c r="KA108" s="1" t="str">
        <f t="shared" si="437"/>
        <v/>
      </c>
      <c r="KB108" s="1" t="str">
        <f t="shared" si="438"/>
        <v/>
      </c>
      <c r="KC108" s="1" t="str" cm="1">
        <f t="array" aca="1" ref="KC108" ca="1">IF(INDIRECT(VLOOKUP(KC107,General!AC:AE,3,FALSE)&amp;FQ107)&gt;1,KC107,JX108)</f>
        <v>DL</v>
      </c>
      <c r="KD108" s="1" t="str" cm="1">
        <f t="array" aca="1" ref="KD108" ca="1">IF(AND(INDIRECT(VLOOKUP(KD107,General!AC:AE,3,FALSE)&amp;FQ107)&gt;6,KD107&lt;&gt;KC108),KD107,IF(JX108&lt;&gt;KC108,JX108,IF(AND(JX108=JY108,JX108=JZ108),KA108,IF(JX108=JY108,JZ108,JY108))))</f>
        <v>DR</v>
      </c>
      <c r="KE108" s="1" t="str" cm="1">
        <f t="array" aca="1" ref="KE108" ca="1">IF(AND(INDIRECT(VLOOKUP(KE107,General!AC:AE,3,FALSE)&amp;FQ107)&gt;6,KE107&lt;&gt;KC108,KE107&lt;&gt;KD108),KE107,IF(AND(JX108&lt;&gt;KC108,JX108&lt;&gt;KD108),JX108,IF(AND(JY108&lt;&gt;KC108,JY108&lt;&gt;KD108),JY108,IF(AND(JZ108&lt;&gt;KC108,JZ108&lt;&gt;KD108),JZ108,IF(AND(KA108&lt;&gt;KC108,KA108&lt;&gt;KD108),KA108,KB108)))))</f>
        <v>CW</v>
      </c>
      <c r="KF108" s="1" t="str" cm="1">
        <f t="array" aca="1" ref="KF108" ca="1">INDIRECT(KC108&amp;FQ108)</f>
        <v/>
      </c>
      <c r="KG108" s="1" t="str" cm="1">
        <f t="array" aca="1" ref="KG108" ca="1">INDIRECT(KD108&amp;FQ108)</f>
        <v/>
      </c>
      <c r="KH108" s="1" t="str" cm="1">
        <f t="array" aca="1" ref="KH108" ca="1">INDIRECT(KE108&amp;FQ108)</f>
        <v/>
      </c>
      <c r="KI108" s="1" t="str">
        <f ca="1">VLOOKUP(KC108,General!AF:AG,2,FALSE)</f>
        <v xml:space="preserve">L3O </v>
      </c>
      <c r="KJ108" s="1" t="str">
        <f ca="1">VLOOKUP(KD108,General!AF:AG,2,FALSE)</f>
        <v xml:space="preserve">L4O </v>
      </c>
      <c r="KK108" s="1" t="str">
        <f ca="1">VLOOKUP(KE108,General!AF:AG,2,FALSE)</f>
        <v>AWB</v>
      </c>
      <c r="KL108" s="1" t="str">
        <f t="shared" ca="1" si="450"/>
        <v>Y</v>
      </c>
      <c r="KM108" s="1" t="str">
        <f t="shared" ca="1" si="451"/>
        <v>Y</v>
      </c>
      <c r="KN108" s="1" t="str">
        <f t="shared" ca="1" si="452"/>
        <v>Y</v>
      </c>
    </row>
    <row r="109" spans="1:300" ht="15.75" thickBot="1">
      <c r="A109" s="1">
        <v>105</v>
      </c>
      <c r="B109" s="75" t="str">
        <f t="shared" si="286"/>
        <v/>
      </c>
      <c r="C109" s="92" t="str">
        <f t="shared" si="439"/>
        <v/>
      </c>
      <c r="D109" s="88" t="str">
        <f t="shared" si="380"/>
        <v/>
      </c>
      <c r="E109" s="89" t="str">
        <f t="shared" si="380"/>
        <v/>
      </c>
      <c r="F109" s="10" t="str">
        <f t="shared" si="287"/>
        <v/>
      </c>
      <c r="H109" s="95" t="str">
        <f t="shared" si="440"/>
        <v/>
      </c>
      <c r="I109" s="88" t="str">
        <f t="shared" si="381"/>
        <v/>
      </c>
      <c r="J109" s="89" t="str">
        <f t="shared" si="381"/>
        <v/>
      </c>
      <c r="K109" s="10" t="str">
        <f t="shared" si="382"/>
        <v/>
      </c>
      <c r="L109" s="52"/>
      <c r="M109" s="16" t="str">
        <f>IF(Dashboard!AH109="","",Dashboard!AH109)</f>
        <v/>
      </c>
      <c r="O109" s="75" t="str">
        <f t="shared" si="441"/>
        <v/>
      </c>
      <c r="P109" s="88" t="str">
        <f t="shared" si="383"/>
        <v/>
      </c>
      <c r="Q109" s="89" t="str">
        <f t="shared" si="383"/>
        <v/>
      </c>
      <c r="R109" s="5" t="str">
        <f t="shared" si="384"/>
        <v/>
      </c>
      <c r="S109" s="5" t="str">
        <f t="shared" ref="S109" si="486">IF(M109="","",IF(X109="",IF(AO109="S",0,S108),IF(X109="W",IF(AO109="S",0,S108)+BZ109*INT(REPLACE(B109,1,1,"")),IF(AO109="S",0,S108)-BZ109*INT(REPLACE(B109,1,1,"")))))</f>
        <v/>
      </c>
      <c r="T109" s="111" t="str">
        <f t="shared" si="386"/>
        <v/>
      </c>
      <c r="U109" s="5" t="str">
        <f>IF(M109="","",IF(B109="NB",U108,IF(T109="",SUM($T$5:$T109)+S109,SUM($T$5:$T109))))</f>
        <v/>
      </c>
      <c r="V109" s="99" t="str">
        <f t="shared" si="272"/>
        <v/>
      </c>
      <c r="W109" s="72" t="e">
        <f t="shared" ca="1" si="288"/>
        <v>#VALUE!</v>
      </c>
      <c r="X109" s="74" t="str">
        <f t="shared" si="289"/>
        <v/>
      </c>
      <c r="Y109" s="9" t="str">
        <f t="shared" ca="1" si="280"/>
        <v>D</v>
      </c>
      <c r="Z109" s="4" t="str">
        <f t="shared" ca="1" si="281"/>
        <v>D</v>
      </c>
      <c r="AA109" s="4" t="str">
        <f t="shared" ca="1" si="282"/>
        <v>B</v>
      </c>
      <c r="AB109" s="4" t="str">
        <f t="shared" si="442"/>
        <v/>
      </c>
      <c r="AC109" s="4" t="str">
        <f t="shared" si="443"/>
        <v/>
      </c>
      <c r="AD109" s="4" t="str">
        <f t="shared" si="444"/>
        <v/>
      </c>
      <c r="AE109" s="1" t="str">
        <f t="shared" si="387"/>
        <v/>
      </c>
      <c r="AF109" s="1" t="str">
        <f t="shared" si="388"/>
        <v/>
      </c>
      <c r="AG109" s="1" t="str">
        <f t="shared" si="389"/>
        <v/>
      </c>
      <c r="AH109" s="1" t="str">
        <f t="shared" si="390"/>
        <v/>
      </c>
      <c r="AI109" s="1" t="str">
        <f t="shared" si="391"/>
        <v/>
      </c>
      <c r="AJ109" s="1" t="str">
        <f t="shared" si="392"/>
        <v/>
      </c>
      <c r="AK109" s="1">
        <f t="shared" si="393"/>
        <v>0</v>
      </c>
      <c r="AL109" s="1">
        <f t="shared" si="393"/>
        <v>0</v>
      </c>
      <c r="AM109" s="1" t="str">
        <f t="shared" si="273"/>
        <v/>
      </c>
      <c r="AN109" s="1">
        <f>IF(X109="",0,IFERROR(VLOOKUP(X104&amp;X105&amp;X106&amp;X107&amp;X108&amp;X109,BW:BX,2,FALSE),0))</f>
        <v>0</v>
      </c>
      <c r="AO109" s="1" t="str">
        <f t="shared" si="445"/>
        <v/>
      </c>
      <c r="AP109" s="1" t="str">
        <f t="shared" si="291"/>
        <v>N</v>
      </c>
      <c r="AQ109" s="1" t="str">
        <f t="shared" si="292"/>
        <v>N</v>
      </c>
      <c r="AR109" s="1" t="str">
        <f t="shared" si="293"/>
        <v>N</v>
      </c>
      <c r="AS109" s="1" t="str">
        <f t="shared" si="294"/>
        <v/>
      </c>
      <c r="AT109" s="15" t="str">
        <f t="shared" ca="1" si="394"/>
        <v/>
      </c>
      <c r="AU109" s="1" t="str">
        <f t="shared" ca="1" si="295"/>
        <v/>
      </c>
      <c r="AV109" s="1" t="str">
        <f t="shared" ca="1" si="296"/>
        <v/>
      </c>
      <c r="AW109" s="1" t="str">
        <f t="shared" si="297"/>
        <v/>
      </c>
      <c r="AX109" s="1" t="str">
        <f t="shared" si="298"/>
        <v/>
      </c>
      <c r="AY109" s="1" t="str">
        <f t="shared" si="299"/>
        <v/>
      </c>
      <c r="AZ109" s="1" t="str">
        <f>IF(Dashboard!AH109="P",IF(AZ108="",1,AZ108+1),"")</f>
        <v/>
      </c>
      <c r="BA109" s="1" t="str">
        <f>IF(Dashboard!AH109="B",IF(BA108="",1,BA108+1),"")</f>
        <v/>
      </c>
      <c r="BB109" s="1" t="str">
        <f t="shared" si="270"/>
        <v>00000</v>
      </c>
      <c r="BC109" s="1" t="str">
        <f t="shared" si="270"/>
        <v>00000</v>
      </c>
      <c r="BD109" s="1" t="str">
        <f t="shared" si="271"/>
        <v>000000</v>
      </c>
      <c r="BE109" s="1" t="str">
        <f t="shared" si="271"/>
        <v>000000</v>
      </c>
      <c r="BF109" s="1" t="str">
        <f t="shared" si="395"/>
        <v>B</v>
      </c>
      <c r="BG109" s="1" t="str">
        <f t="shared" si="300"/>
        <v/>
      </c>
      <c r="BH109" s="1">
        <f t="shared" ca="1" si="396"/>
        <v>0</v>
      </c>
      <c r="BI109" s="1" t="str">
        <f t="shared" si="301"/>
        <v/>
      </c>
      <c r="BJ109" s="1">
        <f t="shared" ca="1" si="397"/>
        <v>0</v>
      </c>
      <c r="BK109" s="1" t="str">
        <f t="shared" si="302"/>
        <v/>
      </c>
      <c r="BL109" s="1">
        <f t="shared" ca="1" si="398"/>
        <v>0</v>
      </c>
      <c r="BM109" s="1" t="str">
        <f t="shared" ca="1" si="399"/>
        <v>0</v>
      </c>
      <c r="BN109" s="1" t="str">
        <f t="shared" ca="1" si="400"/>
        <v>0</v>
      </c>
      <c r="BO109" s="1" t="str">
        <f t="shared" ca="1" si="401"/>
        <v>0</v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-3</v>
      </c>
      <c r="BZ109" s="1">
        <f>IF(Dashboard!U109="",1,0.5)</f>
        <v>1</v>
      </c>
      <c r="CB109" s="245" t="str">
        <f t="shared" si="303"/>
        <v/>
      </c>
      <c r="CC109" s="246" t="str">
        <f t="shared" si="459"/>
        <v/>
      </c>
      <c r="CD109" s="244" t="str">
        <f t="shared" si="305"/>
        <v/>
      </c>
      <c r="CE109" s="245" t="str">
        <f t="shared" si="306"/>
        <v/>
      </c>
      <c r="CF109" s="246" t="str">
        <f t="shared" si="460"/>
        <v/>
      </c>
      <c r="CG109" s="244" t="str">
        <f t="shared" si="308"/>
        <v/>
      </c>
      <c r="CH109" s="245" t="str">
        <f t="shared" si="309"/>
        <v/>
      </c>
      <c r="CI109" s="246" t="str">
        <f t="shared" si="461"/>
        <v/>
      </c>
      <c r="CJ109" s="244" t="str">
        <f t="shared" si="311"/>
        <v/>
      </c>
      <c r="CK109" s="245" t="str">
        <f t="shared" si="312"/>
        <v/>
      </c>
      <c r="CL109" s="246" t="str">
        <f t="shared" si="462"/>
        <v/>
      </c>
      <c r="CM109" s="244" t="str">
        <f t="shared" si="314"/>
        <v/>
      </c>
      <c r="CN109" s="245" t="str">
        <f t="shared" si="402"/>
        <v/>
      </c>
      <c r="CO109" s="246" t="str">
        <f t="shared" si="463"/>
        <v/>
      </c>
      <c r="CP109" s="244" t="str">
        <f t="shared" si="316"/>
        <v/>
      </c>
      <c r="CQ109" s="245" t="str">
        <f t="shared" si="464"/>
        <v/>
      </c>
      <c r="CR109" s="246" t="str">
        <f t="shared" si="465"/>
        <v/>
      </c>
      <c r="CS109" s="244" t="str">
        <f t="shared" si="319"/>
        <v/>
      </c>
      <c r="CT109" s="245" t="str">
        <f t="shared" si="466"/>
        <v/>
      </c>
      <c r="CU109" s="246" t="str">
        <f t="shared" si="467"/>
        <v/>
      </c>
      <c r="CV109" s="244" t="str">
        <f t="shared" si="322"/>
        <v/>
      </c>
      <c r="CW109" s="245" t="str">
        <f t="shared" si="323"/>
        <v/>
      </c>
      <c r="CX109" s="246" t="str">
        <f t="shared" si="468"/>
        <v/>
      </c>
      <c r="CY109" s="247" t="str">
        <f t="shared" si="325"/>
        <v/>
      </c>
      <c r="CZ109" s="245" t="str">
        <f t="shared" si="326"/>
        <v/>
      </c>
      <c r="DA109" s="246" t="str">
        <f t="shared" si="469"/>
        <v/>
      </c>
      <c r="DB109" s="244" t="str">
        <f t="shared" si="328"/>
        <v/>
      </c>
      <c r="DC109" s="245" t="str">
        <f t="shared" si="329"/>
        <v/>
      </c>
      <c r="DD109" s="246" t="str">
        <f t="shared" si="470"/>
        <v/>
      </c>
      <c r="DE109" s="244" t="str">
        <f t="shared" si="331"/>
        <v/>
      </c>
      <c r="DF109" s="245" t="str">
        <f t="shared" si="332"/>
        <v/>
      </c>
      <c r="DG109" s="246" t="str">
        <f t="shared" si="471"/>
        <v/>
      </c>
      <c r="DH109" s="244" t="str">
        <f t="shared" si="334"/>
        <v/>
      </c>
      <c r="DI109" s="245" t="str">
        <f t="shared" si="472"/>
        <v/>
      </c>
      <c r="DJ109" s="246" t="str">
        <f t="shared" si="473"/>
        <v/>
      </c>
      <c r="DK109" s="244" t="str">
        <f t="shared" si="337"/>
        <v/>
      </c>
      <c r="DL109" s="245" t="str">
        <f t="shared" si="474"/>
        <v/>
      </c>
      <c r="DM109" s="246" t="str">
        <f t="shared" si="475"/>
        <v/>
      </c>
      <c r="DN109" s="244" t="str">
        <f t="shared" si="340"/>
        <v/>
      </c>
      <c r="DO109" s="245" t="str">
        <f t="shared" si="476"/>
        <v/>
      </c>
      <c r="DP109" s="246" t="str">
        <f t="shared" si="477"/>
        <v/>
      </c>
      <c r="DQ109" s="244" t="str">
        <f t="shared" si="343"/>
        <v/>
      </c>
      <c r="DR109" s="245" t="str">
        <f t="shared" si="478"/>
        <v/>
      </c>
      <c r="DS109" s="246" t="str">
        <f t="shared" si="479"/>
        <v/>
      </c>
      <c r="DT109" s="244" t="str">
        <f t="shared" si="346"/>
        <v/>
      </c>
      <c r="DU109" s="245" t="str">
        <f t="shared" si="480"/>
        <v/>
      </c>
      <c r="DV109" s="246" t="str">
        <f t="shared" si="481"/>
        <v/>
      </c>
      <c r="DW109" s="244" t="str">
        <f t="shared" si="349"/>
        <v/>
      </c>
      <c r="DX109" s="245" t="str">
        <f t="shared" si="482"/>
        <v/>
      </c>
      <c r="DY109" s="246" t="str">
        <f t="shared" si="483"/>
        <v/>
      </c>
      <c r="DZ109" s="244" t="str">
        <f t="shared" si="352"/>
        <v/>
      </c>
      <c r="EA109" s="245" t="str">
        <f t="shared" si="353"/>
        <v/>
      </c>
      <c r="EB109" s="246" t="str">
        <f t="shared" si="484"/>
        <v/>
      </c>
      <c r="EC109" s="244" t="str">
        <f t="shared" si="355"/>
        <v/>
      </c>
      <c r="ED109" s="252">
        <f t="shared" si="403"/>
        <v>0</v>
      </c>
      <c r="EE109" s="253">
        <f t="shared" si="404"/>
        <v>0</v>
      </c>
      <c r="EF109" s="254" t="str">
        <f t="shared" si="405"/>
        <v/>
      </c>
      <c r="EG109" s="255" t="e">
        <f t="shared" si="485"/>
        <v>#DIV/0!</v>
      </c>
      <c r="EH109" s="255" t="e">
        <f t="shared" si="485"/>
        <v>#DIV/0!</v>
      </c>
      <c r="EI109" s="255" t="e">
        <f t="shared" si="485"/>
        <v>#DIV/0!</v>
      </c>
      <c r="EJ109" s="255" t="e">
        <f t="shared" si="458"/>
        <v>#DIV/0!</v>
      </c>
      <c r="EK109" s="255" t="e">
        <f t="shared" si="458"/>
        <v>#DIV/0!</v>
      </c>
      <c r="EL109" s="255" t="e">
        <f t="shared" si="458"/>
        <v>#DIV/0!</v>
      </c>
      <c r="EM109" s="255" t="e">
        <f t="shared" si="458"/>
        <v>#DIV/0!</v>
      </c>
      <c r="EN109" s="255" t="e">
        <f t="shared" si="458"/>
        <v>#DIV/0!</v>
      </c>
      <c r="EO109" s="255" t="e">
        <f t="shared" si="458"/>
        <v>#DIV/0!</v>
      </c>
      <c r="EP109" s="255" t="e">
        <f t="shared" si="458"/>
        <v>#DIV/0!</v>
      </c>
      <c r="EQ109" s="255" t="e">
        <f t="shared" si="458"/>
        <v>#DIV/0!</v>
      </c>
      <c r="ER109" s="255" t="e">
        <f t="shared" si="458"/>
        <v>#DIV/0!</v>
      </c>
      <c r="ES109" s="255" t="e">
        <f t="shared" si="458"/>
        <v>#DIV/0!</v>
      </c>
      <c r="ET109" s="255" t="e">
        <f t="shared" si="458"/>
        <v>#DIV/0!</v>
      </c>
      <c r="EU109" s="255" t="e">
        <f t="shared" si="458"/>
        <v>#DIV/0!</v>
      </c>
      <c r="EV109" s="255" t="e">
        <f t="shared" si="458"/>
        <v>#DIV/0!</v>
      </c>
      <c r="EW109" s="255" t="e">
        <f t="shared" si="458"/>
        <v>#DIV/0!</v>
      </c>
      <c r="EX109" s="255" t="e">
        <f t="shared" si="458"/>
        <v>#DIV/0!</v>
      </c>
      <c r="EY109" s="256" t="str">
        <f t="shared" si="407"/>
        <v/>
      </c>
      <c r="EZ109" s="257" t="str">
        <f t="shared" si="408"/>
        <v/>
      </c>
      <c r="FA109" s="257" t="str">
        <f t="shared" si="409"/>
        <v/>
      </c>
      <c r="FB109" s="257" t="str">
        <f t="shared" si="410"/>
        <v/>
      </c>
      <c r="FC109" s="257" t="str">
        <f t="shared" si="411"/>
        <v/>
      </c>
      <c r="FD109" s="257" t="str">
        <f t="shared" si="412"/>
        <v/>
      </c>
      <c r="FE109" s="257" t="str">
        <f t="shared" si="413"/>
        <v/>
      </c>
      <c r="FF109" s="257" t="str">
        <f t="shared" si="414"/>
        <v/>
      </c>
      <c r="FG109" s="257" t="str">
        <f t="shared" si="415"/>
        <v/>
      </c>
      <c r="FH109" s="257" t="str">
        <f t="shared" si="416"/>
        <v/>
      </c>
      <c r="FI109" s="257" t="str">
        <f t="shared" si="417"/>
        <v/>
      </c>
      <c r="FJ109" s="257" t="str">
        <f t="shared" si="418"/>
        <v/>
      </c>
      <c r="FK109" s="257" t="str">
        <f t="shared" si="419"/>
        <v/>
      </c>
      <c r="FL109" s="257" t="str">
        <f t="shared" si="420"/>
        <v/>
      </c>
      <c r="FM109" s="257" t="str">
        <f t="shared" si="421"/>
        <v/>
      </c>
      <c r="FN109" s="257" t="str">
        <f t="shared" si="422"/>
        <v/>
      </c>
      <c r="FO109" s="257" t="str">
        <f t="shared" si="423"/>
        <v/>
      </c>
      <c r="FP109" s="258" t="str">
        <f t="shared" si="424"/>
        <v/>
      </c>
      <c r="FQ109" s="243">
        <v>109</v>
      </c>
      <c r="FR109" s="247">
        <f t="shared" si="453"/>
        <v>104</v>
      </c>
      <c r="FS109" s="230" t="str" cm="1">
        <f t="array" ref="FS109">IFERROR(INDEX($EG$4:$EX$4,_xlfn.AGGREGATE(15,6,COLUMN($EG$4:$EX$4)-COLUMN($EF$1)/($EG109:$EX109=LARGE($EG109:$EX109,1)),COLUMNS($EX$4:$EX$4))),"")</f>
        <v/>
      </c>
      <c r="FT109" s="230" t="str" cm="1">
        <f t="array" ref="FT109">IFERROR(INDEX($EG$4:$EX$4,_xlfn.AGGREGATE(15,6,COLUMN($EG$4:$EX$4)-COLUMN($EF$1)/($EG109:$EX109=LARGE($EG109:$EX109,2)),COLUMNS($EX$4:$EY$4))),"")</f>
        <v/>
      </c>
      <c r="FU109" s="230" t="str" cm="1">
        <f t="array" ref="FU109">IFERROR(INDEX($EG$4:$EX$4,_xlfn.AGGREGATE(15,6,COLUMN($EG$4:$EX$4)-COLUMN($EF$1)/($EG109:$EX109=LARGE($EG109:$EX109,3)),COLUMNS($EX$4:$EZ$4))),"")</f>
        <v/>
      </c>
      <c r="FV109" s="230" t="str" cm="1">
        <f t="array" ref="FV109">IFERROR(INDEX($EG$4:$EX$4,_xlfn.AGGREGATE(15,6,COLUMN($EG$4:$EX$4)-COLUMN($EF$1)/($EG109:$EX109=LARGE($EG109:$EX109,4)),COLUMNS($EX$4:$FA$4))),"")</f>
        <v/>
      </c>
      <c r="FW109" s="230" t="str" cm="1">
        <f t="array" ref="FW109">IFERROR(INDEX($EG$4:$EX$4,_xlfn.AGGREGATE(15,6,COLUMN($EG$4:$EX$4)-COLUMN($EF$1)/($EG109:$EX109=LARGE($EG109:$EX109,5)),COLUMNS($EX$4:$FB$4))),"")</f>
        <v/>
      </c>
      <c r="FX109" s="230" t="str" cm="1">
        <f t="array" ref="FX109">IFERROR(INDEX($EG$4:$EX$4,_xlfn.AGGREGATE(15,6,COLUMN($EG$4:$EX$4)-COLUMN($EF$1)/($EG109:$EX109=LARGE($EG109:$EX109,6)),COLUMNS($EX$4:$FC$4))),"")</f>
        <v/>
      </c>
      <c r="FY109" s="243" t="str">
        <f t="shared" si="446"/>
        <v/>
      </c>
      <c r="FZ109" s="246" t="str">
        <f t="shared" ca="1" si="447"/>
        <v>R</v>
      </c>
      <c r="GA109" s="231" t="e" cm="1">
        <f t="array" aca="1" ref="GA109" ca="1">IF(INDIRECT(VLOOKUP(GA108,General!AC:AE,3,FALSE)&amp;FQ108)&gt;0,GA108,FY108)</f>
        <v>#N/A</v>
      </c>
      <c r="GB109" s="232">
        <f t="shared" ca="1" si="448"/>
        <v>4</v>
      </c>
      <c r="GC109" s="245"/>
      <c r="GD109" s="246"/>
      <c r="GE109" s="246"/>
      <c r="GF109" s="246"/>
      <c r="GG109" s="246"/>
      <c r="GH109" s="244"/>
      <c r="GI109" s="259">
        <f ca="1">IF(FS109="",-1,COUNTIF(INDIRECT(GC109&amp;$DN$10):INDIRECT(GC109&amp;FQ109),"Y"))</f>
        <v>-1</v>
      </c>
      <c r="GJ109" s="262">
        <f ca="1">IF(FT109="",-1,COUNTIF(INDIRECT(GD109&amp;$DN$10):INDIRECT(GD109&amp;FQ109),"Y"))</f>
        <v>-1</v>
      </c>
      <c r="GK109" s="262">
        <f ca="1">IF(FU109="",-1,COUNTIF(INDIRECT(GE109&amp;$DN$10):INDIRECT(GE109&amp;FQ109),"Y"))</f>
        <v>-1</v>
      </c>
      <c r="GL109" s="260">
        <f ca="1">IF(FV109="",-1,COUNTIF(INDIRECT(GF109&amp;$DN$10):INDIRECT(GF109&amp;FQ109),"Y"))</f>
        <v>-1</v>
      </c>
      <c r="GM109" s="264">
        <f ca="1">IF(FW109="",-1,COUNTIF(INDIRECT(GG109&amp;$DN$10):INDIRECT(GG109&amp;FQ109),"Y"))</f>
        <v>-1</v>
      </c>
      <c r="GN109" s="264">
        <f ca="1">IF(FX109="",-1,COUNTIF(INDIRECT(GH109&amp;$DN$10):INDIRECT(GH109&amp;FQ109),"Y"))</f>
        <v>-1</v>
      </c>
      <c r="GO109" s="245" t="str" cm="1">
        <f t="array" ref="GO109">IFERROR(INDEX($DP$109:$DU$109,_xlfn.AGGREGATE(15,6,COLUMN($DP$109:$DU$109)-COLUMN($DO$109)/($EF$109:$EK$109=MAX($EF$109:$EK$109)),COLUMNS($DP$109:FS109))),"")</f>
        <v/>
      </c>
      <c r="GP109" s="246" t="str" cm="1">
        <f t="array" ref="GP109">IFERROR(INDEX($DP$109:$DU$109,_xlfn.AGGREGATE(15,6,COLUMN($DP$109:$DU$109)-COLUMN($DO$109)/($EF$109:$EK$109=MAX($EF$109:$EK$109)),COLUMNS($DP$109:FT109))),"")</f>
        <v/>
      </c>
      <c r="GQ109" s="246" t="str" cm="1">
        <f t="array" ref="GQ109">IFERROR(INDEX($DP$109:$DU$109,_xlfn.AGGREGATE(15,6,COLUMN($DP$109:$DU$109)-COLUMN($DO$109)/($EF$109:$EK$109=MAX($EF$109:$EK$109)),COLUMNS($DP$109:FU109))),"")</f>
        <v/>
      </c>
      <c r="GR109" s="246" t="str" cm="1">
        <f t="array" ref="GR109">IFERROR(INDEX($DP$109:$DU$109,_xlfn.AGGREGATE(15,6,COLUMN($DP$109:$DU$109)-COLUMN($DO$109)/($EF$109:$EK$109=MAX($EF$109:$EK$109)),COLUMNS($DP$109:FV109))),"")</f>
        <v/>
      </c>
      <c r="GS109" s="246" t="str" cm="1">
        <f t="array" ref="GS109">IFERROR(INDEX($DP$109:$DU$109,_xlfn.AGGREGATE(15,6,COLUMN($DP$109:$DU$109)-COLUMN($DO$109)/($EF$109:$EK$109=MAX($EF$109:$EK$109)),COLUMNS($DP$109:FW109))),"")</f>
        <v/>
      </c>
      <c r="GT109" s="244" t="str" cm="1">
        <f t="array" ref="GT109">IFERROR(INDEX($DP$109:$DU$109,_xlfn.AGGREGATE(15,6,COLUMN($DP$109:$DU$109)-COLUMN($DO$109)/($EF$109:$EK$109=MAX($EF$109:$EK$109)),COLUMNS($DP$109:FX109))),"")</f>
        <v/>
      </c>
      <c r="GU109" s="234">
        <f t="shared" ca="1" si="425"/>
        <v>6</v>
      </c>
      <c r="GV109" s="247">
        <f t="shared" ca="1" si="449"/>
        <v>4</v>
      </c>
      <c r="GW109" s="263" t="str" cm="1">
        <f t="array" aca="1" ref="GW109" ca="1">INDEX(GO109:GT109,1,GV109)</f>
        <v/>
      </c>
      <c r="GX109" s="230" t="str">
        <f t="shared" ca="1" si="283"/>
        <v>B</v>
      </c>
      <c r="GY109" s="231" t="str">
        <f t="shared" ca="1" si="284"/>
        <v>T</v>
      </c>
      <c r="GZ109" s="231" t="str">
        <f t="shared" si="285"/>
        <v>C</v>
      </c>
      <c r="HA109" s="231" t="str">
        <f t="shared" si="274"/>
        <v/>
      </c>
      <c r="HB109" s="231" t="str">
        <f t="shared" ca="1" si="275"/>
        <v>00</v>
      </c>
      <c r="HC109" s="231" t="str">
        <f t="shared" si="276"/>
        <v>00</v>
      </c>
      <c r="HD109" s="234" t="str">
        <f t="shared" si="356"/>
        <v/>
      </c>
      <c r="HE109" s="234" t="str">
        <f t="shared" si="357"/>
        <v/>
      </c>
      <c r="HF109" s="234" t="str">
        <f t="shared" si="358"/>
        <v/>
      </c>
      <c r="HG109" s="234" t="str">
        <f t="shared" si="359"/>
        <v/>
      </c>
      <c r="HH109" s="234" t="str">
        <f t="shared" si="360"/>
        <v/>
      </c>
      <c r="HI109" s="234" t="str">
        <f t="shared" si="361"/>
        <v/>
      </c>
      <c r="HJ109" s="234">
        <f t="shared" ca="1" si="362"/>
        <v>0</v>
      </c>
      <c r="HK109" s="234">
        <f t="shared" ca="1" si="362"/>
        <v>0</v>
      </c>
      <c r="HL109" s="245" t="str">
        <f t="shared" si="457"/>
        <v/>
      </c>
      <c r="HM109" s="231">
        <f>IF(CC109="",0,IFERROR(VLOOKUP(CC104&amp;CC105&amp;CC106&amp;CC107&amp;CC108&amp;CC109,General!I:J,2,FALSE),0))</f>
        <v>0</v>
      </c>
      <c r="HN109" s="231">
        <f>IF(CF109="",0,IFERROR(VLOOKUP(CF104&amp;CF105&amp;CF106&amp;CF107&amp;CF108&amp;CF109,General!I:J,2,FALSE),0))</f>
        <v>0</v>
      </c>
      <c r="HO109" s="231">
        <f>IF(CI109="",0,IFERROR(VLOOKUP(CI104&amp;CI105&amp;CI106&amp;CI107&amp;CI108&amp;CI109,General!I:J,2,FALSE),0))</f>
        <v>0</v>
      </c>
      <c r="HP109" s="231">
        <f>IF(CL109="",0,IFERROR(VLOOKUP(CL104&amp;CL105&amp;CL106&amp;CL107&amp;CL108&amp;CL109,General!I:J,2,FALSE),0))</f>
        <v>0</v>
      </c>
      <c r="HQ109" s="231">
        <f>IF(CO109="",0,IFERROR(VLOOKUP(CO104&amp;CO105&amp;CO106&amp;CO107&amp;CO108&amp;CO109,General!I:J,2,FALSE),0))</f>
        <v>0</v>
      </c>
      <c r="HR109" s="231">
        <f>IF(CR109="",0,IFERROR(VLOOKUP(CR104&amp;CR105&amp;CR106&amp;CR107&amp;CR108&amp;CR109,General!I:J,2,FALSE),0))</f>
        <v>0</v>
      </c>
      <c r="HS109" s="231">
        <f>IF(CU109="",0,IFERROR(VLOOKUP(CU104&amp;CU105&amp;CU106&amp;CU107&amp;CU108&amp;CU109,General!I:J,2,FALSE),0))</f>
        <v>0</v>
      </c>
      <c r="HT109" s="231">
        <f>IF(CX109="",0,IFERROR(VLOOKUP(CX104&amp;CX105&amp;CX106&amp;CX107&amp;CX108&amp;CX109,General!I:J,2,FALSE),0))</f>
        <v>0</v>
      </c>
      <c r="HU109" s="231">
        <f>IF(DA109="",0,IFERROR(VLOOKUP(DA104&amp;DA105&amp;DA106&amp;DA107&amp;DA108&amp;DA109,General!I:J,2,FALSE),0))</f>
        <v>0</v>
      </c>
      <c r="HV109" s="231">
        <f>IF(DD109="",0,IFERROR(VLOOKUP(DD104&amp;DD105&amp;DD106&amp;DD107&amp;DD108&amp;DD109,General!I:J,2,FALSE),0))</f>
        <v>0</v>
      </c>
      <c r="HW109" s="231">
        <f>IF(DG109="",0,IFERROR(VLOOKUP(DG104&amp;DG105&amp;DG106&amp;DG107&amp;DG108&amp;DG109,General!I:J,2,FALSE),0))</f>
        <v>0</v>
      </c>
      <c r="HX109" s="231">
        <f>IF(DJ109="",0,IFERROR(VLOOKUP(DJ104&amp;DJ105&amp;DJ106&amp;DJ107&amp;DJ108&amp;DJ109,General!I:J,2,FALSE),0))</f>
        <v>0</v>
      </c>
      <c r="HY109" s="231">
        <f>IF(DM109="",0,IFERROR(VLOOKUP(DM104&amp;DM105&amp;DM106&amp;DM107&amp;DM108&amp;DM109,General!I:J,2,FALSE),0))</f>
        <v>0</v>
      </c>
      <c r="HZ109" s="231">
        <f>IF(DP109="",0,IFERROR(VLOOKUP(DP104&amp;DP105&amp;DP106&amp;DP107&amp;DP108&amp;DP109,General!I:J,2,FALSE),0))</f>
        <v>0</v>
      </c>
      <c r="IA109" s="231">
        <f>IF(DS109="",0,IFERROR(VLOOKUP(DS104&amp;DS105&amp;DS106&amp;DS107&amp;DS108&amp;DS109,General!I:J,2,FALSE),0))</f>
        <v>0</v>
      </c>
      <c r="IB109" s="231">
        <f>IF(DV109="",0,IFERROR(VLOOKUP(DV104&amp;DV105&amp;DV106&amp;DV107&amp;DV108&amp;DV109,General!I:J,2,FALSE),0))</f>
        <v>0</v>
      </c>
      <c r="IC109" s="229">
        <f>IF(DY109="",0,IFERROR(VLOOKUP(DY104&amp;DY105&amp;DY106&amp;DY107&amp;DY108&amp;DY109,General!I:J,2,FALSE),0))</f>
        <v>0</v>
      </c>
      <c r="ID109" s="229">
        <f>IF(EB109="",0,IFERROR(VLOOKUP(EB104&amp;EB105&amp;EB106&amp;EB107&amp;EB108&amp;EB109,General!I:J,2,FALSE),0))</f>
        <v>0</v>
      </c>
      <c r="IE109" s="229">
        <v>0</v>
      </c>
      <c r="IF109" s="234" t="str">
        <f t="shared" si="426"/>
        <v/>
      </c>
      <c r="IG109" s="234" t="str">
        <f t="shared" si="363"/>
        <v>N</v>
      </c>
      <c r="IH109" s="234" t="str">
        <f t="shared" ca="1" si="364"/>
        <v>N</v>
      </c>
      <c r="II109" s="234" t="str">
        <f t="shared" si="365"/>
        <v>N</v>
      </c>
      <c r="IJ109" s="234" t="str">
        <f t="shared" si="366"/>
        <v/>
      </c>
      <c r="IK109" s="276" t="str">
        <f t="shared" ca="1" si="367"/>
        <v/>
      </c>
      <c r="IL109" s="234" t="str">
        <f t="shared" ca="1" si="368"/>
        <v/>
      </c>
      <c r="IM109" s="234" t="str">
        <f t="shared" si="369"/>
        <v/>
      </c>
      <c r="IN109" s="234" t="str">
        <f t="shared" si="370"/>
        <v/>
      </c>
      <c r="IO109" s="234" t="str">
        <f t="shared" si="371"/>
        <v/>
      </c>
      <c r="IP109" s="234" t="str">
        <f t="shared" si="372"/>
        <v/>
      </c>
      <c r="IQ109" s="234" t="str">
        <f t="shared" si="278"/>
        <v/>
      </c>
      <c r="IR109" s="234" t="str">
        <f t="shared" si="279"/>
        <v/>
      </c>
      <c r="IS109" s="234" t="str">
        <f t="shared" si="266"/>
        <v>00000</v>
      </c>
      <c r="IT109" s="234" t="str">
        <f t="shared" si="266"/>
        <v>00000</v>
      </c>
      <c r="IU109" s="234" t="str">
        <f t="shared" si="267"/>
        <v>000000</v>
      </c>
      <c r="IV109" s="234" t="str">
        <f t="shared" si="267"/>
        <v>000000</v>
      </c>
      <c r="IW109" s="234" t="str">
        <f t="shared" si="268"/>
        <v>B</v>
      </c>
      <c r="IX109" s="234" t="str">
        <f t="shared" si="427"/>
        <v>B</v>
      </c>
      <c r="IY109" s="234" t="str">
        <f t="shared" si="373"/>
        <v/>
      </c>
      <c r="IZ109" s="234" t="str">
        <f t="shared" ca="1" si="374"/>
        <v/>
      </c>
      <c r="JA109" s="234" t="str">
        <f t="shared" ca="1" si="375"/>
        <v>0</v>
      </c>
      <c r="JB109" s="234" t="str">
        <f t="shared" ca="1" si="376"/>
        <v/>
      </c>
      <c r="JC109" s="234" t="str">
        <f t="shared" si="377"/>
        <v>0</v>
      </c>
      <c r="JD109" s="234" t="str">
        <f t="shared" ca="1" si="378"/>
        <v/>
      </c>
      <c r="JE109" s="234" t="str">
        <f t="shared" ca="1" si="428"/>
        <v/>
      </c>
      <c r="JF109" s="234" t="str">
        <f t="shared" ca="1" si="429"/>
        <v/>
      </c>
      <c r="JG109" s="234" t="str">
        <f t="shared" ca="1" si="430"/>
        <v/>
      </c>
      <c r="JH109" s="234" t="str">
        <f t="shared" si="379"/>
        <v/>
      </c>
      <c r="JI109" s="234"/>
      <c r="JJ109" s="234"/>
      <c r="JK109" s="234"/>
      <c r="JL109" s="234"/>
      <c r="JM109" s="234"/>
      <c r="JN109" s="234">
        <v>1</v>
      </c>
      <c r="JO109" s="218"/>
      <c r="JP109" s="234"/>
      <c r="JQ109" s="234"/>
      <c r="KC109" s="1" t="str" cm="1">
        <f t="array" aca="1" ref="KC109" ca="1">IF(INDIRECT(VLOOKUP(KC108,General!AC:AE,3,FALSE)&amp;FQ108)&gt;1,KC108,JX109)</f>
        <v>DL</v>
      </c>
      <c r="KD109" s="1" t="str" cm="1">
        <f t="array" aca="1" ref="KD109" ca="1">IF(AND(INDIRECT(VLOOKUP(KD108,General!AC:AE,3,FALSE)&amp;FQ108)&gt;6,KD108&lt;&gt;KC109),KD108,IF(JX109&lt;&gt;KC109,JX109,IF(AND(JX109=JY109,JX109=JZ109),KA109,IF(JX109=JY109,JZ109,JY109))))</f>
        <v>DR</v>
      </c>
      <c r="KE109" s="1" t="str" cm="1">
        <f t="array" aca="1" ref="KE109" ca="1">IF(AND(INDIRECT(VLOOKUP(KE108,General!AC:AE,3,FALSE)&amp;FQ108)&gt;6,KE108&lt;&gt;KC109,KE108&lt;&gt;KD109),KE108,IF(AND(JX109&lt;&gt;KC109,JX109&lt;&gt;KD109),JX109,IF(AND(JY109&lt;&gt;KC109,JY109&lt;&gt;KD109),JY109,IF(AND(JZ109&lt;&gt;KC109,JZ109&lt;&gt;KD109),JZ109,IF(AND(KA109&lt;&gt;KC109,KA109&lt;&gt;KD109),KA109,KB109)))))</f>
        <v>CW</v>
      </c>
      <c r="KF109" s="1" t="str" cm="1">
        <f t="array" aca="1" ref="KF109" ca="1">INDIRECT(KC109&amp;FQ109)</f>
        <v/>
      </c>
      <c r="KG109" s="1" t="str" cm="1">
        <f t="array" aca="1" ref="KG109" ca="1">INDIRECT(KD109&amp;FQ109)</f>
        <v/>
      </c>
      <c r="KH109" s="1" t="str" cm="1">
        <f t="array" aca="1" ref="KH109" ca="1">INDIRECT(KE109&amp;FQ109)</f>
        <v/>
      </c>
      <c r="KI109" s="1" t="str">
        <f ca="1">VLOOKUP(KC109,General!AF:AG,2,FALSE)</f>
        <v xml:space="preserve">L3O </v>
      </c>
      <c r="KJ109" s="1" t="str">
        <f ca="1">VLOOKUP(KD109,General!AF:AG,2,FALSE)</f>
        <v xml:space="preserve">L4O </v>
      </c>
      <c r="KK109" s="1" t="str">
        <f ca="1">VLOOKUP(KE109,General!AF:AG,2,FALSE)</f>
        <v>AWB</v>
      </c>
      <c r="KL109" s="1" t="str">
        <f t="shared" ca="1" si="450"/>
        <v>Y</v>
      </c>
      <c r="KM109" s="1" t="str">
        <f t="shared" ca="1" si="451"/>
        <v>Y</v>
      </c>
      <c r="KN109" s="1" t="str">
        <f t="shared" ca="1" si="452"/>
        <v>Y</v>
      </c>
    </row>
    <row r="110" spans="1:300" ht="27" thickBot="1">
      <c r="A110" s="333" t="s">
        <v>156</v>
      </c>
      <c r="B110" s="334"/>
      <c r="C110" s="334"/>
      <c r="D110" s="334"/>
      <c r="E110" s="334"/>
      <c r="F110" s="334"/>
      <c r="G110" s="334"/>
      <c r="H110" s="334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5"/>
      <c r="W110" s="46"/>
      <c r="Y110" s="70"/>
      <c r="Z110" s="70"/>
      <c r="AA110" s="70"/>
      <c r="AB110" s="4" t="str">
        <f t="shared" si="442"/>
        <v/>
      </c>
      <c r="AC110" s="4" t="str">
        <f t="shared" si="443"/>
        <v/>
      </c>
      <c r="AD110" s="4" t="str">
        <f t="shared" si="444"/>
        <v/>
      </c>
      <c r="AE110" s="1" t="str">
        <f t="shared" si="387"/>
        <v/>
      </c>
      <c r="AF110" s="1" t="str">
        <f t="shared" si="388"/>
        <v/>
      </c>
      <c r="AG110" s="1" t="str">
        <f t="shared" si="389"/>
        <v/>
      </c>
      <c r="AH110" s="1" t="str">
        <f t="shared" si="390"/>
        <v/>
      </c>
      <c r="AI110" s="1" t="str">
        <f t="shared" si="391"/>
        <v/>
      </c>
      <c r="AJ110" s="1" t="str">
        <f t="shared" si="392"/>
        <v/>
      </c>
      <c r="AK110" s="1">
        <f t="shared" si="393"/>
        <v>0</v>
      </c>
      <c r="AL110" s="1">
        <f t="shared" si="393"/>
        <v>0</v>
      </c>
      <c r="AP110" s="1" t="str">
        <f t="shared" si="291"/>
        <v>N</v>
      </c>
      <c r="AQ110" s="1" t="str">
        <f t="shared" si="292"/>
        <v>N</v>
      </c>
      <c r="AR110" s="1" t="str">
        <f t="shared" si="293"/>
        <v>N</v>
      </c>
      <c r="AT110" s="15" t="str">
        <f t="shared" ca="1" si="394"/>
        <v/>
      </c>
      <c r="AU110" s="1" t="str">
        <f t="shared" ca="1" si="295"/>
        <v/>
      </c>
      <c r="AV110" s="1" t="str">
        <f t="shared" ca="1" si="296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>IF(Dashboard!U110="",1,0.5)</f>
        <v>1</v>
      </c>
    </row>
    <row r="111" spans="1:300" ht="15.75" thickBot="1">
      <c r="A111" s="336" t="s">
        <v>158</v>
      </c>
      <c r="B111" s="337"/>
      <c r="C111" s="337"/>
      <c r="D111" s="337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  <c r="T111" s="337"/>
      <c r="U111" s="337"/>
      <c r="V111" s="338"/>
      <c r="AB111" s="4">
        <f t="shared" si="442"/>
        <v>0</v>
      </c>
      <c r="AC111" s="4">
        <f t="shared" si="443"/>
        <v>0</v>
      </c>
      <c r="AD111" s="4">
        <f t="shared" si="444"/>
        <v>0</v>
      </c>
      <c r="AE111" s="1" t="str">
        <f t="shared" si="387"/>
        <v/>
      </c>
      <c r="AF111" s="1" t="str">
        <f t="shared" si="388"/>
        <v/>
      </c>
      <c r="AG111" s="1" t="str">
        <f t="shared" si="389"/>
        <v/>
      </c>
      <c r="AH111" s="1" t="str">
        <f t="shared" si="390"/>
        <v/>
      </c>
      <c r="AI111" s="1" t="str">
        <f t="shared" si="391"/>
        <v/>
      </c>
      <c r="AJ111" s="1" t="str">
        <f t="shared" si="392"/>
        <v/>
      </c>
      <c r="AK111" s="1">
        <f t="shared" si="393"/>
        <v>0</v>
      </c>
      <c r="AL111" s="1">
        <f t="shared" si="393"/>
        <v>0</v>
      </c>
      <c r="AP111" s="1" t="str">
        <f t="shared" si="291"/>
        <v>N</v>
      </c>
      <c r="AQ111" s="1" t="str">
        <f t="shared" si="292"/>
        <v>N</v>
      </c>
      <c r="AR111" s="1" t="str">
        <f t="shared" si="293"/>
        <v>N</v>
      </c>
      <c r="AT111" s="15" t="str">
        <f t="shared" ca="1" si="394"/>
        <v/>
      </c>
      <c r="AU111" s="1" t="str">
        <f t="shared" ca="1" si="295"/>
        <v/>
      </c>
      <c r="AV111" s="1" t="str">
        <f t="shared" ca="1" si="296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>IF(Dashboard!U111="",1,0.5)</f>
        <v>1</v>
      </c>
    </row>
    <row r="112" spans="1:300" ht="15.75" thickBot="1">
      <c r="A112" s="339" t="s">
        <v>159</v>
      </c>
      <c r="B112" s="340"/>
      <c r="C112" s="340"/>
      <c r="D112" s="340"/>
      <c r="E112" s="340"/>
      <c r="F112" s="340"/>
      <c r="G112" s="340"/>
      <c r="H112" s="340"/>
      <c r="I112" s="340"/>
      <c r="J112" s="340"/>
      <c r="K112" s="340"/>
      <c r="L112" s="340"/>
      <c r="M112" s="340"/>
      <c r="N112" s="340"/>
      <c r="O112" s="340">
        <f>COUNTIF(M5:M109,"P")</f>
        <v>11</v>
      </c>
      <c r="P112" s="340"/>
      <c r="Q112" s="340"/>
      <c r="R112" s="340"/>
      <c r="S112" s="340"/>
      <c r="T112" s="340"/>
      <c r="U112" s="340"/>
      <c r="V112" s="341"/>
      <c r="AB112" s="4">
        <f t="shared" si="442"/>
        <v>0</v>
      </c>
      <c r="AC112" s="4">
        <f t="shared" si="443"/>
        <v>0</v>
      </c>
      <c r="AD112" s="4">
        <f t="shared" si="444"/>
        <v>0</v>
      </c>
      <c r="AE112" s="1" t="str">
        <f t="shared" si="387"/>
        <v/>
      </c>
      <c r="AF112" s="1" t="str">
        <f t="shared" si="388"/>
        <v/>
      </c>
      <c r="AG112" s="1" t="str">
        <f t="shared" si="389"/>
        <v/>
      </c>
      <c r="AH112" s="1" t="str">
        <f t="shared" si="390"/>
        <v/>
      </c>
      <c r="AI112" s="1" t="str">
        <f t="shared" si="391"/>
        <v/>
      </c>
      <c r="AJ112" s="1" t="str">
        <f t="shared" si="392"/>
        <v/>
      </c>
      <c r="AK112" s="1">
        <f t="shared" si="393"/>
        <v>0</v>
      </c>
      <c r="AL112" s="1">
        <f t="shared" si="393"/>
        <v>0</v>
      </c>
      <c r="AP112" s="1" t="str">
        <f t="shared" si="291"/>
        <v>N</v>
      </c>
      <c r="AQ112" s="1" t="str">
        <f t="shared" si="292"/>
        <v>N</v>
      </c>
      <c r="AR112" s="1" t="str">
        <f t="shared" si="293"/>
        <v>N</v>
      </c>
      <c r="AT112" s="15" t="str">
        <f t="shared" ca="1" si="394"/>
        <v/>
      </c>
      <c r="AU112" s="1" t="str">
        <f t="shared" ca="1" si="295"/>
        <v/>
      </c>
      <c r="AV112" s="1" t="str">
        <f t="shared" ca="1" si="296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6</v>
      </c>
      <c r="BZ112" s="1">
        <f>IF(Dashboard!U112="",1,0.5)</f>
        <v>1</v>
      </c>
    </row>
    <row r="113" spans="1:78">
      <c r="A113" s="339" t="s">
        <v>160</v>
      </c>
      <c r="B113" s="340"/>
      <c r="C113" s="340"/>
      <c r="D113" s="340"/>
      <c r="E113" s="340"/>
      <c r="F113" s="340"/>
      <c r="G113" s="340"/>
      <c r="H113" s="340"/>
      <c r="I113" s="340"/>
      <c r="J113" s="340"/>
      <c r="K113" s="340"/>
      <c r="L113" s="340"/>
      <c r="M113" s="340"/>
      <c r="N113" s="340"/>
      <c r="O113" s="340">
        <f>COUNTIF(M5:M109,"B")</f>
        <v>11</v>
      </c>
      <c r="P113" s="340"/>
      <c r="Q113" s="340"/>
      <c r="R113" s="340"/>
      <c r="S113" s="340"/>
      <c r="T113" s="340"/>
      <c r="U113" s="340"/>
      <c r="V113" s="341"/>
      <c r="AB113" s="4">
        <f t="shared" si="442"/>
        <v>0</v>
      </c>
      <c r="AC113" s="4">
        <f t="shared" si="443"/>
        <v>0</v>
      </c>
      <c r="AD113" s="4">
        <f t="shared" si="444"/>
        <v>0</v>
      </c>
      <c r="AE113" s="1" t="str">
        <f t="shared" si="387"/>
        <v/>
      </c>
      <c r="AF113" s="1" t="str">
        <f t="shared" si="388"/>
        <v/>
      </c>
      <c r="AG113" s="1" t="str">
        <f t="shared" si="389"/>
        <v/>
      </c>
      <c r="AH113" s="1" t="str">
        <f t="shared" si="390"/>
        <v/>
      </c>
      <c r="AI113" s="1" t="str">
        <f t="shared" si="391"/>
        <v/>
      </c>
      <c r="AJ113" s="1" t="str">
        <f t="shared" si="392"/>
        <v/>
      </c>
      <c r="AK113" s="1">
        <f t="shared" si="393"/>
        <v>0</v>
      </c>
      <c r="AL113" s="1">
        <f t="shared" si="393"/>
        <v>0</v>
      </c>
      <c r="AP113" s="1" t="str">
        <f t="shared" si="291"/>
        <v>N</v>
      </c>
      <c r="AQ113" s="1" t="str">
        <f t="shared" si="292"/>
        <v>N</v>
      </c>
      <c r="AR113" s="1" t="str">
        <f t="shared" si="293"/>
        <v>N</v>
      </c>
      <c r="AT113" s="15" t="str">
        <f t="shared" ca="1" si="394"/>
        <v/>
      </c>
      <c r="AU113" s="1" t="str">
        <f t="shared" ca="1" si="295"/>
        <v/>
      </c>
      <c r="AV113" s="1" t="str">
        <f t="shared" ca="1" si="296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-6</v>
      </c>
      <c r="BZ113" s="1">
        <f>IF(Dashboard!U113="",1,0.5)</f>
        <v>1</v>
      </c>
    </row>
    <row r="114" spans="1:78">
      <c r="A114" s="329" t="s">
        <v>161</v>
      </c>
      <c r="B114" s="330"/>
      <c r="C114" s="330"/>
      <c r="D114" s="330"/>
      <c r="E114" s="330"/>
      <c r="F114" s="330"/>
      <c r="G114" s="330"/>
      <c r="H114" s="330"/>
      <c r="I114" s="330"/>
      <c r="J114" s="330"/>
      <c r="K114" s="330"/>
      <c r="L114" s="330"/>
      <c r="M114" s="330"/>
      <c r="N114" s="330"/>
      <c r="O114" s="330" cm="1">
        <f t="array" aca="1" ref="O114" ca="1">LOOKUP(2,1/(U10:U109&lt;&gt;""),U10:U109)</f>
        <v>-31</v>
      </c>
      <c r="P114" s="330"/>
      <c r="Q114" s="330"/>
      <c r="R114" s="330"/>
      <c r="S114" s="330"/>
      <c r="T114" s="330"/>
      <c r="U114" s="330"/>
      <c r="V114" s="331"/>
      <c r="AB114" s="4">
        <f t="shared" si="442"/>
        <v>0</v>
      </c>
      <c r="AC114" s="4">
        <f t="shared" si="443"/>
        <v>0</v>
      </c>
      <c r="AD114" s="4">
        <f t="shared" si="444"/>
        <v>0</v>
      </c>
      <c r="AE114" s="1" t="str">
        <f t="shared" si="387"/>
        <v/>
      </c>
      <c r="AF114" s="1" t="str">
        <f t="shared" si="388"/>
        <v/>
      </c>
      <c r="AG114" s="1" t="str">
        <f t="shared" si="389"/>
        <v/>
      </c>
      <c r="AH114" s="1" t="str">
        <f t="shared" si="390"/>
        <v/>
      </c>
      <c r="AI114" s="1" t="str">
        <f t="shared" si="391"/>
        <v/>
      </c>
      <c r="AJ114" s="1" t="str">
        <f t="shared" si="392"/>
        <v/>
      </c>
      <c r="AK114" s="1">
        <f t="shared" si="393"/>
        <v>0</v>
      </c>
      <c r="AL114" s="1">
        <f t="shared" si="393"/>
        <v>0</v>
      </c>
      <c r="AP114" s="1" t="str">
        <f t="shared" si="291"/>
        <v>N</v>
      </c>
      <c r="AQ114" s="1" t="str">
        <f t="shared" si="292"/>
        <v>N</v>
      </c>
      <c r="AR114" s="1" t="str">
        <f t="shared" si="293"/>
        <v>N</v>
      </c>
      <c r="AT114" s="15" t="str">
        <f t="shared" ca="1" si="394"/>
        <v/>
      </c>
      <c r="AU114" s="1" t="str">
        <f t="shared" ca="1" si="295"/>
        <v/>
      </c>
      <c r="AV114" s="1" t="str">
        <f t="shared" ca="1" si="296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>IF(Dashboard!U114="",1,0.5)</f>
        <v>1</v>
      </c>
    </row>
    <row r="115" spans="1:78">
      <c r="A115" s="329" t="s">
        <v>162</v>
      </c>
      <c r="B115" s="330"/>
      <c r="C115" s="330"/>
      <c r="D115" s="330"/>
      <c r="E115" s="330"/>
      <c r="F115" s="330"/>
      <c r="G115" s="330"/>
      <c r="H115" s="330"/>
      <c r="I115" s="330"/>
      <c r="J115" s="330"/>
      <c r="K115" s="330"/>
      <c r="L115" s="330"/>
      <c r="M115" s="330"/>
      <c r="N115" s="330"/>
      <c r="O115" s="330">
        <f ca="1">COUNTIF(X5:X109,"W")</f>
        <v>5</v>
      </c>
      <c r="P115" s="330"/>
      <c r="Q115" s="330"/>
      <c r="R115" s="330"/>
      <c r="S115" s="330"/>
      <c r="T115" s="330"/>
      <c r="U115" s="330"/>
      <c r="V115" s="331"/>
      <c r="AB115" s="4">
        <f t="shared" si="442"/>
        <v>0</v>
      </c>
      <c r="AC115" s="4">
        <f t="shared" si="443"/>
        <v>0</v>
      </c>
      <c r="AD115" s="4">
        <f t="shared" si="444"/>
        <v>0</v>
      </c>
      <c r="AE115" s="1" t="str">
        <f t="shared" si="387"/>
        <v/>
      </c>
      <c r="AF115" s="1" t="str">
        <f t="shared" si="388"/>
        <v/>
      </c>
      <c r="AG115" s="1" t="str">
        <f t="shared" si="389"/>
        <v/>
      </c>
      <c r="AH115" s="1" t="str">
        <f t="shared" si="390"/>
        <v/>
      </c>
      <c r="AI115" s="1" t="str">
        <f t="shared" si="391"/>
        <v/>
      </c>
      <c r="AJ115" s="1" t="str">
        <f t="shared" si="392"/>
        <v/>
      </c>
      <c r="AK115" s="1">
        <f t="shared" si="393"/>
        <v>0</v>
      </c>
      <c r="AL115" s="1">
        <f t="shared" si="393"/>
        <v>0</v>
      </c>
      <c r="AP115" s="1" t="str">
        <f t="shared" si="291"/>
        <v>N</v>
      </c>
      <c r="AQ115" s="1" t="str">
        <f t="shared" si="292"/>
        <v>N</v>
      </c>
      <c r="AR115" s="1" t="str">
        <f t="shared" si="293"/>
        <v>N</v>
      </c>
      <c r="AT115" s="15" t="str">
        <f t="shared" ca="1" si="394"/>
        <v/>
      </c>
      <c r="AU115" s="1" t="str">
        <f t="shared" ca="1" si="295"/>
        <v/>
      </c>
      <c r="AV115" s="1" t="str">
        <f t="shared" ca="1" si="296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>IF(Dashboard!U115="",1,0.5)</f>
        <v>1</v>
      </c>
    </row>
    <row r="116" spans="1:78">
      <c r="A116" s="329" t="s">
        <v>163</v>
      </c>
      <c r="B116" s="330"/>
      <c r="C116" s="330"/>
      <c r="D116" s="330"/>
      <c r="E116" s="330"/>
      <c r="F116" s="330"/>
      <c r="G116" s="330"/>
      <c r="H116" s="330"/>
      <c r="I116" s="330"/>
      <c r="J116" s="330"/>
      <c r="K116" s="330"/>
      <c r="L116" s="330"/>
      <c r="M116" s="330"/>
      <c r="N116" s="330"/>
      <c r="O116" s="330">
        <f ca="1">COUNTIF(X5:X109,"L")</f>
        <v>12</v>
      </c>
      <c r="P116" s="330"/>
      <c r="Q116" s="330"/>
      <c r="R116" s="330"/>
      <c r="S116" s="330"/>
      <c r="T116" s="330"/>
      <c r="U116" s="330"/>
      <c r="V116" s="331"/>
      <c r="AB116" s="4">
        <f t="shared" si="442"/>
        <v>0</v>
      </c>
      <c r="AC116" s="4">
        <f t="shared" si="443"/>
        <v>0</v>
      </c>
      <c r="AD116" s="4">
        <f t="shared" si="444"/>
        <v>0</v>
      </c>
      <c r="AE116" s="1" t="str">
        <f t="shared" si="387"/>
        <v/>
      </c>
      <c r="AF116" s="1" t="str">
        <f t="shared" si="388"/>
        <v/>
      </c>
      <c r="AG116" s="1" t="str">
        <f t="shared" si="389"/>
        <v/>
      </c>
      <c r="AH116" s="1" t="str">
        <f t="shared" si="390"/>
        <v/>
      </c>
      <c r="AI116" s="1" t="str">
        <f t="shared" si="391"/>
        <v/>
      </c>
      <c r="AJ116" s="1" t="str">
        <f t="shared" si="392"/>
        <v/>
      </c>
      <c r="AK116" s="1">
        <f t="shared" si="393"/>
        <v>0</v>
      </c>
      <c r="AL116" s="1">
        <f t="shared" si="393"/>
        <v>0</v>
      </c>
      <c r="AP116" s="1" t="str">
        <f t="shared" si="291"/>
        <v>N</v>
      </c>
      <c r="AQ116" s="1" t="str">
        <f t="shared" si="292"/>
        <v>N</v>
      </c>
      <c r="AR116" s="1" t="str">
        <f t="shared" si="293"/>
        <v>N</v>
      </c>
      <c r="AT116" s="15" t="str">
        <f t="shared" ca="1" si="394"/>
        <v/>
      </c>
      <c r="AU116" s="1" t="str">
        <f t="shared" ca="1" si="295"/>
        <v/>
      </c>
      <c r="AV116" s="1" t="str">
        <f t="shared" ca="1" si="296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3</v>
      </c>
      <c r="BZ116" s="1">
        <f>IF(Dashboard!U116="",1,0.5)</f>
        <v>1</v>
      </c>
    </row>
    <row r="117" spans="1:78">
      <c r="A117" s="329"/>
      <c r="B117" s="330"/>
      <c r="C117" s="330"/>
      <c r="D117" s="330"/>
      <c r="E117" s="330"/>
      <c r="F117" s="330"/>
      <c r="G117" s="330"/>
      <c r="H117" s="330"/>
      <c r="I117" s="330"/>
      <c r="J117" s="330"/>
      <c r="K117" s="330"/>
      <c r="L117" s="330"/>
      <c r="M117" s="330"/>
      <c r="N117" s="330"/>
      <c r="O117" s="330"/>
      <c r="P117" s="330"/>
      <c r="Q117" s="330"/>
      <c r="R117" s="330"/>
      <c r="S117" s="330"/>
      <c r="T117" s="330"/>
      <c r="U117" s="330"/>
      <c r="V117" s="331"/>
      <c r="AE117" s="1" t="str">
        <f t="shared" si="387"/>
        <v/>
      </c>
      <c r="AF117" s="1" t="str">
        <f t="shared" si="388"/>
        <v/>
      </c>
      <c r="AG117" s="1" t="str">
        <f t="shared" si="389"/>
        <v/>
      </c>
      <c r="AH117" s="1" t="str">
        <f t="shared" si="390"/>
        <v/>
      </c>
      <c r="AI117" s="1" t="str">
        <f t="shared" si="391"/>
        <v/>
      </c>
      <c r="AJ117" s="1" t="str">
        <f t="shared" si="392"/>
        <v/>
      </c>
      <c r="AK117" s="1">
        <f t="shared" si="393"/>
        <v>0</v>
      </c>
      <c r="AL117" s="1">
        <f t="shared" si="393"/>
        <v>0</v>
      </c>
      <c r="AP117" s="1" t="str">
        <f t="shared" si="291"/>
        <v>N</v>
      </c>
      <c r="AQ117" s="1" t="str">
        <f t="shared" si="292"/>
        <v>N</v>
      </c>
      <c r="AR117" s="1" t="str">
        <f t="shared" si="293"/>
        <v>N</v>
      </c>
      <c r="AT117" s="15" t="str">
        <f t="shared" ca="1" si="394"/>
        <v/>
      </c>
      <c r="AU117" s="1" t="str">
        <f t="shared" ca="1" si="295"/>
        <v/>
      </c>
      <c r="AV117" s="1" t="str">
        <f t="shared" ca="1" si="296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-3</v>
      </c>
      <c r="BZ117" s="1">
        <f>IF(Dashboard!U117="",1,0.5)</f>
        <v>1</v>
      </c>
    </row>
    <row r="118" spans="1:78">
      <c r="A118" s="329"/>
      <c r="B118" s="330"/>
      <c r="C118" s="330"/>
      <c r="D118" s="330"/>
      <c r="E118" s="330"/>
      <c r="F118" s="330"/>
      <c r="G118" s="330"/>
      <c r="H118" s="330"/>
      <c r="I118" s="330"/>
      <c r="J118" s="330"/>
      <c r="K118" s="330"/>
      <c r="L118" s="330"/>
      <c r="M118" s="330"/>
      <c r="N118" s="330"/>
      <c r="O118" s="330"/>
      <c r="P118" s="330"/>
      <c r="Q118" s="330"/>
      <c r="R118" s="330"/>
      <c r="S118" s="330"/>
      <c r="T118" s="330"/>
      <c r="U118" s="330"/>
      <c r="V118" s="331"/>
      <c r="AE118" s="1" t="str">
        <f t="shared" si="387"/>
        <v/>
      </c>
      <c r="AF118" s="1" t="str">
        <f t="shared" si="388"/>
        <v/>
      </c>
      <c r="AG118" s="1" t="str">
        <f t="shared" si="389"/>
        <v/>
      </c>
      <c r="AH118" s="1" t="str">
        <f t="shared" si="390"/>
        <v/>
      </c>
      <c r="AI118" s="1" t="str">
        <f t="shared" si="391"/>
        <v/>
      </c>
      <c r="AJ118" s="1" t="str">
        <f t="shared" si="392"/>
        <v/>
      </c>
      <c r="AK118" s="1">
        <f t="shared" si="393"/>
        <v>0</v>
      </c>
      <c r="AL118" s="1">
        <f t="shared" si="393"/>
        <v>0</v>
      </c>
      <c r="AP118" s="1" t="str">
        <f t="shared" si="291"/>
        <v>N</v>
      </c>
      <c r="AQ118" s="1" t="str">
        <f t="shared" si="292"/>
        <v>N</v>
      </c>
      <c r="AR118" s="1" t="str">
        <f t="shared" si="293"/>
        <v>N</v>
      </c>
      <c r="AT118" s="15" t="str">
        <f t="shared" ca="1" si="394"/>
        <v/>
      </c>
      <c r="AU118" s="1" t="str">
        <f t="shared" ca="1" si="295"/>
        <v/>
      </c>
      <c r="AV118" s="1" t="str">
        <f t="shared" ca="1" si="296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>IF(Dashboard!U118="",1,0.5)</f>
        <v>1</v>
      </c>
    </row>
    <row r="119" spans="1:78">
      <c r="A119" s="329"/>
      <c r="B119" s="330"/>
      <c r="C119" s="330"/>
      <c r="D119" s="330"/>
      <c r="E119" s="330"/>
      <c r="F119" s="330"/>
      <c r="G119" s="330"/>
      <c r="H119" s="330"/>
      <c r="I119" s="330"/>
      <c r="J119" s="330"/>
      <c r="K119" s="330"/>
      <c r="L119" s="330"/>
      <c r="M119" s="330"/>
      <c r="N119" s="330"/>
      <c r="O119" s="330"/>
      <c r="P119" s="330"/>
      <c r="Q119" s="330"/>
      <c r="R119" s="330"/>
      <c r="S119" s="330"/>
      <c r="T119" s="330"/>
      <c r="U119" s="330"/>
      <c r="V119" s="331"/>
      <c r="AE119" s="1" t="str">
        <f t="shared" si="387"/>
        <v/>
      </c>
      <c r="AF119" s="1" t="str">
        <f t="shared" si="388"/>
        <v/>
      </c>
      <c r="AG119" s="1" t="str">
        <f t="shared" si="389"/>
        <v/>
      </c>
      <c r="AH119" s="1" t="str">
        <f t="shared" si="390"/>
        <v/>
      </c>
      <c r="AI119" s="1" t="str">
        <f t="shared" si="391"/>
        <v/>
      </c>
      <c r="AJ119" s="1" t="str">
        <f t="shared" si="392"/>
        <v/>
      </c>
      <c r="AK119" s="1">
        <f t="shared" si="393"/>
        <v>0</v>
      </c>
      <c r="AL119" s="1">
        <f t="shared" si="393"/>
        <v>0</v>
      </c>
      <c r="AP119" s="1" t="str">
        <f t="shared" si="291"/>
        <v>N</v>
      </c>
      <c r="AQ119" s="1" t="str">
        <f t="shared" si="292"/>
        <v>N</v>
      </c>
      <c r="AR119" s="1" t="str">
        <f t="shared" si="293"/>
        <v>N</v>
      </c>
      <c r="AT119" s="15" t="str">
        <f t="shared" ca="1" si="394"/>
        <v/>
      </c>
      <c r="AU119" s="1" t="str">
        <f t="shared" ca="1" si="295"/>
        <v/>
      </c>
      <c r="AV119" s="1" t="str">
        <f t="shared" ca="1" si="296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>IF(Dashboard!U119="",1,0.5)</f>
        <v>1</v>
      </c>
    </row>
    <row r="120" spans="1:78">
      <c r="A120" s="329"/>
      <c r="B120" s="330"/>
      <c r="C120" s="330"/>
      <c r="D120" s="330"/>
      <c r="E120" s="330"/>
      <c r="F120" s="330"/>
      <c r="G120" s="330"/>
      <c r="H120" s="330"/>
      <c r="I120" s="330"/>
      <c r="J120" s="330"/>
      <c r="K120" s="330"/>
      <c r="L120" s="330"/>
      <c r="M120" s="330"/>
      <c r="N120" s="330"/>
      <c r="O120" s="330"/>
      <c r="P120" s="330"/>
      <c r="Q120" s="330"/>
      <c r="R120" s="330"/>
      <c r="S120" s="330"/>
      <c r="T120" s="330"/>
      <c r="U120" s="330"/>
      <c r="V120" s="331"/>
      <c r="AE120" s="1" t="str">
        <f t="shared" si="387"/>
        <v/>
      </c>
      <c r="AF120" s="1" t="str">
        <f t="shared" si="388"/>
        <v/>
      </c>
      <c r="AG120" s="1" t="str">
        <f t="shared" si="389"/>
        <v/>
      </c>
      <c r="AH120" s="1" t="str">
        <f t="shared" si="390"/>
        <v/>
      </c>
      <c r="AI120" s="1" t="str">
        <f t="shared" si="391"/>
        <v/>
      </c>
      <c r="AJ120" s="1" t="str">
        <f t="shared" si="392"/>
        <v/>
      </c>
      <c r="AK120" s="1">
        <f t="shared" si="393"/>
        <v>0</v>
      </c>
      <c r="AL120" s="1">
        <f t="shared" si="393"/>
        <v>0</v>
      </c>
      <c r="AP120" s="1" t="str">
        <f t="shared" si="291"/>
        <v>N</v>
      </c>
      <c r="AQ120" s="1" t="str">
        <f t="shared" si="292"/>
        <v>N</v>
      </c>
      <c r="AR120" s="1" t="str">
        <f t="shared" si="293"/>
        <v>N</v>
      </c>
      <c r="AT120" s="15" t="str">
        <f t="shared" ca="1" si="394"/>
        <v/>
      </c>
      <c r="AU120" s="1" t="str">
        <f t="shared" ca="1" si="295"/>
        <v/>
      </c>
      <c r="AV120" s="1" t="str">
        <f t="shared" ca="1" si="296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6</v>
      </c>
      <c r="BZ120" s="1">
        <f>IF(Dashboard!U120="",1,0.5)</f>
        <v>1</v>
      </c>
    </row>
    <row r="121" spans="1:78">
      <c r="A121" s="329"/>
      <c r="B121" s="330"/>
      <c r="C121" s="330"/>
      <c r="D121" s="330"/>
      <c r="E121" s="330"/>
      <c r="F121" s="330"/>
      <c r="G121" s="330"/>
      <c r="H121" s="330"/>
      <c r="I121" s="330"/>
      <c r="J121" s="330"/>
      <c r="K121" s="330"/>
      <c r="L121" s="330"/>
      <c r="M121" s="330"/>
      <c r="N121" s="330"/>
      <c r="O121" s="330"/>
      <c r="P121" s="330"/>
      <c r="Q121" s="330"/>
      <c r="R121" s="330"/>
      <c r="S121" s="330"/>
      <c r="T121" s="330"/>
      <c r="U121" s="330"/>
      <c r="V121" s="331"/>
      <c r="AE121" s="1" t="str">
        <f t="shared" si="387"/>
        <v/>
      </c>
      <c r="AF121" s="1" t="str">
        <f t="shared" si="388"/>
        <v/>
      </c>
      <c r="AG121" s="1" t="str">
        <f t="shared" si="389"/>
        <v/>
      </c>
      <c r="AH121" s="1" t="str">
        <f t="shared" si="390"/>
        <v/>
      </c>
      <c r="AI121" s="1" t="str">
        <f t="shared" si="391"/>
        <v/>
      </c>
      <c r="AJ121" s="1" t="str">
        <f t="shared" si="392"/>
        <v/>
      </c>
      <c r="AK121" s="1">
        <f t="shared" si="393"/>
        <v>0</v>
      </c>
      <c r="AL121" s="1">
        <f t="shared" si="393"/>
        <v>0</v>
      </c>
      <c r="AP121" s="1" t="str">
        <f t="shared" si="291"/>
        <v>N</v>
      </c>
      <c r="AQ121" s="1" t="str">
        <f t="shared" si="292"/>
        <v>N</v>
      </c>
      <c r="AR121" s="1" t="str">
        <f t="shared" si="293"/>
        <v>N</v>
      </c>
      <c r="AT121" s="15" t="str">
        <f t="shared" ca="1" si="394"/>
        <v/>
      </c>
      <c r="AU121" s="1" t="str">
        <f t="shared" ca="1" si="295"/>
        <v/>
      </c>
      <c r="AV121" s="1" t="str">
        <f t="shared" ca="1" si="296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-6</v>
      </c>
      <c r="BZ121" s="1">
        <f>IF(Dashboard!U121="",1,0.5)</f>
        <v>1</v>
      </c>
    </row>
    <row r="122" spans="1:78">
      <c r="A122" s="329"/>
      <c r="B122" s="330"/>
      <c r="C122" s="330"/>
      <c r="D122" s="330"/>
      <c r="E122" s="330"/>
      <c r="F122" s="330"/>
      <c r="G122" s="330"/>
      <c r="H122" s="330"/>
      <c r="I122" s="330"/>
      <c r="J122" s="330"/>
      <c r="K122" s="330"/>
      <c r="L122" s="330"/>
      <c r="M122" s="330"/>
      <c r="N122" s="330"/>
      <c r="O122" s="330"/>
      <c r="P122" s="330"/>
      <c r="Q122" s="330"/>
      <c r="R122" s="330"/>
      <c r="S122" s="330"/>
      <c r="T122" s="330"/>
      <c r="U122" s="330"/>
      <c r="V122" s="331"/>
      <c r="AE122" s="1" t="str">
        <f t="shared" si="387"/>
        <v/>
      </c>
      <c r="AF122" s="1" t="str">
        <f t="shared" si="388"/>
        <v/>
      </c>
      <c r="AG122" s="1" t="str">
        <f t="shared" si="389"/>
        <v/>
      </c>
      <c r="AH122" s="1" t="str">
        <f t="shared" si="390"/>
        <v/>
      </c>
      <c r="AI122" s="1" t="str">
        <f t="shared" si="391"/>
        <v/>
      </c>
      <c r="AJ122" s="1" t="str">
        <f t="shared" si="392"/>
        <v/>
      </c>
      <c r="AK122" s="1">
        <f t="shared" si="393"/>
        <v>0</v>
      </c>
      <c r="AL122" s="1">
        <f t="shared" si="393"/>
        <v>0</v>
      </c>
      <c r="AP122" s="1" t="str">
        <f t="shared" si="291"/>
        <v>N</v>
      </c>
      <c r="AQ122" s="1" t="str">
        <f t="shared" si="292"/>
        <v>N</v>
      </c>
      <c r="AR122" s="1" t="str">
        <f t="shared" si="293"/>
        <v>N</v>
      </c>
      <c r="AT122" s="15" t="str">
        <f t="shared" ca="1" si="394"/>
        <v/>
      </c>
      <c r="AU122" s="1" t="str">
        <f t="shared" ca="1" si="295"/>
        <v/>
      </c>
      <c r="AV122" s="1" t="str">
        <f t="shared" ca="1" si="296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>IF(Dashboard!U122="",1,0.5)</f>
        <v>1</v>
      </c>
    </row>
    <row r="123" spans="1:78">
      <c r="A123" s="329"/>
      <c r="B123" s="330"/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1"/>
      <c r="AE123" s="1" t="str">
        <f t="shared" si="387"/>
        <v/>
      </c>
      <c r="AF123" s="1" t="str">
        <f t="shared" si="388"/>
        <v/>
      </c>
      <c r="AG123" s="1" t="str">
        <f t="shared" si="389"/>
        <v/>
      </c>
      <c r="AH123" s="1" t="str">
        <f t="shared" si="390"/>
        <v/>
      </c>
      <c r="AI123" s="1" t="str">
        <f t="shared" si="391"/>
        <v/>
      </c>
      <c r="AJ123" s="1" t="str">
        <f t="shared" si="392"/>
        <v/>
      </c>
      <c r="AK123" s="1">
        <f t="shared" si="393"/>
        <v>0</v>
      </c>
      <c r="AL123" s="1">
        <f t="shared" si="393"/>
        <v>0</v>
      </c>
      <c r="AP123" s="1" t="str">
        <f t="shared" si="291"/>
        <v>N</v>
      </c>
      <c r="AQ123" s="1" t="str">
        <f t="shared" si="292"/>
        <v>N</v>
      </c>
      <c r="AR123" s="1" t="str">
        <f t="shared" si="293"/>
        <v>N</v>
      </c>
      <c r="AT123" s="15" t="str">
        <f t="shared" ca="1" si="394"/>
        <v/>
      </c>
      <c r="AU123" s="1" t="str">
        <f t="shared" ca="1" si="295"/>
        <v/>
      </c>
      <c r="AV123" s="1" t="str">
        <f t="shared" ca="1" si="296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>IF(Dashboard!U123="",1,0.5)</f>
        <v>1</v>
      </c>
    </row>
    <row r="124" spans="1:78">
      <c r="A124" s="329"/>
      <c r="B124" s="330"/>
      <c r="C124" s="330"/>
      <c r="D124" s="330"/>
      <c r="E124" s="330"/>
      <c r="F124" s="330"/>
      <c r="G124" s="330"/>
      <c r="H124" s="330"/>
      <c r="I124" s="330"/>
      <c r="J124" s="330"/>
      <c r="K124" s="330"/>
      <c r="L124" s="330"/>
      <c r="M124" s="330"/>
      <c r="N124" s="330"/>
      <c r="O124" s="330"/>
      <c r="P124" s="330"/>
      <c r="Q124" s="330"/>
      <c r="R124" s="330"/>
      <c r="S124" s="330"/>
      <c r="T124" s="330"/>
      <c r="U124" s="330"/>
      <c r="V124" s="331"/>
      <c r="AE124" s="1" t="str">
        <f t="shared" si="387"/>
        <v/>
      </c>
      <c r="AF124" s="1" t="str">
        <f t="shared" si="388"/>
        <v/>
      </c>
      <c r="AG124" s="1" t="str">
        <f t="shared" si="389"/>
        <v/>
      </c>
      <c r="AH124" s="1" t="str">
        <f t="shared" si="390"/>
        <v/>
      </c>
      <c r="AI124" s="1" t="str">
        <f t="shared" si="391"/>
        <v/>
      </c>
      <c r="AJ124" s="1" t="str">
        <f t="shared" si="392"/>
        <v/>
      </c>
      <c r="AK124" s="1">
        <f t="shared" si="393"/>
        <v>0</v>
      </c>
      <c r="AL124" s="1">
        <f t="shared" si="393"/>
        <v>0</v>
      </c>
      <c r="AP124" s="1" t="str">
        <f t="shared" si="291"/>
        <v>N</v>
      </c>
      <c r="AQ124" s="1" t="str">
        <f t="shared" si="292"/>
        <v>N</v>
      </c>
      <c r="AR124" s="1" t="str">
        <f t="shared" si="293"/>
        <v>N</v>
      </c>
      <c r="AT124" s="15" t="str">
        <f t="shared" ca="1" si="394"/>
        <v/>
      </c>
      <c r="AU124" s="1" t="str">
        <f t="shared" ca="1" si="295"/>
        <v/>
      </c>
      <c r="AV124" s="1" t="str">
        <f t="shared" ca="1" si="296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3</v>
      </c>
      <c r="BZ124" s="1">
        <f>IF(Dashboard!U124="",1,0.5)</f>
        <v>1</v>
      </c>
    </row>
    <row r="125" spans="1:78">
      <c r="A125" s="329"/>
      <c r="B125" s="330"/>
      <c r="C125" s="330"/>
      <c r="D125" s="330"/>
      <c r="E125" s="330"/>
      <c r="F125" s="330"/>
      <c r="G125" s="330"/>
      <c r="H125" s="330"/>
      <c r="I125" s="330"/>
      <c r="J125" s="330"/>
      <c r="K125" s="330"/>
      <c r="L125" s="330"/>
      <c r="M125" s="330"/>
      <c r="N125" s="330"/>
      <c r="O125" s="330"/>
      <c r="P125" s="330"/>
      <c r="Q125" s="330"/>
      <c r="R125" s="330"/>
      <c r="S125" s="330"/>
      <c r="T125" s="330"/>
      <c r="U125" s="330"/>
      <c r="V125" s="331"/>
      <c r="AE125" s="1" t="str">
        <f t="shared" si="387"/>
        <v/>
      </c>
      <c r="AF125" s="1" t="str">
        <f t="shared" si="388"/>
        <v/>
      </c>
      <c r="AG125" s="1" t="str">
        <f t="shared" si="389"/>
        <v/>
      </c>
      <c r="AH125" s="1" t="str">
        <f t="shared" si="390"/>
        <v/>
      </c>
      <c r="AI125" s="1" t="str">
        <f t="shared" si="391"/>
        <v/>
      </c>
      <c r="AJ125" s="1" t="str">
        <f t="shared" si="392"/>
        <v/>
      </c>
      <c r="AK125" s="1">
        <f t="shared" si="393"/>
        <v>0</v>
      </c>
      <c r="AL125" s="1">
        <f t="shared" si="393"/>
        <v>0</v>
      </c>
      <c r="AP125" s="1" t="str">
        <f t="shared" si="291"/>
        <v>N</v>
      </c>
      <c r="AQ125" s="1" t="str">
        <f t="shared" si="292"/>
        <v>N</v>
      </c>
      <c r="AR125" s="1" t="str">
        <f t="shared" si="293"/>
        <v>N</v>
      </c>
      <c r="AT125" s="15" t="str">
        <f t="shared" ca="1" si="394"/>
        <v/>
      </c>
      <c r="AU125" s="1" t="str">
        <f t="shared" ca="1" si="295"/>
        <v/>
      </c>
      <c r="AV125" s="1" t="str">
        <f t="shared" ca="1" si="296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-3</v>
      </c>
      <c r="BZ125" s="1">
        <f>IF(Dashboard!U125="",1,0.5)</f>
        <v>1</v>
      </c>
    </row>
    <row r="126" spans="1:78">
      <c r="A126" s="329"/>
      <c r="B126" s="330"/>
      <c r="C126" s="330"/>
      <c r="D126" s="330"/>
      <c r="E126" s="330"/>
      <c r="F126" s="330"/>
      <c r="G126" s="330"/>
      <c r="H126" s="330"/>
      <c r="I126" s="330"/>
      <c r="J126" s="330"/>
      <c r="K126" s="330"/>
      <c r="L126" s="330"/>
      <c r="M126" s="330"/>
      <c r="N126" s="330"/>
      <c r="O126" s="330"/>
      <c r="P126" s="330"/>
      <c r="Q126" s="330"/>
      <c r="R126" s="330"/>
      <c r="S126" s="330"/>
      <c r="T126" s="330"/>
      <c r="U126" s="330"/>
      <c r="V126" s="331"/>
      <c r="AE126" s="1" t="str">
        <f t="shared" si="387"/>
        <v/>
      </c>
      <c r="AF126" s="1" t="str">
        <f t="shared" si="388"/>
        <v/>
      </c>
      <c r="AG126" s="1" t="str">
        <f t="shared" si="389"/>
        <v/>
      </c>
      <c r="AH126" s="1" t="str">
        <f t="shared" si="390"/>
        <v/>
      </c>
      <c r="AI126" s="1" t="str">
        <f t="shared" si="391"/>
        <v/>
      </c>
      <c r="AJ126" s="1" t="str">
        <f t="shared" si="392"/>
        <v/>
      </c>
      <c r="AK126" s="1">
        <f t="shared" si="393"/>
        <v>0</v>
      </c>
      <c r="AL126" s="1">
        <f t="shared" si="393"/>
        <v>0</v>
      </c>
      <c r="AP126" s="1" t="str">
        <f t="shared" si="291"/>
        <v>N</v>
      </c>
      <c r="AQ126" s="1" t="str">
        <f t="shared" si="292"/>
        <v>N</v>
      </c>
      <c r="AR126" s="1" t="str">
        <f t="shared" si="293"/>
        <v>N</v>
      </c>
      <c r="AT126" s="15" t="str">
        <f t="shared" ca="1" si="394"/>
        <v/>
      </c>
      <c r="AU126" s="1" t="str">
        <f t="shared" ca="1" si="295"/>
        <v/>
      </c>
      <c r="AV126" s="1" t="str">
        <f t="shared" ca="1" si="296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>IF(Dashboard!U126="",1,0.5)</f>
        <v>1</v>
      </c>
    </row>
    <row r="127" spans="1:78" ht="15.75" thickBot="1">
      <c r="A127" s="352"/>
      <c r="B127" s="353"/>
      <c r="C127" s="353"/>
      <c r="D127" s="353"/>
      <c r="E127" s="353"/>
      <c r="F127" s="353"/>
      <c r="G127" s="353"/>
      <c r="H127" s="353"/>
      <c r="I127" s="353"/>
      <c r="J127" s="353"/>
      <c r="K127" s="353"/>
      <c r="L127" s="353"/>
      <c r="M127" s="353"/>
      <c r="N127" s="353"/>
      <c r="O127" s="353"/>
      <c r="P127" s="353"/>
      <c r="Q127" s="353"/>
      <c r="R127" s="353"/>
      <c r="S127" s="353"/>
      <c r="T127" s="353"/>
      <c r="U127" s="353"/>
      <c r="V127" s="354"/>
      <c r="AE127" s="1" t="str">
        <f t="shared" si="387"/>
        <v/>
      </c>
      <c r="AF127" s="1" t="str">
        <f t="shared" si="388"/>
        <v/>
      </c>
      <c r="AG127" s="1" t="str">
        <f t="shared" si="389"/>
        <v/>
      </c>
      <c r="AH127" s="1" t="str">
        <f t="shared" si="390"/>
        <v/>
      </c>
      <c r="AI127" s="1" t="str">
        <f t="shared" si="391"/>
        <v/>
      </c>
      <c r="AJ127" s="1" t="str">
        <f t="shared" si="392"/>
        <v/>
      </c>
      <c r="AK127" s="1">
        <f t="shared" si="393"/>
        <v>0</v>
      </c>
      <c r="AL127" s="1">
        <f t="shared" si="393"/>
        <v>0</v>
      </c>
      <c r="AP127" s="1" t="str">
        <f t="shared" si="291"/>
        <v>N</v>
      </c>
      <c r="AQ127" s="1" t="str">
        <f t="shared" si="292"/>
        <v>N</v>
      </c>
      <c r="AR127" s="1" t="str">
        <f t="shared" si="293"/>
        <v>N</v>
      </c>
      <c r="AT127" s="15" t="str">
        <f t="shared" ca="1" si="394"/>
        <v/>
      </c>
      <c r="AU127" s="1" t="str">
        <f t="shared" ca="1" si="295"/>
        <v/>
      </c>
      <c r="AV127" s="1" t="str">
        <f t="shared" ca="1" si="296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>IF(Dashboard!U127="",1,0.5)</f>
        <v>1</v>
      </c>
    </row>
    <row r="128" spans="1:78">
      <c r="A128" s="355"/>
      <c r="B128" s="355"/>
      <c r="C128" s="35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AE128" s="1" t="str">
        <f t="shared" si="387"/>
        <v/>
      </c>
      <c r="AF128" s="1" t="str">
        <f t="shared" si="388"/>
        <v/>
      </c>
      <c r="AG128" s="1" t="str">
        <f t="shared" si="389"/>
        <v/>
      </c>
      <c r="AH128" s="1" t="str">
        <f t="shared" si="390"/>
        <v/>
      </c>
      <c r="AI128" s="1" t="str">
        <f t="shared" si="391"/>
        <v/>
      </c>
      <c r="AJ128" s="1" t="str">
        <f t="shared" si="392"/>
        <v/>
      </c>
      <c r="AK128" s="1">
        <f t="shared" si="393"/>
        <v>0</v>
      </c>
      <c r="AL128" s="1">
        <f t="shared" si="393"/>
        <v>0</v>
      </c>
      <c r="AP128" s="1" t="str">
        <f t="shared" si="291"/>
        <v>N</v>
      </c>
      <c r="AQ128" s="1" t="str">
        <f t="shared" si="292"/>
        <v>N</v>
      </c>
      <c r="AR128" s="1" t="str">
        <f t="shared" si="293"/>
        <v>N</v>
      </c>
      <c r="AT128" s="15" t="str">
        <f t="shared" ca="1" si="394"/>
        <v/>
      </c>
      <c r="AU128" s="1" t="str">
        <f t="shared" ca="1" si="295"/>
        <v/>
      </c>
      <c r="AV128" s="1" t="str">
        <f t="shared" ca="1" si="296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6</v>
      </c>
      <c r="BZ128" s="1">
        <f>IF(Dashboard!U128="",1,0.5)</f>
        <v>1</v>
      </c>
    </row>
    <row r="129" spans="31:78">
      <c r="AE129" s="1" t="str">
        <f t="shared" si="387"/>
        <v/>
      </c>
      <c r="AF129" s="1" t="str">
        <f t="shared" si="388"/>
        <v/>
      </c>
      <c r="AG129" s="1" t="str">
        <f t="shared" si="389"/>
        <v/>
      </c>
      <c r="AH129" s="1" t="str">
        <f t="shared" si="390"/>
        <v/>
      </c>
      <c r="AI129" s="1" t="str">
        <f t="shared" si="391"/>
        <v/>
      </c>
      <c r="AJ129" s="1" t="str">
        <f t="shared" si="392"/>
        <v/>
      </c>
      <c r="AK129" s="1">
        <f t="shared" si="393"/>
        <v>0</v>
      </c>
      <c r="AL129" s="1">
        <f t="shared" si="393"/>
        <v>0</v>
      </c>
      <c r="AP129" s="1" t="str">
        <f t="shared" si="291"/>
        <v>N</v>
      </c>
      <c r="AQ129" s="1" t="str">
        <f t="shared" si="292"/>
        <v>N</v>
      </c>
      <c r="AR129" s="1" t="str">
        <f t="shared" si="293"/>
        <v>N</v>
      </c>
      <c r="AT129" s="15" t="str">
        <f t="shared" ca="1" si="394"/>
        <v/>
      </c>
      <c r="AU129" s="1" t="str">
        <f t="shared" ca="1" si="295"/>
        <v/>
      </c>
      <c r="AV129" s="1" t="str">
        <f t="shared" ca="1" si="296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-6</v>
      </c>
      <c r="BZ129" s="1">
        <f>IF(Dashboard!U129="",1,0.5)</f>
        <v>1</v>
      </c>
    </row>
    <row r="130" spans="31:78">
      <c r="AE130" s="1" t="str">
        <f t="shared" si="387"/>
        <v/>
      </c>
      <c r="AF130" s="1" t="str">
        <f t="shared" si="388"/>
        <v/>
      </c>
      <c r="AG130" s="1" t="str">
        <f t="shared" si="389"/>
        <v/>
      </c>
      <c r="AH130" s="1" t="str">
        <f t="shared" si="390"/>
        <v/>
      </c>
      <c r="AI130" s="1" t="str">
        <f t="shared" si="391"/>
        <v/>
      </c>
      <c r="AJ130" s="1" t="str">
        <f t="shared" si="392"/>
        <v/>
      </c>
      <c r="AK130" s="1">
        <f t="shared" si="393"/>
        <v>0</v>
      </c>
      <c r="AL130" s="1">
        <f t="shared" si="393"/>
        <v>0</v>
      </c>
      <c r="AP130" s="1" t="str">
        <f t="shared" si="291"/>
        <v>N</v>
      </c>
      <c r="AQ130" s="1" t="str">
        <f t="shared" si="292"/>
        <v>N</v>
      </c>
      <c r="AR130" s="1" t="str">
        <f t="shared" si="293"/>
        <v>N</v>
      </c>
      <c r="AT130" s="15" t="str">
        <f t="shared" ca="1" si="394"/>
        <v/>
      </c>
      <c r="AU130" s="1" t="str">
        <f t="shared" ca="1" si="295"/>
        <v/>
      </c>
      <c r="AV130" s="1" t="str">
        <f t="shared" ca="1" si="296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>IF(Dashboard!U130="",1,0.5)</f>
        <v>1</v>
      </c>
    </row>
    <row r="131" spans="31:78">
      <c r="AE131" s="1" t="str">
        <f t="shared" si="387"/>
        <v/>
      </c>
      <c r="AF131" s="1" t="str">
        <f t="shared" si="388"/>
        <v/>
      </c>
      <c r="AG131" s="1" t="str">
        <f t="shared" si="389"/>
        <v/>
      </c>
      <c r="AH131" s="1" t="str">
        <f t="shared" si="390"/>
        <v/>
      </c>
      <c r="AI131" s="1" t="str">
        <f t="shared" si="391"/>
        <v/>
      </c>
      <c r="AJ131" s="1" t="str">
        <f t="shared" si="392"/>
        <v/>
      </c>
      <c r="AK131" s="1">
        <f t="shared" si="393"/>
        <v>0</v>
      </c>
      <c r="AL131" s="1">
        <f t="shared" si="393"/>
        <v>0</v>
      </c>
      <c r="AP131" s="1" t="str">
        <f t="shared" si="291"/>
        <v>N</v>
      </c>
      <c r="AQ131" s="1" t="str">
        <f t="shared" si="292"/>
        <v>N</v>
      </c>
      <c r="AR131" s="1" t="str">
        <f t="shared" si="293"/>
        <v>N</v>
      </c>
      <c r="AT131" s="15" t="str">
        <f t="shared" ca="1" si="394"/>
        <v/>
      </c>
      <c r="AU131" s="1" t="str">
        <f t="shared" ca="1" si="295"/>
        <v/>
      </c>
      <c r="AV131" s="1" t="str">
        <f t="shared" ca="1" si="296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>IF(Dashboard!U131="",1,0.5)</f>
        <v>1</v>
      </c>
    </row>
    <row r="132" spans="31:78">
      <c r="AE132" s="1" t="str">
        <f t="shared" si="387"/>
        <v/>
      </c>
      <c r="AF132" s="1" t="str">
        <f t="shared" si="388"/>
        <v/>
      </c>
      <c r="AG132" s="1" t="str">
        <f t="shared" si="389"/>
        <v/>
      </c>
      <c r="AH132" s="1" t="str">
        <f t="shared" si="390"/>
        <v/>
      </c>
      <c r="AI132" s="1" t="str">
        <f t="shared" si="391"/>
        <v/>
      </c>
      <c r="AJ132" s="1" t="str">
        <f t="shared" si="392"/>
        <v/>
      </c>
      <c r="AK132" s="1">
        <f t="shared" si="393"/>
        <v>0</v>
      </c>
      <c r="AL132" s="1">
        <f t="shared" si="393"/>
        <v>0</v>
      </c>
      <c r="AP132" s="1" t="str">
        <f t="shared" si="291"/>
        <v>N</v>
      </c>
      <c r="AQ132" s="1" t="str">
        <f t="shared" si="292"/>
        <v>N</v>
      </c>
      <c r="AR132" s="1" t="str">
        <f t="shared" si="293"/>
        <v>N</v>
      </c>
      <c r="AT132" s="15" t="str">
        <f t="shared" ca="1" si="394"/>
        <v/>
      </c>
      <c r="AU132" s="1" t="str">
        <f t="shared" ca="1" si="295"/>
        <v/>
      </c>
      <c r="AV132" s="1" t="str">
        <f t="shared" ca="1" si="296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3</v>
      </c>
      <c r="BZ132" s="1">
        <f>IF(Dashboard!U132="",1,0.5)</f>
        <v>1</v>
      </c>
    </row>
    <row r="133" spans="31:78">
      <c r="AE133" s="1" t="str">
        <f t="shared" si="387"/>
        <v/>
      </c>
      <c r="AF133" s="1" t="str">
        <f t="shared" si="388"/>
        <v/>
      </c>
      <c r="AG133" s="1" t="str">
        <f t="shared" si="389"/>
        <v/>
      </c>
      <c r="AH133" s="1" t="str">
        <f t="shared" si="390"/>
        <v/>
      </c>
      <c r="AI133" s="1" t="str">
        <f t="shared" si="391"/>
        <v/>
      </c>
      <c r="AJ133" s="1" t="str">
        <f t="shared" si="392"/>
        <v/>
      </c>
      <c r="AK133" s="1">
        <f t="shared" si="393"/>
        <v>0</v>
      </c>
      <c r="AL133" s="1">
        <f t="shared" si="393"/>
        <v>0</v>
      </c>
      <c r="AP133" s="1" t="str">
        <f t="shared" si="291"/>
        <v>N</v>
      </c>
      <c r="AQ133" s="1" t="str">
        <f t="shared" si="292"/>
        <v>N</v>
      </c>
      <c r="AR133" s="1" t="str">
        <f t="shared" si="293"/>
        <v>N</v>
      </c>
      <c r="AT133" s="15" t="str">
        <f t="shared" ca="1" si="394"/>
        <v/>
      </c>
      <c r="AU133" s="1" t="str">
        <f t="shared" ca="1" si="295"/>
        <v/>
      </c>
      <c r="AV133" s="1" t="str">
        <f t="shared" ca="1" si="296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-3</v>
      </c>
    </row>
    <row r="134" spans="31:78">
      <c r="AE134" s="1" t="str">
        <f t="shared" si="387"/>
        <v/>
      </c>
      <c r="AF134" s="1" t="str">
        <f t="shared" si="388"/>
        <v/>
      </c>
      <c r="AG134" s="1" t="str">
        <f t="shared" si="389"/>
        <v/>
      </c>
      <c r="AH134" s="1" t="str">
        <f t="shared" si="390"/>
        <v/>
      </c>
      <c r="AI134" s="1" t="str">
        <f t="shared" si="391"/>
        <v/>
      </c>
      <c r="AJ134" s="1" t="str">
        <f t="shared" si="392"/>
        <v/>
      </c>
      <c r="AK134" s="1">
        <f t="shared" si="393"/>
        <v>0</v>
      </c>
      <c r="AL134" s="1">
        <f t="shared" si="393"/>
        <v>0</v>
      </c>
      <c r="AP134" s="1" t="str">
        <f t="shared" si="291"/>
        <v>N</v>
      </c>
      <c r="AQ134" s="1" t="str">
        <f t="shared" si="292"/>
        <v>N</v>
      </c>
      <c r="AR134" s="1" t="str">
        <f t="shared" si="293"/>
        <v>N</v>
      </c>
      <c r="AT134" s="15" t="str">
        <f t="shared" ca="1" si="394"/>
        <v/>
      </c>
      <c r="AU134" s="1" t="str">
        <f t="shared" ca="1" si="295"/>
        <v/>
      </c>
      <c r="AV134" s="1" t="str">
        <f t="shared" ca="1" si="296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8">
      <c r="AE135" s="1" t="str">
        <f t="shared" si="387"/>
        <v/>
      </c>
      <c r="AF135" s="1" t="str">
        <f t="shared" si="388"/>
        <v/>
      </c>
      <c r="AG135" s="1" t="str">
        <f t="shared" si="389"/>
        <v/>
      </c>
      <c r="AH135" s="1" t="str">
        <f t="shared" si="390"/>
        <v/>
      </c>
      <c r="AI135" s="1" t="str">
        <f t="shared" si="391"/>
        <v/>
      </c>
      <c r="AJ135" s="1" t="str">
        <f t="shared" si="392"/>
        <v/>
      </c>
      <c r="AK135" s="1">
        <f t="shared" si="393"/>
        <v>0</v>
      </c>
      <c r="AL135" s="1">
        <f t="shared" si="393"/>
        <v>0</v>
      </c>
      <c r="AP135" s="1" t="str">
        <f t="shared" si="291"/>
        <v>N</v>
      </c>
      <c r="AQ135" s="1" t="str">
        <f t="shared" si="292"/>
        <v>N</v>
      </c>
      <c r="AR135" s="1" t="str">
        <f t="shared" si="293"/>
        <v>N</v>
      </c>
      <c r="AT135" s="15" t="str">
        <f t="shared" ca="1" si="394"/>
        <v/>
      </c>
      <c r="AU135" s="1" t="str">
        <f t="shared" ca="1" si="295"/>
        <v/>
      </c>
      <c r="AV135" s="1" t="str">
        <f t="shared" ca="1" si="296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8">
      <c r="AE136" s="1" t="str">
        <f t="shared" si="387"/>
        <v/>
      </c>
      <c r="AF136" s="1" t="str">
        <f t="shared" si="388"/>
        <v/>
      </c>
      <c r="AG136" s="1" t="str">
        <f t="shared" si="389"/>
        <v/>
      </c>
      <c r="AH136" s="1" t="str">
        <f t="shared" si="390"/>
        <v/>
      </c>
      <c r="AI136" s="1" t="str">
        <f t="shared" si="391"/>
        <v/>
      </c>
      <c r="AJ136" s="1" t="str">
        <f t="shared" si="392"/>
        <v/>
      </c>
      <c r="AK136" s="1">
        <f t="shared" si="393"/>
        <v>0</v>
      </c>
      <c r="AL136" s="1">
        <f t="shared" si="393"/>
        <v>0</v>
      </c>
      <c r="AP136" s="1" t="str">
        <f t="shared" si="291"/>
        <v>N</v>
      </c>
      <c r="AQ136" s="1" t="str">
        <f t="shared" si="292"/>
        <v>N</v>
      </c>
      <c r="AR136" s="1" t="str">
        <f t="shared" si="293"/>
        <v>N</v>
      </c>
      <c r="AT136" s="15" t="str">
        <f t="shared" ca="1" si="394"/>
        <v/>
      </c>
      <c r="AU136" s="1" t="str">
        <f t="shared" ca="1" si="295"/>
        <v/>
      </c>
      <c r="AV136" s="1" t="str">
        <f t="shared" ca="1" si="296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6</v>
      </c>
    </row>
    <row r="137" spans="31:78">
      <c r="AE137" s="1" t="str">
        <f t="shared" si="387"/>
        <v/>
      </c>
      <c r="AF137" s="1" t="str">
        <f t="shared" si="388"/>
        <v/>
      </c>
      <c r="AG137" s="1" t="str">
        <f t="shared" si="389"/>
        <v/>
      </c>
      <c r="AH137" s="1" t="str">
        <f t="shared" si="390"/>
        <v/>
      </c>
      <c r="AI137" s="1" t="str">
        <f t="shared" si="391"/>
        <v/>
      </c>
      <c r="AJ137" s="1" t="str">
        <f t="shared" si="392"/>
        <v/>
      </c>
      <c r="AK137" s="1">
        <f t="shared" si="393"/>
        <v>0</v>
      </c>
      <c r="AL137" s="1">
        <f t="shared" si="393"/>
        <v>0</v>
      </c>
      <c r="AP137" s="1" t="str">
        <f t="shared" si="291"/>
        <v>N</v>
      </c>
      <c r="AQ137" s="1" t="str">
        <f t="shared" si="292"/>
        <v>N</v>
      </c>
      <c r="AR137" s="1" t="str">
        <f t="shared" si="293"/>
        <v>N</v>
      </c>
      <c r="AT137" s="15" t="str">
        <f t="shared" ca="1" si="394"/>
        <v/>
      </c>
      <c r="AU137" s="1" t="str">
        <f t="shared" ca="1" si="295"/>
        <v/>
      </c>
      <c r="AV137" s="1" t="str">
        <f t="shared" ca="1" si="296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-6</v>
      </c>
    </row>
    <row r="138" spans="31:78">
      <c r="AE138" s="1" t="str">
        <f t="shared" si="387"/>
        <v/>
      </c>
      <c r="AF138" s="1" t="str">
        <f t="shared" si="388"/>
        <v/>
      </c>
      <c r="AG138" s="1" t="str">
        <f t="shared" si="389"/>
        <v/>
      </c>
      <c r="AH138" s="1" t="str">
        <f t="shared" si="390"/>
        <v/>
      </c>
      <c r="AI138" s="1" t="str">
        <f t="shared" si="391"/>
        <v/>
      </c>
      <c r="AJ138" s="1" t="str">
        <f t="shared" si="392"/>
        <v/>
      </c>
      <c r="AK138" s="1">
        <f t="shared" si="393"/>
        <v>0</v>
      </c>
      <c r="AL138" s="1">
        <f t="shared" si="393"/>
        <v>0</v>
      </c>
      <c r="AP138" s="1" t="str">
        <f t="shared" ref="AP138:AP201" si="487">IF(OR(F134&amp;F135&amp;F136="WLW",F135&amp;F136="WW"),"Y","N")</f>
        <v>N</v>
      </c>
      <c r="AQ138" s="1" t="str">
        <f t="shared" ref="AQ138:AQ201" si="488">IF(OR(K134&amp;K135&amp;K136="WLW",K135&amp;K136="WW"),"Y","N")</f>
        <v>N</v>
      </c>
      <c r="AR138" s="1" t="str">
        <f t="shared" ref="AR138:AR201" si="489">IF(OR(R134&amp;R135&amp;R136="WLW",R135&amp;R136="WW"),"Y","N")</f>
        <v>N</v>
      </c>
      <c r="AT138" s="15" t="str">
        <f t="shared" ca="1" si="394"/>
        <v/>
      </c>
      <c r="AU138" s="1" t="str">
        <f t="shared" ref="AU138:AU163" ca="1" si="490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ca="1" si="491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8">
      <c r="AE139" s="1" t="str">
        <f t="shared" ref="AE139:AE195" si="492">IF(M138="","",IF(KF139="P",BH139,""))</f>
        <v/>
      </c>
      <c r="AF139" s="1" t="str">
        <f t="shared" ref="AF139:AF195" si="493">IF(M138="","",IF(KF139="B",BH139,""))</f>
        <v/>
      </c>
      <c r="AG139" s="1" t="str">
        <f t="shared" ref="AG139:AG195" si="494">IF(M138="","",IF(KG139="p",BJ139,""))</f>
        <v/>
      </c>
      <c r="AH139" s="1" t="str">
        <f t="shared" ref="AH139:AH195" si="495">IF(M138="","",IF(KG139="B",BJ139,""))</f>
        <v/>
      </c>
      <c r="AI139" s="1" t="str">
        <f t="shared" ref="AI139:AI195" si="496">IF(M138="","",IF(KH139="P",BL139,""))</f>
        <v/>
      </c>
      <c r="AJ139" s="1" t="str">
        <f t="shared" ref="AJ139:AJ195" si="497">IF(M138="","",IF(KH139="B",BL139,""))</f>
        <v/>
      </c>
      <c r="AK139" s="1">
        <f t="shared" ref="AK139:AL202" si="498">IF(D139="",0,IF(OR(D139="B",D139="XB"),1,INT(RIGHT(D139))))+IF(I139="",0,IF(OR(I139="B",I139="XB"),1,INT(RIGHT(I139))))+IF(P139="",0,IF(OR(P139="B",P139="XB"),1,INT(RIGHT(P139))))</f>
        <v>0</v>
      </c>
      <c r="AL139" s="1">
        <f t="shared" si="498"/>
        <v>0</v>
      </c>
      <c r="AP139" s="1" t="str">
        <f t="shared" si="487"/>
        <v>N</v>
      </c>
      <c r="AQ139" s="1" t="str">
        <f t="shared" si="488"/>
        <v>N</v>
      </c>
      <c r="AR139" s="1" t="str">
        <f t="shared" si="489"/>
        <v>N</v>
      </c>
      <c r="AT139" s="15" t="str">
        <f t="shared" ref="AT139:AT163" ca="1" si="499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ca="1" si="490"/>
        <v/>
      </c>
      <c r="AV139" s="1" t="str">
        <f t="shared" ca="1" si="491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8">
      <c r="AE140" s="1" t="str">
        <f t="shared" si="492"/>
        <v/>
      </c>
      <c r="AF140" s="1" t="str">
        <f t="shared" si="493"/>
        <v/>
      </c>
      <c r="AG140" s="1" t="str">
        <f t="shared" si="494"/>
        <v/>
      </c>
      <c r="AH140" s="1" t="str">
        <f t="shared" si="495"/>
        <v/>
      </c>
      <c r="AI140" s="1" t="str">
        <f t="shared" si="496"/>
        <v/>
      </c>
      <c r="AJ140" s="1" t="str">
        <f t="shared" si="497"/>
        <v/>
      </c>
      <c r="AK140" s="1">
        <f t="shared" si="498"/>
        <v>0</v>
      </c>
      <c r="AL140" s="1">
        <f t="shared" si="498"/>
        <v>0</v>
      </c>
      <c r="AP140" s="1" t="str">
        <f t="shared" si="487"/>
        <v>N</v>
      </c>
      <c r="AQ140" s="1" t="str">
        <f t="shared" si="488"/>
        <v>N</v>
      </c>
      <c r="AR140" s="1" t="str">
        <f t="shared" si="489"/>
        <v>N</v>
      </c>
      <c r="AT140" s="15" t="str">
        <f t="shared" ca="1" si="499"/>
        <v/>
      </c>
      <c r="AU140" s="1" t="str">
        <f t="shared" ca="1" si="490"/>
        <v/>
      </c>
      <c r="AV140" s="1" t="str">
        <f t="shared" ca="1" si="491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3</v>
      </c>
    </row>
    <row r="141" spans="31:78">
      <c r="AE141" s="1" t="str">
        <f t="shared" si="492"/>
        <v/>
      </c>
      <c r="AF141" s="1" t="str">
        <f t="shared" si="493"/>
        <v/>
      </c>
      <c r="AG141" s="1" t="str">
        <f t="shared" si="494"/>
        <v/>
      </c>
      <c r="AH141" s="1" t="str">
        <f t="shared" si="495"/>
        <v/>
      </c>
      <c r="AI141" s="1" t="str">
        <f t="shared" si="496"/>
        <v/>
      </c>
      <c r="AJ141" s="1" t="str">
        <f t="shared" si="497"/>
        <v/>
      </c>
      <c r="AK141" s="1">
        <f t="shared" si="498"/>
        <v>0</v>
      </c>
      <c r="AL141" s="1">
        <f t="shared" si="498"/>
        <v>0</v>
      </c>
      <c r="AP141" s="1" t="str">
        <f t="shared" si="487"/>
        <v>N</v>
      </c>
      <c r="AQ141" s="1" t="str">
        <f t="shared" si="488"/>
        <v>N</v>
      </c>
      <c r="AR141" s="1" t="str">
        <f t="shared" si="489"/>
        <v>N</v>
      </c>
      <c r="AT141" s="15" t="str">
        <f t="shared" ca="1" si="499"/>
        <v/>
      </c>
      <c r="AU141" s="1" t="str">
        <f t="shared" ca="1" si="490"/>
        <v/>
      </c>
      <c r="AV141" s="1" t="str">
        <f t="shared" ca="1" si="491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-3</v>
      </c>
    </row>
    <row r="142" spans="31:78">
      <c r="AE142" s="1" t="str">
        <f t="shared" si="492"/>
        <v/>
      </c>
      <c r="AF142" s="1" t="str">
        <f t="shared" si="493"/>
        <v/>
      </c>
      <c r="AG142" s="1" t="str">
        <f t="shared" si="494"/>
        <v/>
      </c>
      <c r="AH142" s="1" t="str">
        <f t="shared" si="495"/>
        <v/>
      </c>
      <c r="AI142" s="1" t="str">
        <f t="shared" si="496"/>
        <v/>
      </c>
      <c r="AJ142" s="1" t="str">
        <f t="shared" si="497"/>
        <v/>
      </c>
      <c r="AK142" s="1">
        <f t="shared" si="498"/>
        <v>0</v>
      </c>
      <c r="AL142" s="1">
        <f t="shared" si="498"/>
        <v>0</v>
      </c>
      <c r="AP142" s="1" t="str">
        <f t="shared" si="487"/>
        <v>N</v>
      </c>
      <c r="AQ142" s="1" t="str">
        <f t="shared" si="488"/>
        <v>N</v>
      </c>
      <c r="AR142" s="1" t="str">
        <f t="shared" si="489"/>
        <v>N</v>
      </c>
      <c r="AT142" s="15" t="str">
        <f t="shared" ca="1" si="499"/>
        <v/>
      </c>
      <c r="AU142" s="1" t="str">
        <f t="shared" ca="1" si="490"/>
        <v/>
      </c>
      <c r="AV142" s="1" t="str">
        <f t="shared" ca="1" si="491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8">
      <c r="AE143" s="1" t="str">
        <f t="shared" si="492"/>
        <v/>
      </c>
      <c r="AF143" s="1" t="str">
        <f t="shared" si="493"/>
        <v/>
      </c>
      <c r="AG143" s="1" t="str">
        <f t="shared" si="494"/>
        <v/>
      </c>
      <c r="AH143" s="1" t="str">
        <f t="shared" si="495"/>
        <v/>
      </c>
      <c r="AI143" s="1" t="str">
        <f t="shared" si="496"/>
        <v/>
      </c>
      <c r="AJ143" s="1" t="str">
        <f t="shared" si="497"/>
        <v/>
      </c>
      <c r="AK143" s="1">
        <f t="shared" si="498"/>
        <v>0</v>
      </c>
      <c r="AL143" s="1">
        <f t="shared" si="498"/>
        <v>0</v>
      </c>
      <c r="AP143" s="1" t="str">
        <f t="shared" si="487"/>
        <v>N</v>
      </c>
      <c r="AQ143" s="1" t="str">
        <f t="shared" si="488"/>
        <v>N</v>
      </c>
      <c r="AR143" s="1" t="str">
        <f t="shared" si="489"/>
        <v>N</v>
      </c>
      <c r="AT143" s="15" t="str">
        <f t="shared" ca="1" si="499"/>
        <v/>
      </c>
      <c r="AU143" s="1" t="str">
        <f t="shared" ca="1" si="490"/>
        <v/>
      </c>
      <c r="AV143" s="1" t="str">
        <f t="shared" ca="1" si="491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8">
      <c r="AE144" s="1" t="str">
        <f t="shared" si="492"/>
        <v/>
      </c>
      <c r="AF144" s="1" t="str">
        <f t="shared" si="493"/>
        <v/>
      </c>
      <c r="AG144" s="1" t="str">
        <f t="shared" si="494"/>
        <v/>
      </c>
      <c r="AH144" s="1" t="str">
        <f t="shared" si="495"/>
        <v/>
      </c>
      <c r="AI144" s="1" t="str">
        <f t="shared" si="496"/>
        <v/>
      </c>
      <c r="AJ144" s="1" t="str">
        <f t="shared" si="497"/>
        <v/>
      </c>
      <c r="AK144" s="1">
        <f t="shared" si="498"/>
        <v>0</v>
      </c>
      <c r="AL144" s="1">
        <f t="shared" si="498"/>
        <v>0</v>
      </c>
      <c r="AP144" s="1" t="str">
        <f t="shared" si="487"/>
        <v>N</v>
      </c>
      <c r="AQ144" s="1" t="str">
        <f t="shared" si="488"/>
        <v>N</v>
      </c>
      <c r="AR144" s="1" t="str">
        <f t="shared" si="489"/>
        <v>N</v>
      </c>
      <c r="AT144" s="15" t="str">
        <f t="shared" ca="1" si="499"/>
        <v/>
      </c>
      <c r="AU144" s="1" t="str">
        <f t="shared" ca="1" si="490"/>
        <v/>
      </c>
      <c r="AV144" s="1" t="str">
        <f t="shared" ca="1" si="491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6</v>
      </c>
    </row>
    <row r="145" spans="31:76">
      <c r="AE145" s="1" t="str">
        <f t="shared" si="492"/>
        <v/>
      </c>
      <c r="AF145" s="1" t="str">
        <f t="shared" si="493"/>
        <v/>
      </c>
      <c r="AG145" s="1" t="str">
        <f t="shared" si="494"/>
        <v/>
      </c>
      <c r="AH145" s="1" t="str">
        <f t="shared" si="495"/>
        <v/>
      </c>
      <c r="AI145" s="1" t="str">
        <f t="shared" si="496"/>
        <v/>
      </c>
      <c r="AJ145" s="1" t="str">
        <f t="shared" si="497"/>
        <v/>
      </c>
      <c r="AK145" s="1">
        <f t="shared" si="498"/>
        <v>0</v>
      </c>
      <c r="AL145" s="1">
        <f t="shared" si="498"/>
        <v>0</v>
      </c>
      <c r="AP145" s="1" t="str">
        <f t="shared" si="487"/>
        <v>N</v>
      </c>
      <c r="AQ145" s="1" t="str">
        <f t="shared" si="488"/>
        <v>N</v>
      </c>
      <c r="AR145" s="1" t="str">
        <f t="shared" si="489"/>
        <v>N</v>
      </c>
      <c r="AT145" s="15" t="str">
        <f t="shared" ca="1" si="499"/>
        <v/>
      </c>
      <c r="AU145" s="1" t="str">
        <f t="shared" ca="1" si="490"/>
        <v/>
      </c>
      <c r="AV145" s="1" t="str">
        <f t="shared" ca="1" si="491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-6</v>
      </c>
    </row>
    <row r="146" spans="31:76">
      <c r="AE146" s="1" t="str">
        <f t="shared" si="492"/>
        <v/>
      </c>
      <c r="AF146" s="1" t="str">
        <f t="shared" si="493"/>
        <v/>
      </c>
      <c r="AG146" s="1" t="str">
        <f t="shared" si="494"/>
        <v/>
      </c>
      <c r="AH146" s="1" t="str">
        <f t="shared" si="495"/>
        <v/>
      </c>
      <c r="AI146" s="1" t="str">
        <f t="shared" si="496"/>
        <v/>
      </c>
      <c r="AJ146" s="1" t="str">
        <f t="shared" si="497"/>
        <v/>
      </c>
      <c r="AK146" s="1">
        <f t="shared" si="498"/>
        <v>0</v>
      </c>
      <c r="AL146" s="1">
        <f t="shared" si="498"/>
        <v>0</v>
      </c>
      <c r="AP146" s="1" t="str">
        <f t="shared" si="487"/>
        <v>N</v>
      </c>
      <c r="AQ146" s="1" t="str">
        <f t="shared" si="488"/>
        <v>N</v>
      </c>
      <c r="AR146" s="1" t="str">
        <f t="shared" si="489"/>
        <v>N</v>
      </c>
      <c r="AT146" s="15" t="str">
        <f t="shared" ca="1" si="499"/>
        <v/>
      </c>
      <c r="AU146" s="1" t="str">
        <f t="shared" ca="1" si="490"/>
        <v/>
      </c>
      <c r="AV146" s="1" t="str">
        <f t="shared" ca="1" si="491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492"/>
        <v/>
      </c>
      <c r="AF147" s="1" t="str">
        <f t="shared" si="493"/>
        <v/>
      </c>
      <c r="AG147" s="1" t="str">
        <f t="shared" si="494"/>
        <v/>
      </c>
      <c r="AH147" s="1" t="str">
        <f t="shared" si="495"/>
        <v/>
      </c>
      <c r="AI147" s="1" t="str">
        <f t="shared" si="496"/>
        <v/>
      </c>
      <c r="AJ147" s="1" t="str">
        <f t="shared" si="497"/>
        <v/>
      </c>
      <c r="AK147" s="1">
        <f t="shared" si="498"/>
        <v>0</v>
      </c>
      <c r="AL147" s="1">
        <f t="shared" si="498"/>
        <v>0</v>
      </c>
      <c r="AP147" s="1" t="str">
        <f t="shared" si="487"/>
        <v>N</v>
      </c>
      <c r="AQ147" s="1" t="str">
        <f t="shared" si="488"/>
        <v>N</v>
      </c>
      <c r="AR147" s="1" t="str">
        <f t="shared" si="489"/>
        <v>N</v>
      </c>
      <c r="AT147" s="15" t="str">
        <f t="shared" ca="1" si="499"/>
        <v/>
      </c>
      <c r="AU147" s="1" t="str">
        <f t="shared" ca="1" si="490"/>
        <v/>
      </c>
      <c r="AV147" s="1" t="str">
        <f t="shared" ca="1" si="491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492"/>
        <v/>
      </c>
      <c r="AF148" s="1" t="str">
        <f t="shared" si="493"/>
        <v/>
      </c>
      <c r="AG148" s="1" t="str">
        <f t="shared" si="494"/>
        <v/>
      </c>
      <c r="AH148" s="1" t="str">
        <f t="shared" si="495"/>
        <v/>
      </c>
      <c r="AI148" s="1" t="str">
        <f t="shared" si="496"/>
        <v/>
      </c>
      <c r="AJ148" s="1" t="str">
        <f t="shared" si="497"/>
        <v/>
      </c>
      <c r="AK148" s="1">
        <f t="shared" si="498"/>
        <v>0</v>
      </c>
      <c r="AL148" s="1">
        <f t="shared" si="498"/>
        <v>0</v>
      </c>
      <c r="AP148" s="1" t="str">
        <f t="shared" si="487"/>
        <v>N</v>
      </c>
      <c r="AQ148" s="1" t="str">
        <f t="shared" si="488"/>
        <v>N</v>
      </c>
      <c r="AR148" s="1" t="str">
        <f t="shared" si="489"/>
        <v>N</v>
      </c>
      <c r="AT148" s="15" t="str">
        <f t="shared" ca="1" si="499"/>
        <v/>
      </c>
      <c r="AU148" s="1" t="str">
        <f t="shared" ca="1" si="490"/>
        <v/>
      </c>
      <c r="AV148" s="1" t="str">
        <f t="shared" ca="1" si="491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3</v>
      </c>
    </row>
    <row r="149" spans="31:76">
      <c r="AE149" s="1" t="str">
        <f t="shared" si="492"/>
        <v/>
      </c>
      <c r="AF149" s="1" t="str">
        <f t="shared" si="493"/>
        <v/>
      </c>
      <c r="AG149" s="1" t="str">
        <f t="shared" si="494"/>
        <v/>
      </c>
      <c r="AH149" s="1" t="str">
        <f t="shared" si="495"/>
        <v/>
      </c>
      <c r="AI149" s="1" t="str">
        <f t="shared" si="496"/>
        <v/>
      </c>
      <c r="AJ149" s="1" t="str">
        <f t="shared" si="497"/>
        <v/>
      </c>
      <c r="AK149" s="1">
        <f t="shared" si="498"/>
        <v>0</v>
      </c>
      <c r="AL149" s="1">
        <f t="shared" si="498"/>
        <v>0</v>
      </c>
      <c r="AP149" s="1" t="str">
        <f t="shared" si="487"/>
        <v>N</v>
      </c>
      <c r="AQ149" s="1" t="str">
        <f t="shared" si="488"/>
        <v>N</v>
      </c>
      <c r="AR149" s="1" t="str">
        <f t="shared" si="489"/>
        <v>N</v>
      </c>
      <c r="AT149" s="15" t="str">
        <f t="shared" ca="1" si="499"/>
        <v/>
      </c>
      <c r="AU149" s="1" t="str">
        <f t="shared" ca="1" si="490"/>
        <v/>
      </c>
      <c r="AV149" s="1" t="str">
        <f t="shared" ca="1" si="491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-3</v>
      </c>
    </row>
    <row r="150" spans="31:76">
      <c r="AE150" s="1" t="str">
        <f t="shared" si="492"/>
        <v/>
      </c>
      <c r="AF150" s="1" t="str">
        <f t="shared" si="493"/>
        <v/>
      </c>
      <c r="AG150" s="1" t="str">
        <f t="shared" si="494"/>
        <v/>
      </c>
      <c r="AH150" s="1" t="str">
        <f t="shared" si="495"/>
        <v/>
      </c>
      <c r="AI150" s="1" t="str">
        <f t="shared" si="496"/>
        <v/>
      </c>
      <c r="AJ150" s="1" t="str">
        <f t="shared" si="497"/>
        <v/>
      </c>
      <c r="AK150" s="1">
        <f t="shared" si="498"/>
        <v>0</v>
      </c>
      <c r="AL150" s="1">
        <f t="shared" si="498"/>
        <v>0</v>
      </c>
      <c r="AP150" s="1" t="str">
        <f t="shared" si="487"/>
        <v>N</v>
      </c>
      <c r="AQ150" s="1" t="str">
        <f t="shared" si="488"/>
        <v>N</v>
      </c>
      <c r="AR150" s="1" t="str">
        <f t="shared" si="489"/>
        <v>N</v>
      </c>
      <c r="AT150" s="15" t="str">
        <f t="shared" ca="1" si="499"/>
        <v/>
      </c>
      <c r="AU150" s="1" t="str">
        <f t="shared" ca="1" si="490"/>
        <v/>
      </c>
      <c r="AV150" s="1" t="str">
        <f t="shared" ca="1" si="491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492"/>
        <v/>
      </c>
      <c r="AF151" s="1" t="str">
        <f t="shared" si="493"/>
        <v/>
      </c>
      <c r="AG151" s="1" t="str">
        <f t="shared" si="494"/>
        <v/>
      </c>
      <c r="AH151" s="1" t="str">
        <f t="shared" si="495"/>
        <v/>
      </c>
      <c r="AI151" s="1" t="str">
        <f t="shared" si="496"/>
        <v/>
      </c>
      <c r="AJ151" s="1" t="str">
        <f t="shared" si="497"/>
        <v/>
      </c>
      <c r="AK151" s="1">
        <f t="shared" si="498"/>
        <v>0</v>
      </c>
      <c r="AL151" s="1">
        <f t="shared" si="498"/>
        <v>0</v>
      </c>
      <c r="AP151" s="1" t="str">
        <f t="shared" si="487"/>
        <v>N</v>
      </c>
      <c r="AQ151" s="1" t="str">
        <f t="shared" si="488"/>
        <v>N</v>
      </c>
      <c r="AR151" s="1" t="str">
        <f t="shared" si="489"/>
        <v>N</v>
      </c>
      <c r="AT151" s="15" t="str">
        <f t="shared" ca="1" si="499"/>
        <v/>
      </c>
      <c r="AU151" s="1" t="str">
        <f t="shared" ca="1" si="490"/>
        <v/>
      </c>
      <c r="AV151" s="1" t="str">
        <f t="shared" ca="1" si="491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492"/>
        <v/>
      </c>
      <c r="AF152" s="1" t="str">
        <f t="shared" si="493"/>
        <v/>
      </c>
      <c r="AG152" s="1" t="str">
        <f t="shared" si="494"/>
        <v/>
      </c>
      <c r="AH152" s="1" t="str">
        <f t="shared" si="495"/>
        <v/>
      </c>
      <c r="AI152" s="1" t="str">
        <f t="shared" si="496"/>
        <v/>
      </c>
      <c r="AJ152" s="1" t="str">
        <f t="shared" si="497"/>
        <v/>
      </c>
      <c r="AK152" s="1">
        <f t="shared" si="498"/>
        <v>0</v>
      </c>
      <c r="AL152" s="1">
        <f t="shared" si="498"/>
        <v>0</v>
      </c>
      <c r="AP152" s="1" t="str">
        <f t="shared" si="487"/>
        <v>N</v>
      </c>
      <c r="AQ152" s="1" t="str">
        <f t="shared" si="488"/>
        <v>N</v>
      </c>
      <c r="AR152" s="1" t="str">
        <f t="shared" si="489"/>
        <v>N</v>
      </c>
      <c r="AT152" s="15" t="str">
        <f t="shared" ca="1" si="499"/>
        <v/>
      </c>
      <c r="AU152" s="1" t="str">
        <f t="shared" ca="1" si="490"/>
        <v/>
      </c>
      <c r="AV152" s="1" t="str">
        <f t="shared" ca="1" si="491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6</v>
      </c>
    </row>
    <row r="153" spans="31:76">
      <c r="AE153" s="1" t="str">
        <f t="shared" si="492"/>
        <v/>
      </c>
      <c r="AF153" s="1" t="str">
        <f t="shared" si="493"/>
        <v/>
      </c>
      <c r="AG153" s="1" t="str">
        <f t="shared" si="494"/>
        <v/>
      </c>
      <c r="AH153" s="1" t="str">
        <f t="shared" si="495"/>
        <v/>
      </c>
      <c r="AI153" s="1" t="str">
        <f t="shared" si="496"/>
        <v/>
      </c>
      <c r="AJ153" s="1" t="str">
        <f t="shared" si="497"/>
        <v/>
      </c>
      <c r="AK153" s="1">
        <f t="shared" si="498"/>
        <v>0</v>
      </c>
      <c r="AL153" s="1">
        <f t="shared" si="498"/>
        <v>0</v>
      </c>
      <c r="AP153" s="1" t="str">
        <f t="shared" si="487"/>
        <v>N</v>
      </c>
      <c r="AQ153" s="1" t="str">
        <f t="shared" si="488"/>
        <v>N</v>
      </c>
      <c r="AR153" s="1" t="str">
        <f t="shared" si="489"/>
        <v>N</v>
      </c>
      <c r="AT153" s="15" t="str">
        <f t="shared" ca="1" si="499"/>
        <v/>
      </c>
      <c r="AU153" s="1" t="str">
        <f t="shared" ca="1" si="490"/>
        <v/>
      </c>
      <c r="AV153" s="1" t="str">
        <f t="shared" ca="1" si="491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-6</v>
      </c>
    </row>
    <row r="154" spans="31:76">
      <c r="AE154" s="1" t="str">
        <f t="shared" si="492"/>
        <v/>
      </c>
      <c r="AF154" s="1" t="str">
        <f t="shared" si="493"/>
        <v/>
      </c>
      <c r="AG154" s="1" t="str">
        <f t="shared" si="494"/>
        <v/>
      </c>
      <c r="AH154" s="1" t="str">
        <f t="shared" si="495"/>
        <v/>
      </c>
      <c r="AI154" s="1" t="str">
        <f t="shared" si="496"/>
        <v/>
      </c>
      <c r="AJ154" s="1" t="str">
        <f t="shared" si="497"/>
        <v/>
      </c>
      <c r="AK154" s="1">
        <f t="shared" si="498"/>
        <v>0</v>
      </c>
      <c r="AL154" s="1">
        <f t="shared" si="498"/>
        <v>0</v>
      </c>
      <c r="AP154" s="1" t="str">
        <f t="shared" si="487"/>
        <v>N</v>
      </c>
      <c r="AQ154" s="1" t="str">
        <f t="shared" si="488"/>
        <v>N</v>
      </c>
      <c r="AR154" s="1" t="str">
        <f t="shared" si="489"/>
        <v>N</v>
      </c>
      <c r="AT154" s="15" t="str">
        <f t="shared" ca="1" si="499"/>
        <v/>
      </c>
      <c r="AU154" s="1" t="str">
        <f t="shared" ca="1" si="490"/>
        <v/>
      </c>
      <c r="AV154" s="1" t="str">
        <f t="shared" ca="1" si="491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492"/>
        <v/>
      </c>
      <c r="AF155" s="1" t="str">
        <f t="shared" si="493"/>
        <v/>
      </c>
      <c r="AG155" s="1" t="str">
        <f t="shared" si="494"/>
        <v/>
      </c>
      <c r="AH155" s="1" t="str">
        <f t="shared" si="495"/>
        <v/>
      </c>
      <c r="AI155" s="1" t="str">
        <f t="shared" si="496"/>
        <v/>
      </c>
      <c r="AJ155" s="1" t="str">
        <f t="shared" si="497"/>
        <v/>
      </c>
      <c r="AK155" s="1">
        <f t="shared" si="498"/>
        <v>0</v>
      </c>
      <c r="AL155" s="1">
        <f t="shared" si="498"/>
        <v>0</v>
      </c>
      <c r="AP155" s="1" t="str">
        <f t="shared" si="487"/>
        <v>N</v>
      </c>
      <c r="AQ155" s="1" t="str">
        <f t="shared" si="488"/>
        <v>N</v>
      </c>
      <c r="AR155" s="1" t="str">
        <f t="shared" si="489"/>
        <v>N</v>
      </c>
      <c r="AT155" s="15" t="str">
        <f t="shared" ca="1" si="499"/>
        <v/>
      </c>
      <c r="AU155" s="1" t="str">
        <f t="shared" ca="1" si="490"/>
        <v/>
      </c>
      <c r="AV155" s="1" t="str">
        <f t="shared" ca="1" si="491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492"/>
        <v/>
      </c>
      <c r="AF156" s="1" t="str">
        <f t="shared" si="493"/>
        <v/>
      </c>
      <c r="AG156" s="1" t="str">
        <f t="shared" si="494"/>
        <v/>
      </c>
      <c r="AH156" s="1" t="str">
        <f t="shared" si="495"/>
        <v/>
      </c>
      <c r="AI156" s="1" t="str">
        <f t="shared" si="496"/>
        <v/>
      </c>
      <c r="AJ156" s="1" t="str">
        <f t="shared" si="497"/>
        <v/>
      </c>
      <c r="AK156" s="1">
        <f t="shared" si="498"/>
        <v>0</v>
      </c>
      <c r="AL156" s="1">
        <f t="shared" si="498"/>
        <v>0</v>
      </c>
      <c r="AP156" s="1" t="str">
        <f t="shared" si="487"/>
        <v>N</v>
      </c>
      <c r="AQ156" s="1" t="str">
        <f t="shared" si="488"/>
        <v>N</v>
      </c>
      <c r="AR156" s="1" t="str">
        <f t="shared" si="489"/>
        <v>N</v>
      </c>
      <c r="AT156" s="15" t="str">
        <f t="shared" ca="1" si="499"/>
        <v/>
      </c>
      <c r="AU156" s="1" t="str">
        <f t="shared" ca="1" si="490"/>
        <v/>
      </c>
      <c r="AV156" s="1" t="str">
        <f t="shared" ca="1" si="491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3</v>
      </c>
    </row>
    <row r="157" spans="31:76">
      <c r="AE157" s="1" t="str">
        <f t="shared" si="492"/>
        <v/>
      </c>
      <c r="AF157" s="1" t="str">
        <f t="shared" si="493"/>
        <v/>
      </c>
      <c r="AG157" s="1" t="str">
        <f t="shared" si="494"/>
        <v/>
      </c>
      <c r="AH157" s="1" t="str">
        <f t="shared" si="495"/>
        <v/>
      </c>
      <c r="AI157" s="1" t="str">
        <f t="shared" si="496"/>
        <v/>
      </c>
      <c r="AJ157" s="1" t="str">
        <f t="shared" si="497"/>
        <v/>
      </c>
      <c r="AK157" s="1">
        <f t="shared" si="498"/>
        <v>0</v>
      </c>
      <c r="AL157" s="1">
        <f t="shared" si="498"/>
        <v>0</v>
      </c>
      <c r="AP157" s="1" t="str">
        <f t="shared" si="487"/>
        <v>N</v>
      </c>
      <c r="AQ157" s="1" t="str">
        <f t="shared" si="488"/>
        <v>N</v>
      </c>
      <c r="AR157" s="1" t="str">
        <f t="shared" si="489"/>
        <v>N</v>
      </c>
      <c r="AT157" s="15" t="str">
        <f t="shared" ca="1" si="499"/>
        <v/>
      </c>
      <c r="AU157" s="1" t="str">
        <f t="shared" ca="1" si="490"/>
        <v/>
      </c>
      <c r="AV157" s="1" t="str">
        <f t="shared" ca="1" si="491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-3</v>
      </c>
    </row>
    <row r="158" spans="31:76">
      <c r="AE158" s="1" t="str">
        <f t="shared" si="492"/>
        <v/>
      </c>
      <c r="AF158" s="1" t="str">
        <f t="shared" si="493"/>
        <v/>
      </c>
      <c r="AG158" s="1" t="str">
        <f t="shared" si="494"/>
        <v/>
      </c>
      <c r="AH158" s="1" t="str">
        <f t="shared" si="495"/>
        <v/>
      </c>
      <c r="AI158" s="1" t="str">
        <f t="shared" si="496"/>
        <v/>
      </c>
      <c r="AJ158" s="1" t="str">
        <f t="shared" si="497"/>
        <v/>
      </c>
      <c r="AK158" s="1">
        <f t="shared" si="498"/>
        <v>0</v>
      </c>
      <c r="AL158" s="1">
        <f t="shared" si="498"/>
        <v>0</v>
      </c>
      <c r="AP158" s="1" t="str">
        <f t="shared" si="487"/>
        <v>N</v>
      </c>
      <c r="AQ158" s="1" t="str">
        <f t="shared" si="488"/>
        <v>N</v>
      </c>
      <c r="AR158" s="1" t="str">
        <f t="shared" si="489"/>
        <v>N</v>
      </c>
      <c r="AT158" s="15" t="str">
        <f t="shared" ca="1" si="499"/>
        <v/>
      </c>
      <c r="AU158" s="1" t="str">
        <f t="shared" ca="1" si="490"/>
        <v/>
      </c>
      <c r="AV158" s="1" t="str">
        <f t="shared" ca="1" si="491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492"/>
        <v/>
      </c>
      <c r="AF159" s="1" t="str">
        <f t="shared" si="493"/>
        <v/>
      </c>
      <c r="AG159" s="1" t="str">
        <f t="shared" si="494"/>
        <v/>
      </c>
      <c r="AH159" s="1" t="str">
        <f t="shared" si="495"/>
        <v/>
      </c>
      <c r="AI159" s="1" t="str">
        <f t="shared" si="496"/>
        <v/>
      </c>
      <c r="AJ159" s="1" t="str">
        <f t="shared" si="497"/>
        <v/>
      </c>
      <c r="AK159" s="1">
        <f t="shared" si="498"/>
        <v>0</v>
      </c>
      <c r="AL159" s="1">
        <f t="shared" si="498"/>
        <v>0</v>
      </c>
      <c r="AP159" s="1" t="str">
        <f t="shared" si="487"/>
        <v>N</v>
      </c>
      <c r="AQ159" s="1" t="str">
        <f t="shared" si="488"/>
        <v>N</v>
      </c>
      <c r="AR159" s="1" t="str">
        <f t="shared" si="489"/>
        <v>N</v>
      </c>
      <c r="AT159" s="15" t="str">
        <f t="shared" ca="1" si="499"/>
        <v/>
      </c>
      <c r="AU159" s="1" t="str">
        <f t="shared" ca="1" si="490"/>
        <v/>
      </c>
      <c r="AV159" s="1" t="str">
        <f t="shared" ca="1" si="491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492"/>
        <v/>
      </c>
      <c r="AF160" s="1" t="str">
        <f t="shared" si="493"/>
        <v/>
      </c>
      <c r="AG160" s="1" t="str">
        <f t="shared" si="494"/>
        <v/>
      </c>
      <c r="AH160" s="1" t="str">
        <f t="shared" si="495"/>
        <v/>
      </c>
      <c r="AI160" s="1" t="str">
        <f t="shared" si="496"/>
        <v/>
      </c>
      <c r="AJ160" s="1" t="str">
        <f t="shared" si="497"/>
        <v/>
      </c>
      <c r="AK160" s="1">
        <f t="shared" si="498"/>
        <v>0</v>
      </c>
      <c r="AL160" s="1">
        <f t="shared" si="498"/>
        <v>0</v>
      </c>
      <c r="AP160" s="1" t="str">
        <f t="shared" si="487"/>
        <v>N</v>
      </c>
      <c r="AQ160" s="1" t="str">
        <f t="shared" si="488"/>
        <v>N</v>
      </c>
      <c r="AR160" s="1" t="str">
        <f t="shared" si="489"/>
        <v>N</v>
      </c>
      <c r="AT160" s="15" t="str">
        <f t="shared" ca="1" si="499"/>
        <v/>
      </c>
      <c r="AU160" s="1" t="str">
        <f t="shared" ca="1" si="490"/>
        <v/>
      </c>
      <c r="AV160" s="1" t="str">
        <f t="shared" ca="1" si="491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6</v>
      </c>
    </row>
    <row r="161" spans="31:76">
      <c r="AE161" s="1" t="str">
        <f t="shared" si="492"/>
        <v/>
      </c>
      <c r="AF161" s="1" t="str">
        <f t="shared" si="493"/>
        <v/>
      </c>
      <c r="AG161" s="1" t="str">
        <f t="shared" si="494"/>
        <v/>
      </c>
      <c r="AH161" s="1" t="str">
        <f t="shared" si="495"/>
        <v/>
      </c>
      <c r="AI161" s="1" t="str">
        <f t="shared" si="496"/>
        <v/>
      </c>
      <c r="AJ161" s="1" t="str">
        <f t="shared" si="497"/>
        <v/>
      </c>
      <c r="AK161" s="1">
        <f t="shared" si="498"/>
        <v>0</v>
      </c>
      <c r="AL161" s="1">
        <f t="shared" si="498"/>
        <v>0</v>
      </c>
      <c r="AP161" s="1" t="str">
        <f t="shared" si="487"/>
        <v>N</v>
      </c>
      <c r="AQ161" s="1" t="str">
        <f t="shared" si="488"/>
        <v>N</v>
      </c>
      <c r="AR161" s="1" t="str">
        <f t="shared" si="489"/>
        <v>N</v>
      </c>
      <c r="AT161" s="15" t="str">
        <f t="shared" ca="1" si="499"/>
        <v/>
      </c>
      <c r="AU161" s="1" t="str">
        <f t="shared" ca="1" si="490"/>
        <v/>
      </c>
      <c r="AV161" s="1" t="str">
        <f t="shared" ca="1" si="491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-6</v>
      </c>
    </row>
    <row r="162" spans="31:76">
      <c r="AE162" s="1" t="str">
        <f t="shared" si="492"/>
        <v/>
      </c>
      <c r="AF162" s="1" t="str">
        <f t="shared" si="493"/>
        <v/>
      </c>
      <c r="AG162" s="1" t="str">
        <f t="shared" si="494"/>
        <v/>
      </c>
      <c r="AH162" s="1" t="str">
        <f t="shared" si="495"/>
        <v/>
      </c>
      <c r="AI162" s="1" t="str">
        <f t="shared" si="496"/>
        <v/>
      </c>
      <c r="AJ162" s="1" t="str">
        <f t="shared" si="497"/>
        <v/>
      </c>
      <c r="AK162" s="1">
        <f t="shared" si="498"/>
        <v>0</v>
      </c>
      <c r="AL162" s="1">
        <f t="shared" si="498"/>
        <v>0</v>
      </c>
      <c r="AP162" s="1" t="str">
        <f t="shared" si="487"/>
        <v>N</v>
      </c>
      <c r="AQ162" s="1" t="str">
        <f t="shared" si="488"/>
        <v>N</v>
      </c>
      <c r="AR162" s="1" t="str">
        <f t="shared" si="489"/>
        <v>N</v>
      </c>
      <c r="AT162" s="15" t="str">
        <f t="shared" ca="1" si="499"/>
        <v/>
      </c>
      <c r="AU162" s="1" t="str">
        <f t="shared" ca="1" si="490"/>
        <v/>
      </c>
      <c r="AV162" s="1" t="str">
        <f t="shared" ca="1" si="491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492"/>
        <v/>
      </c>
      <c r="AF163" s="1" t="str">
        <f t="shared" si="493"/>
        <v/>
      </c>
      <c r="AG163" s="1" t="str">
        <f t="shared" si="494"/>
        <v/>
      </c>
      <c r="AH163" s="1" t="str">
        <f t="shared" si="495"/>
        <v/>
      </c>
      <c r="AI163" s="1" t="str">
        <f t="shared" si="496"/>
        <v/>
      </c>
      <c r="AJ163" s="1" t="str">
        <f t="shared" si="497"/>
        <v/>
      </c>
      <c r="AK163" s="1">
        <f t="shared" si="498"/>
        <v>0</v>
      </c>
      <c r="AL163" s="1">
        <f t="shared" si="498"/>
        <v>0</v>
      </c>
      <c r="AP163" s="1" t="str">
        <f t="shared" si="487"/>
        <v>N</v>
      </c>
      <c r="AQ163" s="1" t="str">
        <f t="shared" si="488"/>
        <v>N</v>
      </c>
      <c r="AR163" s="1" t="str">
        <f t="shared" si="489"/>
        <v>N</v>
      </c>
      <c r="AT163" s="15" t="str">
        <f t="shared" ca="1" si="499"/>
        <v/>
      </c>
      <c r="AU163" s="1" t="str">
        <f t="shared" ca="1" si="490"/>
        <v/>
      </c>
      <c r="AV163" s="1" t="str">
        <f t="shared" ca="1" si="491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492"/>
        <v/>
      </c>
      <c r="AF164" s="1" t="str">
        <f t="shared" si="493"/>
        <v/>
      </c>
      <c r="AG164" s="1" t="str">
        <f t="shared" si="494"/>
        <v/>
      </c>
      <c r="AH164" s="1" t="str">
        <f t="shared" si="495"/>
        <v/>
      </c>
      <c r="AI164" s="1" t="str">
        <f t="shared" si="496"/>
        <v/>
      </c>
      <c r="AJ164" s="1" t="str">
        <f t="shared" si="497"/>
        <v/>
      </c>
      <c r="AK164" s="1">
        <f t="shared" si="498"/>
        <v>0</v>
      </c>
      <c r="AL164" s="1">
        <f t="shared" si="498"/>
        <v>0</v>
      </c>
      <c r="AP164" s="1" t="str">
        <f t="shared" si="487"/>
        <v>N</v>
      </c>
      <c r="AQ164" s="1" t="str">
        <f t="shared" si="488"/>
        <v>N</v>
      </c>
      <c r="AR164" s="1" t="str">
        <f t="shared" si="489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3</v>
      </c>
    </row>
    <row r="165" spans="31:76">
      <c r="AE165" s="1" t="str">
        <f t="shared" si="492"/>
        <v/>
      </c>
      <c r="AF165" s="1" t="str">
        <f t="shared" si="493"/>
        <v/>
      </c>
      <c r="AG165" s="1" t="str">
        <f t="shared" si="494"/>
        <v/>
      </c>
      <c r="AH165" s="1" t="str">
        <f t="shared" si="495"/>
        <v/>
      </c>
      <c r="AI165" s="1" t="str">
        <f t="shared" si="496"/>
        <v/>
      </c>
      <c r="AJ165" s="1" t="str">
        <f t="shared" si="497"/>
        <v/>
      </c>
      <c r="AK165" s="1">
        <f t="shared" si="498"/>
        <v>0</v>
      </c>
      <c r="AL165" s="1">
        <f t="shared" si="498"/>
        <v>0</v>
      </c>
      <c r="AP165" s="1" t="str">
        <f t="shared" si="487"/>
        <v>N</v>
      </c>
      <c r="AQ165" s="1" t="str">
        <f t="shared" si="488"/>
        <v>N</v>
      </c>
      <c r="AR165" s="1" t="str">
        <f t="shared" si="489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-3</v>
      </c>
    </row>
    <row r="166" spans="31:76">
      <c r="AE166" s="1" t="str">
        <f t="shared" si="492"/>
        <v/>
      </c>
      <c r="AF166" s="1" t="str">
        <f t="shared" si="493"/>
        <v/>
      </c>
      <c r="AG166" s="1" t="str">
        <f t="shared" si="494"/>
        <v/>
      </c>
      <c r="AH166" s="1" t="str">
        <f t="shared" si="495"/>
        <v/>
      </c>
      <c r="AI166" s="1" t="str">
        <f t="shared" si="496"/>
        <v/>
      </c>
      <c r="AJ166" s="1" t="str">
        <f t="shared" si="497"/>
        <v/>
      </c>
      <c r="AK166" s="1">
        <f t="shared" si="498"/>
        <v>0</v>
      </c>
      <c r="AL166" s="1">
        <f t="shared" si="498"/>
        <v>0</v>
      </c>
      <c r="AP166" s="1" t="str">
        <f t="shared" si="487"/>
        <v>N</v>
      </c>
      <c r="AQ166" s="1" t="str">
        <f t="shared" si="488"/>
        <v>N</v>
      </c>
      <c r="AR166" s="1" t="str">
        <f t="shared" si="489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492"/>
        <v/>
      </c>
      <c r="AF167" s="1" t="str">
        <f t="shared" si="493"/>
        <v/>
      </c>
      <c r="AG167" s="1" t="str">
        <f t="shared" si="494"/>
        <v/>
      </c>
      <c r="AH167" s="1" t="str">
        <f t="shared" si="495"/>
        <v/>
      </c>
      <c r="AI167" s="1" t="str">
        <f t="shared" si="496"/>
        <v/>
      </c>
      <c r="AJ167" s="1" t="str">
        <f t="shared" si="497"/>
        <v/>
      </c>
      <c r="AK167" s="1">
        <f t="shared" si="498"/>
        <v>0</v>
      </c>
      <c r="AL167" s="1">
        <f t="shared" si="498"/>
        <v>0</v>
      </c>
      <c r="AP167" s="1" t="str">
        <f t="shared" si="487"/>
        <v>N</v>
      </c>
      <c r="AQ167" s="1" t="str">
        <f t="shared" si="488"/>
        <v>N</v>
      </c>
      <c r="AR167" s="1" t="str">
        <f t="shared" si="489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492"/>
        <v/>
      </c>
      <c r="AF168" s="1" t="str">
        <f t="shared" si="493"/>
        <v/>
      </c>
      <c r="AG168" s="1" t="str">
        <f t="shared" si="494"/>
        <v/>
      </c>
      <c r="AH168" s="1" t="str">
        <f t="shared" si="495"/>
        <v/>
      </c>
      <c r="AI168" s="1" t="str">
        <f t="shared" si="496"/>
        <v/>
      </c>
      <c r="AJ168" s="1" t="str">
        <f t="shared" si="497"/>
        <v/>
      </c>
      <c r="AK168" s="1">
        <f t="shared" si="498"/>
        <v>0</v>
      </c>
      <c r="AL168" s="1">
        <f t="shared" si="498"/>
        <v>0</v>
      </c>
      <c r="AP168" s="1" t="str">
        <f t="shared" si="487"/>
        <v>N</v>
      </c>
      <c r="AQ168" s="1" t="str">
        <f t="shared" si="488"/>
        <v>N</v>
      </c>
      <c r="AR168" s="1" t="str">
        <f t="shared" si="489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6</v>
      </c>
    </row>
    <row r="169" spans="31:76">
      <c r="AE169" s="1" t="str">
        <f t="shared" si="492"/>
        <v/>
      </c>
      <c r="AF169" s="1" t="str">
        <f t="shared" si="493"/>
        <v/>
      </c>
      <c r="AG169" s="1" t="str">
        <f t="shared" si="494"/>
        <v/>
      </c>
      <c r="AH169" s="1" t="str">
        <f t="shared" si="495"/>
        <v/>
      </c>
      <c r="AI169" s="1" t="str">
        <f t="shared" si="496"/>
        <v/>
      </c>
      <c r="AJ169" s="1" t="str">
        <f t="shared" si="497"/>
        <v/>
      </c>
      <c r="AK169" s="1">
        <f t="shared" si="498"/>
        <v>0</v>
      </c>
      <c r="AL169" s="1">
        <f t="shared" si="498"/>
        <v>0</v>
      </c>
      <c r="AP169" s="1" t="str">
        <f t="shared" si="487"/>
        <v>N</v>
      </c>
      <c r="AQ169" s="1" t="str">
        <f t="shared" si="488"/>
        <v>N</v>
      </c>
      <c r="AR169" s="1" t="str">
        <f t="shared" si="489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-6</v>
      </c>
    </row>
    <row r="170" spans="31:76">
      <c r="AE170" s="1" t="str">
        <f t="shared" si="492"/>
        <v/>
      </c>
      <c r="AF170" s="1" t="str">
        <f t="shared" si="493"/>
        <v/>
      </c>
      <c r="AG170" s="1" t="str">
        <f t="shared" si="494"/>
        <v/>
      </c>
      <c r="AH170" s="1" t="str">
        <f t="shared" si="495"/>
        <v/>
      </c>
      <c r="AI170" s="1" t="str">
        <f t="shared" si="496"/>
        <v/>
      </c>
      <c r="AJ170" s="1" t="str">
        <f t="shared" si="497"/>
        <v/>
      </c>
      <c r="AK170" s="1">
        <f t="shared" si="498"/>
        <v>0</v>
      </c>
      <c r="AL170" s="1">
        <f t="shared" si="498"/>
        <v>0</v>
      </c>
      <c r="AP170" s="1" t="str">
        <f t="shared" si="487"/>
        <v>N</v>
      </c>
      <c r="AQ170" s="1" t="str">
        <f t="shared" si="488"/>
        <v>N</v>
      </c>
      <c r="AR170" s="1" t="str">
        <f t="shared" si="489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492"/>
        <v/>
      </c>
      <c r="AF171" s="1" t="str">
        <f t="shared" si="493"/>
        <v/>
      </c>
      <c r="AG171" s="1" t="str">
        <f t="shared" si="494"/>
        <v/>
      </c>
      <c r="AH171" s="1" t="str">
        <f t="shared" si="495"/>
        <v/>
      </c>
      <c r="AI171" s="1" t="str">
        <f t="shared" si="496"/>
        <v/>
      </c>
      <c r="AJ171" s="1" t="str">
        <f t="shared" si="497"/>
        <v/>
      </c>
      <c r="AK171" s="1">
        <f t="shared" si="498"/>
        <v>0</v>
      </c>
      <c r="AL171" s="1">
        <f t="shared" si="498"/>
        <v>0</v>
      </c>
      <c r="AP171" s="1" t="str">
        <f t="shared" si="487"/>
        <v>N</v>
      </c>
      <c r="AQ171" s="1" t="str">
        <f t="shared" si="488"/>
        <v>N</v>
      </c>
      <c r="AR171" s="1" t="str">
        <f t="shared" si="489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492"/>
        <v/>
      </c>
      <c r="AF172" s="1" t="str">
        <f t="shared" si="493"/>
        <v/>
      </c>
      <c r="AG172" s="1" t="str">
        <f t="shared" si="494"/>
        <v/>
      </c>
      <c r="AH172" s="1" t="str">
        <f t="shared" si="495"/>
        <v/>
      </c>
      <c r="AI172" s="1" t="str">
        <f t="shared" si="496"/>
        <v/>
      </c>
      <c r="AJ172" s="1" t="str">
        <f t="shared" si="497"/>
        <v/>
      </c>
      <c r="AK172" s="1">
        <f t="shared" si="498"/>
        <v>0</v>
      </c>
      <c r="AL172" s="1">
        <f t="shared" si="498"/>
        <v>0</v>
      </c>
      <c r="AP172" s="1" t="str">
        <f t="shared" si="487"/>
        <v>N</v>
      </c>
      <c r="AQ172" s="1" t="str">
        <f t="shared" si="488"/>
        <v>N</v>
      </c>
      <c r="AR172" s="1" t="str">
        <f t="shared" si="489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3</v>
      </c>
    </row>
    <row r="173" spans="31:76">
      <c r="AE173" s="1" t="str">
        <f t="shared" si="492"/>
        <v/>
      </c>
      <c r="AF173" s="1" t="str">
        <f t="shared" si="493"/>
        <v/>
      </c>
      <c r="AG173" s="1" t="str">
        <f t="shared" si="494"/>
        <v/>
      </c>
      <c r="AH173" s="1" t="str">
        <f t="shared" si="495"/>
        <v/>
      </c>
      <c r="AI173" s="1" t="str">
        <f t="shared" si="496"/>
        <v/>
      </c>
      <c r="AJ173" s="1" t="str">
        <f t="shared" si="497"/>
        <v/>
      </c>
      <c r="AK173" s="1">
        <f t="shared" si="498"/>
        <v>0</v>
      </c>
      <c r="AL173" s="1">
        <f t="shared" si="498"/>
        <v>0</v>
      </c>
      <c r="AP173" s="1" t="str">
        <f t="shared" si="487"/>
        <v>N</v>
      </c>
      <c r="AQ173" s="1" t="str">
        <f t="shared" si="488"/>
        <v>N</v>
      </c>
      <c r="AR173" s="1" t="str">
        <f t="shared" si="489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-3</v>
      </c>
    </row>
    <row r="174" spans="31:76">
      <c r="AE174" s="1" t="str">
        <f t="shared" si="492"/>
        <v/>
      </c>
      <c r="AF174" s="1" t="str">
        <f t="shared" si="493"/>
        <v/>
      </c>
      <c r="AG174" s="1" t="str">
        <f t="shared" si="494"/>
        <v/>
      </c>
      <c r="AH174" s="1" t="str">
        <f t="shared" si="495"/>
        <v/>
      </c>
      <c r="AI174" s="1" t="str">
        <f t="shared" si="496"/>
        <v/>
      </c>
      <c r="AJ174" s="1" t="str">
        <f t="shared" si="497"/>
        <v/>
      </c>
      <c r="AK174" s="1">
        <f t="shared" si="498"/>
        <v>0</v>
      </c>
      <c r="AL174" s="1">
        <f t="shared" si="498"/>
        <v>0</v>
      </c>
      <c r="AP174" s="1" t="str">
        <f t="shared" si="487"/>
        <v>N</v>
      </c>
      <c r="AQ174" s="1" t="str">
        <f t="shared" si="488"/>
        <v>N</v>
      </c>
      <c r="AR174" s="1" t="str">
        <f t="shared" si="489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492"/>
        <v/>
      </c>
      <c r="AF175" s="1" t="str">
        <f t="shared" si="493"/>
        <v/>
      </c>
      <c r="AG175" s="1" t="str">
        <f t="shared" si="494"/>
        <v/>
      </c>
      <c r="AH175" s="1" t="str">
        <f t="shared" si="495"/>
        <v/>
      </c>
      <c r="AI175" s="1" t="str">
        <f t="shared" si="496"/>
        <v/>
      </c>
      <c r="AJ175" s="1" t="str">
        <f t="shared" si="497"/>
        <v/>
      </c>
      <c r="AK175" s="1">
        <f t="shared" si="498"/>
        <v>0</v>
      </c>
      <c r="AL175" s="1">
        <f t="shared" si="498"/>
        <v>0</v>
      </c>
      <c r="AP175" s="1" t="str">
        <f t="shared" si="487"/>
        <v>N</v>
      </c>
      <c r="AQ175" s="1" t="str">
        <f t="shared" si="488"/>
        <v>N</v>
      </c>
      <c r="AR175" s="1" t="str">
        <f t="shared" si="489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492"/>
        <v/>
      </c>
      <c r="AF176" s="1" t="str">
        <f t="shared" si="493"/>
        <v/>
      </c>
      <c r="AG176" s="1" t="str">
        <f t="shared" si="494"/>
        <v/>
      </c>
      <c r="AH176" s="1" t="str">
        <f t="shared" si="495"/>
        <v/>
      </c>
      <c r="AI176" s="1" t="str">
        <f t="shared" si="496"/>
        <v/>
      </c>
      <c r="AJ176" s="1" t="str">
        <f t="shared" si="497"/>
        <v/>
      </c>
      <c r="AK176" s="1">
        <f t="shared" si="498"/>
        <v>0</v>
      </c>
      <c r="AL176" s="1">
        <f t="shared" si="498"/>
        <v>0</v>
      </c>
      <c r="AP176" s="1" t="str">
        <f t="shared" si="487"/>
        <v>N</v>
      </c>
      <c r="AQ176" s="1" t="str">
        <f t="shared" si="488"/>
        <v>N</v>
      </c>
      <c r="AR176" s="1" t="str">
        <f t="shared" si="489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6</v>
      </c>
    </row>
    <row r="177" spans="31:76">
      <c r="AE177" s="1" t="str">
        <f t="shared" si="492"/>
        <v/>
      </c>
      <c r="AF177" s="1" t="str">
        <f t="shared" si="493"/>
        <v/>
      </c>
      <c r="AG177" s="1" t="str">
        <f t="shared" si="494"/>
        <v/>
      </c>
      <c r="AH177" s="1" t="str">
        <f t="shared" si="495"/>
        <v/>
      </c>
      <c r="AI177" s="1" t="str">
        <f t="shared" si="496"/>
        <v/>
      </c>
      <c r="AJ177" s="1" t="str">
        <f t="shared" si="497"/>
        <v/>
      </c>
      <c r="AK177" s="1">
        <f t="shared" si="498"/>
        <v>0</v>
      </c>
      <c r="AL177" s="1">
        <f t="shared" si="498"/>
        <v>0</v>
      </c>
      <c r="AP177" s="1" t="str">
        <f t="shared" si="487"/>
        <v>N</v>
      </c>
      <c r="AQ177" s="1" t="str">
        <f t="shared" si="488"/>
        <v>N</v>
      </c>
      <c r="AR177" s="1" t="str">
        <f t="shared" si="489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-6</v>
      </c>
    </row>
    <row r="178" spans="31:76">
      <c r="AE178" s="1" t="str">
        <f t="shared" si="492"/>
        <v/>
      </c>
      <c r="AF178" s="1" t="str">
        <f t="shared" si="493"/>
        <v/>
      </c>
      <c r="AG178" s="1" t="str">
        <f t="shared" si="494"/>
        <v/>
      </c>
      <c r="AH178" s="1" t="str">
        <f t="shared" si="495"/>
        <v/>
      </c>
      <c r="AI178" s="1" t="str">
        <f t="shared" si="496"/>
        <v/>
      </c>
      <c r="AJ178" s="1" t="str">
        <f t="shared" si="497"/>
        <v/>
      </c>
      <c r="AK178" s="1">
        <f t="shared" si="498"/>
        <v>0</v>
      </c>
      <c r="AL178" s="1">
        <f t="shared" si="498"/>
        <v>0</v>
      </c>
      <c r="AP178" s="1" t="str">
        <f t="shared" si="487"/>
        <v>N</v>
      </c>
      <c r="AQ178" s="1" t="str">
        <f t="shared" si="488"/>
        <v>N</v>
      </c>
      <c r="AR178" s="1" t="str">
        <f t="shared" si="489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492"/>
        <v/>
      </c>
      <c r="AF179" s="1" t="str">
        <f t="shared" si="493"/>
        <v/>
      </c>
      <c r="AG179" s="1" t="str">
        <f t="shared" si="494"/>
        <v/>
      </c>
      <c r="AH179" s="1" t="str">
        <f t="shared" si="495"/>
        <v/>
      </c>
      <c r="AI179" s="1" t="str">
        <f t="shared" si="496"/>
        <v/>
      </c>
      <c r="AJ179" s="1" t="str">
        <f t="shared" si="497"/>
        <v/>
      </c>
      <c r="AK179" s="1">
        <f t="shared" si="498"/>
        <v>0</v>
      </c>
      <c r="AL179" s="1">
        <f t="shared" si="498"/>
        <v>0</v>
      </c>
      <c r="AP179" s="1" t="str">
        <f t="shared" si="487"/>
        <v>N</v>
      </c>
      <c r="AQ179" s="1" t="str">
        <f t="shared" si="488"/>
        <v>N</v>
      </c>
      <c r="AR179" s="1" t="str">
        <f t="shared" si="489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492"/>
        <v/>
      </c>
      <c r="AF180" s="1" t="str">
        <f t="shared" si="493"/>
        <v/>
      </c>
      <c r="AG180" s="1" t="str">
        <f t="shared" si="494"/>
        <v/>
      </c>
      <c r="AH180" s="1" t="str">
        <f t="shared" si="495"/>
        <v/>
      </c>
      <c r="AI180" s="1" t="str">
        <f t="shared" si="496"/>
        <v/>
      </c>
      <c r="AJ180" s="1" t="str">
        <f t="shared" si="497"/>
        <v/>
      </c>
      <c r="AK180" s="1">
        <f t="shared" si="498"/>
        <v>0</v>
      </c>
      <c r="AL180" s="1">
        <f t="shared" si="498"/>
        <v>0</v>
      </c>
      <c r="AP180" s="1" t="str">
        <f t="shared" si="487"/>
        <v>N</v>
      </c>
      <c r="AQ180" s="1" t="str">
        <f t="shared" si="488"/>
        <v>N</v>
      </c>
      <c r="AR180" s="1" t="str">
        <f t="shared" si="489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3</v>
      </c>
    </row>
    <row r="181" spans="31:76">
      <c r="AE181" s="1" t="str">
        <f t="shared" si="492"/>
        <v/>
      </c>
      <c r="AF181" s="1" t="str">
        <f t="shared" si="493"/>
        <v/>
      </c>
      <c r="AG181" s="1" t="str">
        <f t="shared" si="494"/>
        <v/>
      </c>
      <c r="AH181" s="1" t="str">
        <f t="shared" si="495"/>
        <v/>
      </c>
      <c r="AI181" s="1" t="str">
        <f t="shared" si="496"/>
        <v/>
      </c>
      <c r="AJ181" s="1" t="str">
        <f t="shared" si="497"/>
        <v/>
      </c>
      <c r="AK181" s="1">
        <f t="shared" si="498"/>
        <v>0</v>
      </c>
      <c r="AL181" s="1">
        <f t="shared" si="498"/>
        <v>0</v>
      </c>
      <c r="AP181" s="1" t="str">
        <f t="shared" si="487"/>
        <v>N</v>
      </c>
      <c r="AQ181" s="1" t="str">
        <f t="shared" si="488"/>
        <v>N</v>
      </c>
      <c r="AR181" s="1" t="str">
        <f t="shared" si="489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-3</v>
      </c>
    </row>
    <row r="182" spans="31:76">
      <c r="AE182" s="1" t="str">
        <f t="shared" si="492"/>
        <v/>
      </c>
      <c r="AF182" s="1" t="str">
        <f t="shared" si="493"/>
        <v/>
      </c>
      <c r="AG182" s="1" t="str">
        <f t="shared" si="494"/>
        <v/>
      </c>
      <c r="AH182" s="1" t="str">
        <f t="shared" si="495"/>
        <v/>
      </c>
      <c r="AI182" s="1" t="str">
        <f t="shared" si="496"/>
        <v/>
      </c>
      <c r="AJ182" s="1" t="str">
        <f t="shared" si="497"/>
        <v/>
      </c>
      <c r="AK182" s="1">
        <f t="shared" si="498"/>
        <v>0</v>
      </c>
      <c r="AL182" s="1">
        <f t="shared" si="498"/>
        <v>0</v>
      </c>
      <c r="AP182" s="1" t="str">
        <f t="shared" si="487"/>
        <v>N</v>
      </c>
      <c r="AQ182" s="1" t="str">
        <f t="shared" si="488"/>
        <v>N</v>
      </c>
      <c r="AR182" s="1" t="str">
        <f t="shared" si="489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492"/>
        <v/>
      </c>
      <c r="AF183" s="1" t="str">
        <f t="shared" si="493"/>
        <v/>
      </c>
      <c r="AG183" s="1" t="str">
        <f t="shared" si="494"/>
        <v/>
      </c>
      <c r="AH183" s="1" t="str">
        <f t="shared" si="495"/>
        <v/>
      </c>
      <c r="AI183" s="1" t="str">
        <f t="shared" si="496"/>
        <v/>
      </c>
      <c r="AJ183" s="1" t="str">
        <f t="shared" si="497"/>
        <v/>
      </c>
      <c r="AK183" s="1">
        <f t="shared" si="498"/>
        <v>0</v>
      </c>
      <c r="AL183" s="1">
        <f t="shared" si="498"/>
        <v>0</v>
      </c>
      <c r="AP183" s="1" t="str">
        <f t="shared" si="487"/>
        <v>N</v>
      </c>
      <c r="AQ183" s="1" t="str">
        <f t="shared" si="488"/>
        <v>N</v>
      </c>
      <c r="AR183" s="1" t="str">
        <f t="shared" si="489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492"/>
        <v/>
      </c>
      <c r="AF184" s="1" t="str">
        <f t="shared" si="493"/>
        <v/>
      </c>
      <c r="AG184" s="1" t="str">
        <f t="shared" si="494"/>
        <v/>
      </c>
      <c r="AH184" s="1" t="str">
        <f t="shared" si="495"/>
        <v/>
      </c>
      <c r="AI184" s="1" t="str">
        <f t="shared" si="496"/>
        <v/>
      </c>
      <c r="AJ184" s="1" t="str">
        <f t="shared" si="497"/>
        <v/>
      </c>
      <c r="AK184" s="1">
        <f t="shared" si="498"/>
        <v>0</v>
      </c>
      <c r="AL184" s="1">
        <f t="shared" si="498"/>
        <v>0</v>
      </c>
      <c r="AP184" s="1" t="str">
        <f t="shared" si="487"/>
        <v>N</v>
      </c>
      <c r="AQ184" s="1" t="str">
        <f t="shared" si="488"/>
        <v>N</v>
      </c>
      <c r="AR184" s="1" t="str">
        <f t="shared" si="489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6</v>
      </c>
    </row>
    <row r="185" spans="31:76">
      <c r="AE185" s="1" t="str">
        <f t="shared" si="492"/>
        <v/>
      </c>
      <c r="AF185" s="1" t="str">
        <f t="shared" si="493"/>
        <v/>
      </c>
      <c r="AG185" s="1" t="str">
        <f t="shared" si="494"/>
        <v/>
      </c>
      <c r="AH185" s="1" t="str">
        <f t="shared" si="495"/>
        <v/>
      </c>
      <c r="AI185" s="1" t="str">
        <f t="shared" si="496"/>
        <v/>
      </c>
      <c r="AJ185" s="1" t="str">
        <f t="shared" si="497"/>
        <v/>
      </c>
      <c r="AK185" s="1">
        <f t="shared" si="498"/>
        <v>0</v>
      </c>
      <c r="AL185" s="1">
        <f t="shared" si="498"/>
        <v>0</v>
      </c>
      <c r="AP185" s="1" t="str">
        <f t="shared" si="487"/>
        <v>N</v>
      </c>
      <c r="AQ185" s="1" t="str">
        <f t="shared" si="488"/>
        <v>N</v>
      </c>
      <c r="AR185" s="1" t="str">
        <f t="shared" si="489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-6</v>
      </c>
    </row>
    <row r="186" spans="31:76">
      <c r="AE186" s="1" t="str">
        <f t="shared" si="492"/>
        <v/>
      </c>
      <c r="AF186" s="1" t="str">
        <f t="shared" si="493"/>
        <v/>
      </c>
      <c r="AG186" s="1" t="str">
        <f t="shared" si="494"/>
        <v/>
      </c>
      <c r="AH186" s="1" t="str">
        <f t="shared" si="495"/>
        <v/>
      </c>
      <c r="AI186" s="1" t="str">
        <f t="shared" si="496"/>
        <v/>
      </c>
      <c r="AJ186" s="1" t="str">
        <f t="shared" si="497"/>
        <v/>
      </c>
      <c r="AK186" s="1">
        <f t="shared" si="498"/>
        <v>0</v>
      </c>
      <c r="AL186" s="1">
        <f t="shared" si="498"/>
        <v>0</v>
      </c>
      <c r="AP186" s="1" t="str">
        <f t="shared" si="487"/>
        <v>N</v>
      </c>
      <c r="AQ186" s="1" t="str">
        <f t="shared" si="488"/>
        <v>N</v>
      </c>
      <c r="AR186" s="1" t="str">
        <f t="shared" si="489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492"/>
        <v/>
      </c>
      <c r="AF187" s="1" t="str">
        <f t="shared" si="493"/>
        <v/>
      </c>
      <c r="AG187" s="1" t="str">
        <f t="shared" si="494"/>
        <v/>
      </c>
      <c r="AH187" s="1" t="str">
        <f t="shared" si="495"/>
        <v/>
      </c>
      <c r="AI187" s="1" t="str">
        <f t="shared" si="496"/>
        <v/>
      </c>
      <c r="AJ187" s="1" t="str">
        <f t="shared" si="497"/>
        <v/>
      </c>
      <c r="AK187" s="1">
        <f t="shared" si="498"/>
        <v>0</v>
      </c>
      <c r="AL187" s="1">
        <f t="shared" si="498"/>
        <v>0</v>
      </c>
      <c r="AP187" s="1" t="str">
        <f t="shared" si="487"/>
        <v>N</v>
      </c>
      <c r="AQ187" s="1" t="str">
        <f t="shared" si="488"/>
        <v>N</v>
      </c>
      <c r="AR187" s="1" t="str">
        <f t="shared" si="489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492"/>
        <v/>
      </c>
      <c r="AF188" s="1" t="str">
        <f t="shared" si="493"/>
        <v/>
      </c>
      <c r="AG188" s="1" t="str">
        <f t="shared" si="494"/>
        <v/>
      </c>
      <c r="AH188" s="1" t="str">
        <f t="shared" si="495"/>
        <v/>
      </c>
      <c r="AI188" s="1" t="str">
        <f t="shared" si="496"/>
        <v/>
      </c>
      <c r="AJ188" s="1" t="str">
        <f t="shared" si="497"/>
        <v/>
      </c>
      <c r="AK188" s="1">
        <f t="shared" si="498"/>
        <v>0</v>
      </c>
      <c r="AL188" s="1">
        <f t="shared" si="498"/>
        <v>0</v>
      </c>
      <c r="AP188" s="1" t="str">
        <f t="shared" si="487"/>
        <v>N</v>
      </c>
      <c r="AQ188" s="1" t="str">
        <f t="shared" si="488"/>
        <v>N</v>
      </c>
      <c r="AR188" s="1" t="str">
        <f t="shared" si="489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3</v>
      </c>
    </row>
    <row r="189" spans="31:76">
      <c r="AE189" s="1" t="str">
        <f t="shared" si="492"/>
        <v/>
      </c>
      <c r="AF189" s="1" t="str">
        <f t="shared" si="493"/>
        <v/>
      </c>
      <c r="AG189" s="1" t="str">
        <f t="shared" si="494"/>
        <v/>
      </c>
      <c r="AH189" s="1" t="str">
        <f t="shared" si="495"/>
        <v/>
      </c>
      <c r="AI189" s="1" t="str">
        <f t="shared" si="496"/>
        <v/>
      </c>
      <c r="AJ189" s="1" t="str">
        <f t="shared" si="497"/>
        <v/>
      </c>
      <c r="AK189" s="1">
        <f t="shared" si="498"/>
        <v>0</v>
      </c>
      <c r="AL189" s="1">
        <f t="shared" si="498"/>
        <v>0</v>
      </c>
      <c r="AP189" s="1" t="str">
        <f t="shared" si="487"/>
        <v>N</v>
      </c>
      <c r="AQ189" s="1" t="str">
        <f t="shared" si="488"/>
        <v>N</v>
      </c>
      <c r="AR189" s="1" t="str">
        <f t="shared" si="489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-3</v>
      </c>
    </row>
    <row r="190" spans="31:76">
      <c r="AE190" s="1" t="str">
        <f t="shared" si="492"/>
        <v/>
      </c>
      <c r="AF190" s="1" t="str">
        <f t="shared" si="493"/>
        <v/>
      </c>
      <c r="AG190" s="1" t="str">
        <f t="shared" si="494"/>
        <v/>
      </c>
      <c r="AH190" s="1" t="str">
        <f t="shared" si="495"/>
        <v/>
      </c>
      <c r="AI190" s="1" t="str">
        <f t="shared" si="496"/>
        <v/>
      </c>
      <c r="AJ190" s="1" t="str">
        <f t="shared" si="497"/>
        <v/>
      </c>
      <c r="AK190" s="1">
        <f t="shared" si="498"/>
        <v>0</v>
      </c>
      <c r="AL190" s="1">
        <f t="shared" si="498"/>
        <v>0</v>
      </c>
      <c r="AP190" s="1" t="str">
        <f t="shared" si="487"/>
        <v>N</v>
      </c>
      <c r="AQ190" s="1" t="str">
        <f t="shared" si="488"/>
        <v>N</v>
      </c>
      <c r="AR190" s="1" t="str">
        <f t="shared" si="489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492"/>
        <v/>
      </c>
      <c r="AF191" s="1" t="str">
        <f t="shared" si="493"/>
        <v/>
      </c>
      <c r="AG191" s="1" t="str">
        <f t="shared" si="494"/>
        <v/>
      </c>
      <c r="AH191" s="1" t="str">
        <f t="shared" si="495"/>
        <v/>
      </c>
      <c r="AI191" s="1" t="str">
        <f t="shared" si="496"/>
        <v/>
      </c>
      <c r="AJ191" s="1" t="str">
        <f t="shared" si="497"/>
        <v/>
      </c>
      <c r="AK191" s="1">
        <f t="shared" si="498"/>
        <v>0</v>
      </c>
      <c r="AL191" s="1">
        <f t="shared" si="498"/>
        <v>0</v>
      </c>
      <c r="AP191" s="1" t="str">
        <f t="shared" si="487"/>
        <v>N</v>
      </c>
      <c r="AQ191" s="1" t="str">
        <f t="shared" si="488"/>
        <v>N</v>
      </c>
      <c r="AR191" s="1" t="str">
        <f t="shared" si="489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492"/>
        <v/>
      </c>
      <c r="AF192" s="1" t="str">
        <f t="shared" si="493"/>
        <v/>
      </c>
      <c r="AG192" s="1" t="str">
        <f t="shared" si="494"/>
        <v/>
      </c>
      <c r="AH192" s="1" t="str">
        <f t="shared" si="495"/>
        <v/>
      </c>
      <c r="AI192" s="1" t="str">
        <f t="shared" si="496"/>
        <v/>
      </c>
      <c r="AJ192" s="1" t="str">
        <f t="shared" si="497"/>
        <v/>
      </c>
      <c r="AK192" s="1">
        <f t="shared" si="498"/>
        <v>0</v>
      </c>
      <c r="AL192" s="1">
        <f t="shared" si="498"/>
        <v>0</v>
      </c>
      <c r="AP192" s="1" t="str">
        <f t="shared" si="487"/>
        <v>N</v>
      </c>
      <c r="AQ192" s="1" t="str">
        <f t="shared" si="488"/>
        <v>N</v>
      </c>
      <c r="AR192" s="1" t="str">
        <f t="shared" si="489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6</v>
      </c>
    </row>
    <row r="193" spans="31:76">
      <c r="AE193" s="1" t="str">
        <f t="shared" si="492"/>
        <v/>
      </c>
      <c r="AF193" s="1" t="str">
        <f t="shared" si="493"/>
        <v/>
      </c>
      <c r="AG193" s="1" t="str">
        <f t="shared" si="494"/>
        <v/>
      </c>
      <c r="AH193" s="1" t="str">
        <f t="shared" si="495"/>
        <v/>
      </c>
      <c r="AI193" s="1" t="str">
        <f t="shared" si="496"/>
        <v/>
      </c>
      <c r="AJ193" s="1" t="str">
        <f t="shared" si="497"/>
        <v/>
      </c>
      <c r="AK193" s="1">
        <f t="shared" si="498"/>
        <v>0</v>
      </c>
      <c r="AL193" s="1">
        <f t="shared" si="498"/>
        <v>0</v>
      </c>
      <c r="AP193" s="1" t="str">
        <f t="shared" si="487"/>
        <v>N</v>
      </c>
      <c r="AQ193" s="1" t="str">
        <f t="shared" si="488"/>
        <v>N</v>
      </c>
      <c r="AR193" s="1" t="str">
        <f t="shared" si="489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-6</v>
      </c>
    </row>
    <row r="194" spans="31:76">
      <c r="AE194" s="1" t="str">
        <f t="shared" si="492"/>
        <v/>
      </c>
      <c r="AF194" s="1" t="str">
        <f t="shared" si="493"/>
        <v/>
      </c>
      <c r="AG194" s="1" t="str">
        <f t="shared" si="494"/>
        <v/>
      </c>
      <c r="AH194" s="1" t="str">
        <f t="shared" si="495"/>
        <v/>
      </c>
      <c r="AI194" s="1" t="str">
        <f t="shared" si="496"/>
        <v/>
      </c>
      <c r="AJ194" s="1" t="str">
        <f t="shared" si="497"/>
        <v/>
      </c>
      <c r="AK194" s="1">
        <f t="shared" si="498"/>
        <v>0</v>
      </c>
      <c r="AL194" s="1">
        <f t="shared" si="498"/>
        <v>0</v>
      </c>
      <c r="AP194" s="1" t="str">
        <f t="shared" si="487"/>
        <v>N</v>
      </c>
      <c r="AQ194" s="1" t="str">
        <f t="shared" si="488"/>
        <v>N</v>
      </c>
      <c r="AR194" s="1" t="str">
        <f t="shared" si="489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492"/>
        <v/>
      </c>
      <c r="AF195" s="1" t="str">
        <f t="shared" si="493"/>
        <v/>
      </c>
      <c r="AG195" s="1" t="str">
        <f t="shared" si="494"/>
        <v/>
      </c>
      <c r="AH195" s="1" t="str">
        <f t="shared" si="495"/>
        <v/>
      </c>
      <c r="AI195" s="1" t="str">
        <f t="shared" si="496"/>
        <v/>
      </c>
      <c r="AJ195" s="1" t="str">
        <f t="shared" si="497"/>
        <v/>
      </c>
      <c r="AK195" s="1">
        <f t="shared" si="498"/>
        <v>0</v>
      </c>
      <c r="AL195" s="1">
        <f t="shared" si="498"/>
        <v>0</v>
      </c>
      <c r="AP195" s="1" t="str">
        <f t="shared" si="487"/>
        <v>N</v>
      </c>
      <c r="AQ195" s="1" t="str">
        <f t="shared" si="488"/>
        <v>N</v>
      </c>
      <c r="AR195" s="1" t="str">
        <f t="shared" si="489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ref="AE196:AE202" si="500">IF(KF196="P",BH196,"")</f>
        <v/>
      </c>
      <c r="AF196" s="1" t="str">
        <f t="shared" ref="AF196:AF202" si="501">IF(KF196="B",BH196,"")</f>
        <v/>
      </c>
      <c r="AH196" s="1" t="str">
        <f t="shared" ref="AH196:AH209" si="502">IF(M195="","",IF(Z196="C",IF(M195="P",BJ196,""),IF(M194="P",BJ196,"")))</f>
        <v/>
      </c>
      <c r="AI196" s="1" t="str">
        <f t="shared" ref="AI196:AI202" si="503">IF(KG196="p",BJ196,"")</f>
        <v/>
      </c>
      <c r="AJ196" s="1" t="str">
        <f t="shared" ref="AJ196:AJ202" si="504">IF(KG196="B",BJ196,"")</f>
        <v/>
      </c>
      <c r="AK196" s="1">
        <f t="shared" si="498"/>
        <v>0</v>
      </c>
      <c r="AL196" s="1">
        <f t="shared" si="498"/>
        <v>0</v>
      </c>
      <c r="AP196" s="1" t="str">
        <f t="shared" si="487"/>
        <v>N</v>
      </c>
      <c r="AQ196" s="1" t="str">
        <f t="shared" si="488"/>
        <v>N</v>
      </c>
      <c r="AR196" s="1" t="str">
        <f t="shared" si="489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3</v>
      </c>
    </row>
    <row r="197" spans="31:76">
      <c r="AE197" s="1" t="str">
        <f t="shared" si="500"/>
        <v/>
      </c>
      <c r="AF197" s="1" t="str">
        <f t="shared" si="501"/>
        <v/>
      </c>
      <c r="AH197" s="1" t="str">
        <f t="shared" si="502"/>
        <v/>
      </c>
      <c r="AI197" s="1" t="str">
        <f t="shared" si="503"/>
        <v/>
      </c>
      <c r="AJ197" s="1" t="str">
        <f t="shared" si="504"/>
        <v/>
      </c>
      <c r="AK197" s="1">
        <f t="shared" si="498"/>
        <v>0</v>
      </c>
      <c r="AL197" s="1">
        <f t="shared" si="498"/>
        <v>0</v>
      </c>
      <c r="AP197" s="1" t="str">
        <f t="shared" si="487"/>
        <v>N</v>
      </c>
      <c r="AQ197" s="1" t="str">
        <f t="shared" si="488"/>
        <v>N</v>
      </c>
      <c r="AR197" s="1" t="str">
        <f t="shared" si="489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-3</v>
      </c>
    </row>
    <row r="198" spans="31:76">
      <c r="AE198" s="1" t="str">
        <f t="shared" si="500"/>
        <v/>
      </c>
      <c r="AF198" s="1" t="str">
        <f t="shared" si="501"/>
        <v/>
      </c>
      <c r="AH198" s="1" t="str">
        <f t="shared" si="502"/>
        <v/>
      </c>
      <c r="AI198" s="1" t="str">
        <f t="shared" si="503"/>
        <v/>
      </c>
      <c r="AJ198" s="1" t="str">
        <f t="shared" si="504"/>
        <v/>
      </c>
      <c r="AK198" s="1">
        <f t="shared" si="498"/>
        <v>0</v>
      </c>
      <c r="AL198" s="1">
        <f t="shared" si="498"/>
        <v>0</v>
      </c>
      <c r="AP198" s="1" t="str">
        <f t="shared" si="487"/>
        <v>N</v>
      </c>
      <c r="AQ198" s="1" t="str">
        <f t="shared" si="488"/>
        <v>N</v>
      </c>
      <c r="AR198" s="1" t="str">
        <f t="shared" si="489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500"/>
        <v/>
      </c>
      <c r="AF199" s="1" t="str">
        <f t="shared" si="501"/>
        <v/>
      </c>
      <c r="AH199" s="1" t="str">
        <f t="shared" si="502"/>
        <v/>
      </c>
      <c r="AI199" s="1" t="str">
        <f t="shared" si="503"/>
        <v/>
      </c>
      <c r="AJ199" s="1" t="str">
        <f t="shared" si="504"/>
        <v/>
      </c>
      <c r="AK199" s="1">
        <f t="shared" si="498"/>
        <v>0</v>
      </c>
      <c r="AL199" s="1">
        <f t="shared" si="498"/>
        <v>0</v>
      </c>
      <c r="AP199" s="1" t="str">
        <f t="shared" si="487"/>
        <v>N</v>
      </c>
      <c r="AQ199" s="1" t="str">
        <f t="shared" si="488"/>
        <v>N</v>
      </c>
      <c r="AR199" s="1" t="str">
        <f t="shared" si="489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500"/>
        <v/>
      </c>
      <c r="AF200" s="1" t="str">
        <f t="shared" si="501"/>
        <v/>
      </c>
      <c r="AH200" s="1" t="str">
        <f t="shared" si="502"/>
        <v/>
      </c>
      <c r="AI200" s="1" t="str">
        <f t="shared" si="503"/>
        <v/>
      </c>
      <c r="AJ200" s="1" t="str">
        <f t="shared" si="504"/>
        <v/>
      </c>
      <c r="AK200" s="1">
        <f t="shared" si="498"/>
        <v>0</v>
      </c>
      <c r="AL200" s="1">
        <f t="shared" si="498"/>
        <v>0</v>
      </c>
      <c r="AP200" s="1" t="str">
        <f t="shared" si="487"/>
        <v>N</v>
      </c>
      <c r="AQ200" s="1" t="str">
        <f t="shared" si="488"/>
        <v>N</v>
      </c>
      <c r="AR200" s="1" t="str">
        <f t="shared" si="489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6</v>
      </c>
    </row>
    <row r="201" spans="31:76">
      <c r="AE201" s="1" t="str">
        <f t="shared" si="500"/>
        <v/>
      </c>
      <c r="AF201" s="1" t="str">
        <f t="shared" si="501"/>
        <v/>
      </c>
      <c r="AH201" s="1" t="str">
        <f t="shared" si="502"/>
        <v/>
      </c>
      <c r="AI201" s="1" t="str">
        <f t="shared" si="503"/>
        <v/>
      </c>
      <c r="AJ201" s="1" t="str">
        <f t="shared" si="504"/>
        <v/>
      </c>
      <c r="AK201" s="1">
        <f t="shared" si="498"/>
        <v>0</v>
      </c>
      <c r="AL201" s="1">
        <f t="shared" si="498"/>
        <v>0</v>
      </c>
      <c r="AP201" s="1" t="str">
        <f t="shared" si="487"/>
        <v>N</v>
      </c>
      <c r="AQ201" s="1" t="str">
        <f t="shared" si="488"/>
        <v>N</v>
      </c>
      <c r="AR201" s="1" t="str">
        <f t="shared" si="489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-6</v>
      </c>
    </row>
    <row r="202" spans="31:76">
      <c r="AE202" s="1" t="str">
        <f t="shared" si="500"/>
        <v/>
      </c>
      <c r="AF202" s="1" t="str">
        <f t="shared" si="501"/>
        <v/>
      </c>
      <c r="AH202" s="1" t="str">
        <f t="shared" si="502"/>
        <v/>
      </c>
      <c r="AI202" s="1" t="str">
        <f t="shared" si="503"/>
        <v/>
      </c>
      <c r="AJ202" s="1" t="str">
        <f t="shared" si="504"/>
        <v/>
      </c>
      <c r="AK202" s="1">
        <f t="shared" si="498"/>
        <v>0</v>
      </c>
      <c r="AL202" s="1">
        <f t="shared" si="498"/>
        <v>0</v>
      </c>
      <c r="AP202" s="1" t="str">
        <f t="shared" ref="AP202:AP229" si="505">IF(OR(F198&amp;F199&amp;F200="WLW",F199&amp;F200="WW"),"Y","N")</f>
        <v>N</v>
      </c>
      <c r="AQ202" s="1" t="str">
        <f t="shared" ref="AQ202:AQ229" si="506">IF(OR(K198&amp;K199&amp;K200="WLW",K199&amp;K200="WW"),"Y","N")</f>
        <v>N</v>
      </c>
      <c r="AR202" s="1" t="str">
        <f t="shared" ref="AR202:AR229" si="507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ref="AE203:AE209" si="508">IF(KF203="P",BH203,"")</f>
        <v/>
      </c>
      <c r="AF203" s="1" t="str">
        <f t="shared" ref="AF203:AF209" si="509">IF(KF203="B",BH203,"")</f>
        <v/>
      </c>
      <c r="AH203" s="1" t="str">
        <f t="shared" si="502"/>
        <v/>
      </c>
      <c r="AI203" s="1" t="str">
        <f t="shared" ref="AI203:AI209" si="510">IF(KG203="p",BJ203,"")</f>
        <v/>
      </c>
      <c r="AJ203" s="1" t="str">
        <f t="shared" ref="AJ203:AJ209" si="511">IF(KG203="B",BJ203,"")</f>
        <v/>
      </c>
      <c r="AK203" s="1">
        <f t="shared" ref="AK203:AL246" si="512">IF(D203="",0,IF(OR(D203="B",D203="XB"),1,INT(RIGHT(D203))))+IF(I203="",0,IF(OR(I203="B",I203="XB"),1,INT(RIGHT(I203))))+IF(P203="",0,IF(OR(P203="B",P203="XB"),1,INT(RIGHT(P203))))</f>
        <v>0</v>
      </c>
      <c r="AL203" s="1">
        <f t="shared" si="512"/>
        <v>0</v>
      </c>
      <c r="AP203" s="1" t="str">
        <f t="shared" si="505"/>
        <v>N</v>
      </c>
      <c r="AQ203" s="1" t="str">
        <f t="shared" si="506"/>
        <v>N</v>
      </c>
      <c r="AR203" s="1" t="str">
        <f t="shared" si="507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508"/>
        <v/>
      </c>
      <c r="AF204" s="1" t="str">
        <f t="shared" si="509"/>
        <v/>
      </c>
      <c r="AH204" s="1" t="str">
        <f t="shared" si="502"/>
        <v/>
      </c>
      <c r="AI204" s="1" t="str">
        <f t="shared" si="510"/>
        <v/>
      </c>
      <c r="AJ204" s="1" t="str">
        <f t="shared" si="511"/>
        <v/>
      </c>
      <c r="AK204" s="1">
        <f t="shared" si="512"/>
        <v>0</v>
      </c>
      <c r="AL204" s="1">
        <f t="shared" si="512"/>
        <v>0</v>
      </c>
      <c r="AP204" s="1" t="str">
        <f t="shared" si="505"/>
        <v>N</v>
      </c>
      <c r="AQ204" s="1" t="str">
        <f t="shared" si="506"/>
        <v>N</v>
      </c>
      <c r="AR204" s="1" t="str">
        <f t="shared" si="507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3</v>
      </c>
    </row>
    <row r="205" spans="31:76">
      <c r="AE205" s="1" t="str">
        <f t="shared" si="508"/>
        <v/>
      </c>
      <c r="AF205" s="1" t="str">
        <f t="shared" si="509"/>
        <v/>
      </c>
      <c r="AH205" s="1" t="str">
        <f t="shared" si="502"/>
        <v/>
      </c>
      <c r="AI205" s="1" t="str">
        <f t="shared" si="510"/>
        <v/>
      </c>
      <c r="AJ205" s="1" t="str">
        <f t="shared" si="511"/>
        <v/>
      </c>
      <c r="AK205" s="1">
        <f t="shared" si="512"/>
        <v>0</v>
      </c>
      <c r="AL205" s="1">
        <f t="shared" si="512"/>
        <v>0</v>
      </c>
      <c r="AP205" s="1" t="str">
        <f t="shared" si="505"/>
        <v>N</v>
      </c>
      <c r="AQ205" s="1" t="str">
        <f t="shared" si="506"/>
        <v>N</v>
      </c>
      <c r="AR205" s="1" t="str">
        <f t="shared" si="507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-3</v>
      </c>
    </row>
    <row r="206" spans="31:76">
      <c r="AE206" s="1" t="str">
        <f t="shared" si="508"/>
        <v/>
      </c>
      <c r="AF206" s="1" t="str">
        <f t="shared" si="509"/>
        <v/>
      </c>
      <c r="AH206" s="1" t="str">
        <f t="shared" si="502"/>
        <v/>
      </c>
      <c r="AI206" s="1" t="str">
        <f t="shared" si="510"/>
        <v/>
      </c>
      <c r="AJ206" s="1" t="str">
        <f t="shared" si="511"/>
        <v/>
      </c>
      <c r="AK206" s="1">
        <f t="shared" si="512"/>
        <v>0</v>
      </c>
      <c r="AL206" s="1">
        <f t="shared" si="512"/>
        <v>0</v>
      </c>
      <c r="AP206" s="1" t="str">
        <f t="shared" si="505"/>
        <v>N</v>
      </c>
      <c r="AQ206" s="1" t="str">
        <f t="shared" si="506"/>
        <v>N</v>
      </c>
      <c r="AR206" s="1" t="str">
        <f t="shared" si="507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508"/>
        <v/>
      </c>
      <c r="AF207" s="1" t="str">
        <f t="shared" si="509"/>
        <v/>
      </c>
      <c r="AH207" s="1" t="str">
        <f t="shared" si="502"/>
        <v/>
      </c>
      <c r="AI207" s="1" t="str">
        <f t="shared" si="510"/>
        <v/>
      </c>
      <c r="AJ207" s="1" t="str">
        <f t="shared" si="511"/>
        <v/>
      </c>
      <c r="AK207" s="1">
        <f t="shared" si="512"/>
        <v>0</v>
      </c>
      <c r="AL207" s="1">
        <f t="shared" si="512"/>
        <v>0</v>
      </c>
      <c r="AP207" s="1" t="str">
        <f t="shared" si="505"/>
        <v>N</v>
      </c>
      <c r="AQ207" s="1" t="str">
        <f t="shared" si="506"/>
        <v>N</v>
      </c>
      <c r="AR207" s="1" t="str">
        <f t="shared" si="507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508"/>
        <v/>
      </c>
      <c r="AF208" s="1" t="str">
        <f t="shared" si="509"/>
        <v/>
      </c>
      <c r="AH208" s="1" t="str">
        <f t="shared" si="502"/>
        <v/>
      </c>
      <c r="AI208" s="1" t="str">
        <f t="shared" si="510"/>
        <v/>
      </c>
      <c r="AJ208" s="1" t="str">
        <f t="shared" si="511"/>
        <v/>
      </c>
      <c r="AK208" s="1">
        <f t="shared" si="512"/>
        <v>0</v>
      </c>
      <c r="AL208" s="1">
        <f t="shared" si="512"/>
        <v>0</v>
      </c>
      <c r="AP208" s="1" t="str">
        <f t="shared" si="505"/>
        <v>N</v>
      </c>
      <c r="AQ208" s="1" t="str">
        <f t="shared" si="506"/>
        <v>N</v>
      </c>
      <c r="AR208" s="1" t="str">
        <f t="shared" si="507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6</v>
      </c>
    </row>
    <row r="209" spans="31:76">
      <c r="AE209" s="1" t="str">
        <f t="shared" si="508"/>
        <v/>
      </c>
      <c r="AF209" s="1" t="str">
        <f t="shared" si="509"/>
        <v/>
      </c>
      <c r="AH209" s="1" t="str">
        <f t="shared" si="502"/>
        <v/>
      </c>
      <c r="AI209" s="1" t="str">
        <f t="shared" si="510"/>
        <v/>
      </c>
      <c r="AJ209" s="1" t="str">
        <f t="shared" si="511"/>
        <v/>
      </c>
      <c r="AK209" s="1">
        <f t="shared" si="512"/>
        <v>0</v>
      </c>
      <c r="AL209" s="1">
        <f t="shared" si="512"/>
        <v>0</v>
      </c>
      <c r="AP209" s="1" t="str">
        <f t="shared" si="505"/>
        <v>N</v>
      </c>
      <c r="AQ209" s="1" t="str">
        <f t="shared" si="506"/>
        <v>N</v>
      </c>
      <c r="AR209" s="1" t="str">
        <f t="shared" si="507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-6</v>
      </c>
    </row>
    <row r="210" spans="31:76">
      <c r="AK210" s="1">
        <f t="shared" si="512"/>
        <v>0</v>
      </c>
      <c r="AL210" s="1">
        <f t="shared" si="512"/>
        <v>0</v>
      </c>
      <c r="AP210" s="1" t="str">
        <f t="shared" si="505"/>
        <v>N</v>
      </c>
      <c r="AQ210" s="1" t="str">
        <f t="shared" si="506"/>
        <v>N</v>
      </c>
      <c r="AR210" s="1" t="str">
        <f t="shared" si="507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512"/>
        <v>0</v>
      </c>
      <c r="AL211" s="1">
        <f t="shared" si="512"/>
        <v>0</v>
      </c>
      <c r="AP211" s="1" t="str">
        <f t="shared" si="505"/>
        <v>N</v>
      </c>
      <c r="AQ211" s="1" t="str">
        <f t="shared" si="506"/>
        <v>N</v>
      </c>
      <c r="AR211" s="1" t="str">
        <f t="shared" si="507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512"/>
        <v>0</v>
      </c>
      <c r="AL212" s="1">
        <f t="shared" si="512"/>
        <v>0</v>
      </c>
      <c r="AP212" s="1" t="str">
        <f t="shared" si="505"/>
        <v>N</v>
      </c>
      <c r="AQ212" s="1" t="str">
        <f t="shared" si="506"/>
        <v>N</v>
      </c>
      <c r="AR212" s="1" t="str">
        <f t="shared" si="507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3</v>
      </c>
    </row>
    <row r="213" spans="31:76">
      <c r="AK213" s="1">
        <f t="shared" si="512"/>
        <v>0</v>
      </c>
      <c r="AL213" s="1">
        <f t="shared" si="512"/>
        <v>0</v>
      </c>
      <c r="AP213" s="1" t="str">
        <f t="shared" si="505"/>
        <v>N</v>
      </c>
      <c r="AQ213" s="1" t="str">
        <f t="shared" si="506"/>
        <v>N</v>
      </c>
      <c r="AR213" s="1" t="str">
        <f t="shared" si="507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-3</v>
      </c>
    </row>
    <row r="214" spans="31:76">
      <c r="AK214" s="1">
        <f t="shared" si="512"/>
        <v>0</v>
      </c>
      <c r="AL214" s="1">
        <f t="shared" si="512"/>
        <v>0</v>
      </c>
      <c r="AP214" s="1" t="str">
        <f t="shared" si="505"/>
        <v>N</v>
      </c>
      <c r="AQ214" s="1" t="str">
        <f t="shared" si="506"/>
        <v>N</v>
      </c>
      <c r="AR214" s="1" t="str">
        <f t="shared" si="507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512"/>
        <v>0</v>
      </c>
      <c r="AL215" s="1">
        <f t="shared" si="512"/>
        <v>0</v>
      </c>
      <c r="AP215" s="1" t="str">
        <f t="shared" si="505"/>
        <v>N</v>
      </c>
      <c r="AQ215" s="1" t="str">
        <f t="shared" si="506"/>
        <v>N</v>
      </c>
      <c r="AR215" s="1" t="str">
        <f t="shared" si="507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512"/>
        <v>0</v>
      </c>
      <c r="AL216" s="1">
        <f t="shared" si="512"/>
        <v>0</v>
      </c>
      <c r="AP216" s="1" t="str">
        <f t="shared" si="505"/>
        <v>N</v>
      </c>
      <c r="AQ216" s="1" t="str">
        <f t="shared" si="506"/>
        <v>N</v>
      </c>
      <c r="AR216" s="1" t="str">
        <f t="shared" si="507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6</v>
      </c>
    </row>
    <row r="217" spans="31:76">
      <c r="AK217" s="1">
        <f t="shared" si="512"/>
        <v>0</v>
      </c>
      <c r="AL217" s="1">
        <f t="shared" si="512"/>
        <v>0</v>
      </c>
      <c r="AP217" s="1" t="str">
        <f t="shared" si="505"/>
        <v>N</v>
      </c>
      <c r="AQ217" s="1" t="str">
        <f t="shared" si="506"/>
        <v>N</v>
      </c>
      <c r="AR217" s="1" t="str">
        <f t="shared" si="507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-6</v>
      </c>
    </row>
    <row r="218" spans="31:76">
      <c r="AK218" s="1">
        <f t="shared" si="512"/>
        <v>0</v>
      </c>
      <c r="AL218" s="1">
        <f t="shared" si="512"/>
        <v>0</v>
      </c>
      <c r="AP218" s="1" t="str">
        <f t="shared" si="505"/>
        <v>N</v>
      </c>
      <c r="AQ218" s="1" t="str">
        <f t="shared" si="506"/>
        <v>N</v>
      </c>
      <c r="AR218" s="1" t="str">
        <f t="shared" si="507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512"/>
        <v>0</v>
      </c>
      <c r="AL219" s="1">
        <f t="shared" si="512"/>
        <v>0</v>
      </c>
      <c r="AP219" s="1" t="str">
        <f t="shared" si="505"/>
        <v>N</v>
      </c>
      <c r="AQ219" s="1" t="str">
        <f t="shared" si="506"/>
        <v>N</v>
      </c>
      <c r="AR219" s="1" t="str">
        <f t="shared" si="507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512"/>
        <v>0</v>
      </c>
      <c r="AL220" s="1">
        <f t="shared" si="512"/>
        <v>0</v>
      </c>
      <c r="AP220" s="1" t="str">
        <f t="shared" si="505"/>
        <v>N</v>
      </c>
      <c r="AQ220" s="1" t="str">
        <f t="shared" si="506"/>
        <v>N</v>
      </c>
      <c r="AR220" s="1" t="str">
        <f t="shared" si="507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3</v>
      </c>
    </row>
    <row r="221" spans="31:76">
      <c r="AK221" s="1">
        <f t="shared" si="512"/>
        <v>0</v>
      </c>
      <c r="AL221" s="1">
        <f t="shared" si="512"/>
        <v>0</v>
      </c>
      <c r="AP221" s="1" t="str">
        <f t="shared" si="505"/>
        <v>N</v>
      </c>
      <c r="AQ221" s="1" t="str">
        <f t="shared" si="506"/>
        <v>N</v>
      </c>
      <c r="AR221" s="1" t="str">
        <f t="shared" si="507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-3</v>
      </c>
    </row>
    <row r="222" spans="31:76">
      <c r="AK222" s="1">
        <f t="shared" si="512"/>
        <v>0</v>
      </c>
      <c r="AL222" s="1">
        <f t="shared" si="512"/>
        <v>0</v>
      </c>
      <c r="AP222" s="1" t="str">
        <f t="shared" si="505"/>
        <v>N</v>
      </c>
      <c r="AQ222" s="1" t="str">
        <f t="shared" si="506"/>
        <v>N</v>
      </c>
      <c r="AR222" s="1" t="str">
        <f t="shared" si="507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512"/>
        <v>0</v>
      </c>
      <c r="AL223" s="1">
        <f t="shared" si="512"/>
        <v>0</v>
      </c>
      <c r="AP223" s="1" t="str">
        <f t="shared" si="505"/>
        <v>N</v>
      </c>
      <c r="AQ223" s="1" t="str">
        <f t="shared" si="506"/>
        <v>N</v>
      </c>
      <c r="AR223" s="1" t="str">
        <f t="shared" si="507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512"/>
        <v>0</v>
      </c>
      <c r="AL224" s="1">
        <f t="shared" si="512"/>
        <v>0</v>
      </c>
      <c r="AP224" s="1" t="str">
        <f t="shared" si="505"/>
        <v>N</v>
      </c>
      <c r="AQ224" s="1" t="str">
        <f t="shared" si="506"/>
        <v>N</v>
      </c>
      <c r="AR224" s="1" t="str">
        <f t="shared" si="507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6</v>
      </c>
    </row>
    <row r="225" spans="37:76">
      <c r="AK225" s="1">
        <f t="shared" si="512"/>
        <v>0</v>
      </c>
      <c r="AL225" s="1">
        <f t="shared" si="512"/>
        <v>0</v>
      </c>
      <c r="AP225" s="1" t="str">
        <f t="shared" si="505"/>
        <v>N</v>
      </c>
      <c r="AQ225" s="1" t="str">
        <f t="shared" si="506"/>
        <v>N</v>
      </c>
      <c r="AR225" s="1" t="str">
        <f t="shared" si="507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-6</v>
      </c>
    </row>
    <row r="226" spans="37:76">
      <c r="AK226" s="1">
        <f t="shared" si="512"/>
        <v>0</v>
      </c>
      <c r="AL226" s="1">
        <f t="shared" si="512"/>
        <v>0</v>
      </c>
      <c r="AP226" s="1" t="str">
        <f t="shared" si="505"/>
        <v>N</v>
      </c>
      <c r="AQ226" s="1" t="str">
        <f t="shared" si="506"/>
        <v>N</v>
      </c>
      <c r="AR226" s="1" t="str">
        <f t="shared" si="507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512"/>
        <v>0</v>
      </c>
      <c r="AL227" s="1">
        <f t="shared" si="512"/>
        <v>0</v>
      </c>
      <c r="AP227" s="1" t="str">
        <f t="shared" si="505"/>
        <v>N</v>
      </c>
      <c r="AQ227" s="1" t="str">
        <f t="shared" si="506"/>
        <v>N</v>
      </c>
      <c r="AR227" s="1" t="str">
        <f t="shared" si="507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512"/>
        <v>0</v>
      </c>
      <c r="AL228" s="1">
        <f t="shared" si="512"/>
        <v>0</v>
      </c>
      <c r="AP228" s="1" t="str">
        <f t="shared" si="505"/>
        <v>N</v>
      </c>
      <c r="AQ228" s="1" t="str">
        <f t="shared" si="506"/>
        <v>N</v>
      </c>
      <c r="AR228" s="1" t="str">
        <f t="shared" si="507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3</v>
      </c>
    </row>
    <row r="229" spans="37:76">
      <c r="AK229" s="1">
        <f t="shared" si="512"/>
        <v>0</v>
      </c>
      <c r="AL229" s="1">
        <f t="shared" si="512"/>
        <v>0</v>
      </c>
      <c r="AP229" s="1" t="str">
        <f t="shared" si="505"/>
        <v>N</v>
      </c>
      <c r="AQ229" s="1" t="str">
        <f t="shared" si="506"/>
        <v>N</v>
      </c>
      <c r="AR229" s="1" t="str">
        <f t="shared" si="507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-3</v>
      </c>
    </row>
    <row r="230" spans="37:76">
      <c r="AK230" s="1">
        <f t="shared" si="512"/>
        <v>0</v>
      </c>
      <c r="AL230" s="1">
        <f t="shared" si="512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512"/>
        <v>0</v>
      </c>
      <c r="AL231" s="1">
        <f t="shared" si="512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512"/>
        <v>0</v>
      </c>
      <c r="AL232" s="1">
        <f t="shared" si="512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6</v>
      </c>
    </row>
    <row r="233" spans="37:76">
      <c r="AK233" s="1">
        <f t="shared" si="512"/>
        <v>0</v>
      </c>
      <c r="AL233" s="1">
        <f t="shared" si="512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-6</v>
      </c>
    </row>
    <row r="234" spans="37:76">
      <c r="AK234" s="1">
        <f t="shared" si="512"/>
        <v>0</v>
      </c>
      <c r="AL234" s="1">
        <f t="shared" si="512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512"/>
        <v>0</v>
      </c>
      <c r="AL235" s="1">
        <f t="shared" si="512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512"/>
        <v>0</v>
      </c>
      <c r="AL236" s="1">
        <f t="shared" si="512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3</v>
      </c>
    </row>
    <row r="237" spans="37:76">
      <c r="AK237" s="1">
        <f t="shared" si="512"/>
        <v>0</v>
      </c>
      <c r="AL237" s="1">
        <f t="shared" si="512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-3</v>
      </c>
    </row>
    <row r="238" spans="37:76">
      <c r="AK238" s="1">
        <f t="shared" si="512"/>
        <v>0</v>
      </c>
      <c r="AL238" s="1">
        <f t="shared" si="512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512"/>
        <v>0</v>
      </c>
      <c r="AL239" s="1">
        <f t="shared" si="512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512"/>
        <v>0</v>
      </c>
      <c r="AL240" s="1">
        <f t="shared" si="512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6</v>
      </c>
    </row>
    <row r="241" spans="37:76">
      <c r="AK241" s="1">
        <f t="shared" si="512"/>
        <v>0</v>
      </c>
      <c r="AL241" s="1">
        <f t="shared" si="512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-6</v>
      </c>
    </row>
    <row r="242" spans="37:76">
      <c r="AK242" s="1">
        <f t="shared" si="512"/>
        <v>0</v>
      </c>
      <c r="AL242" s="1">
        <f t="shared" si="512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512"/>
        <v>0</v>
      </c>
      <c r="AL243" s="1">
        <f t="shared" si="512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512"/>
        <v>0</v>
      </c>
      <c r="AL244" s="1">
        <f t="shared" si="512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3</v>
      </c>
    </row>
    <row r="245" spans="37:76">
      <c r="AK245" s="1">
        <f t="shared" si="512"/>
        <v>0</v>
      </c>
      <c r="AL245" s="1">
        <f t="shared" si="512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-3</v>
      </c>
    </row>
    <row r="246" spans="37:76">
      <c r="AK246" s="1">
        <f t="shared" si="512"/>
        <v>0</v>
      </c>
      <c r="AL246" s="1">
        <f t="shared" si="512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6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-6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3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-3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6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110">
    <mergeCell ref="IY3:IZ3"/>
    <mergeCell ref="JA3:JB3"/>
    <mergeCell ref="JC3:JD3"/>
    <mergeCell ref="JH3:JI3"/>
    <mergeCell ref="IR3:IR4"/>
    <mergeCell ref="IS3:IT3"/>
    <mergeCell ref="IU3:IV3"/>
    <mergeCell ref="IW3:IW4"/>
    <mergeCell ref="IX3:IX4"/>
    <mergeCell ref="HL3:IC3"/>
    <mergeCell ref="IG3:IG4"/>
    <mergeCell ref="IH3:IH4"/>
    <mergeCell ref="II3:II4"/>
    <mergeCell ref="IQ3:IQ4"/>
    <mergeCell ref="HD3:HE3"/>
    <mergeCell ref="HF3:HG3"/>
    <mergeCell ref="HH3:HI3"/>
    <mergeCell ref="HJ3:HJ4"/>
    <mergeCell ref="HK3:HK4"/>
    <mergeCell ref="GY3:GY4"/>
    <mergeCell ref="GZ3:GZ4"/>
    <mergeCell ref="HA3:HA4"/>
    <mergeCell ref="HB3:HB4"/>
    <mergeCell ref="HC3:HC4"/>
    <mergeCell ref="FS4:FX4"/>
    <mergeCell ref="GC4:GH4"/>
    <mergeCell ref="GI4:GN4"/>
    <mergeCell ref="GO4:GT4"/>
    <mergeCell ref="GX3:GX4"/>
    <mergeCell ref="DU3:DW3"/>
    <mergeCell ref="DX3:DZ3"/>
    <mergeCell ref="EA3:EC3"/>
    <mergeCell ref="EG3:EX3"/>
    <mergeCell ref="EY3:FP3"/>
    <mergeCell ref="DF3:DH3"/>
    <mergeCell ref="DI3:DK3"/>
    <mergeCell ref="DL3:DN3"/>
    <mergeCell ref="DO3:DQ3"/>
    <mergeCell ref="DR3:DT3"/>
    <mergeCell ref="CQ3:CS3"/>
    <mergeCell ref="CT3:CV3"/>
    <mergeCell ref="CW3:CY3"/>
    <mergeCell ref="CZ3:DB3"/>
    <mergeCell ref="DC3:DE3"/>
    <mergeCell ref="CB3:CD3"/>
    <mergeCell ref="CE3:CG3"/>
    <mergeCell ref="CH3:CJ3"/>
    <mergeCell ref="CK3:CM3"/>
    <mergeCell ref="CN3:CP3"/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phoneticPr fontId="2" type="noConversion"/>
  <conditionalFormatting sqref="M5:M109 M129:M1048576">
    <cfRule type="cellIs" dxfId="34" priority="76" operator="equal">
      <formula>"B"</formula>
    </cfRule>
    <cfRule type="cellIs" dxfId="33" priority="77" operator="equal">
      <formula>"P"</formula>
    </cfRule>
  </conditionalFormatting>
  <conditionalFormatting sqref="M5:M109">
    <cfRule type="cellIs" dxfId="32" priority="78" operator="equal">
      <formula>"P"</formula>
    </cfRule>
  </conditionalFormatting>
  <conditionalFormatting sqref="T5:T109 V5:V109">
    <cfRule type="cellIs" dxfId="31" priority="75" operator="between">
      <formula>-1000</formula>
      <formula>1000</formula>
    </cfRule>
  </conditionalFormatting>
  <conditionalFormatting sqref="CB10:CB109">
    <cfRule type="cellIs" dxfId="30" priority="37" operator="equal">
      <formula>"B"</formula>
    </cfRule>
    <cfRule type="cellIs" dxfId="29" priority="38" operator="equal">
      <formula>"P"</formula>
    </cfRule>
    <cfRule type="cellIs" dxfId="28" priority="39" operator="equal">
      <formula>"P"</formula>
    </cfRule>
  </conditionalFormatting>
  <conditionalFormatting sqref="CC10:CC109">
    <cfRule type="cellIs" dxfId="27" priority="29" operator="equal">
      <formula>"Y"</formula>
    </cfRule>
    <cfRule type="cellIs" dxfId="26" priority="30" operator="equal">
      <formula>"N"</formula>
    </cfRule>
  </conditionalFormatting>
  <conditionalFormatting sqref="CD10:CD109">
    <cfRule type="cellIs" dxfId="25" priority="1" stopIfTrue="1" operator="equal">
      <formula>""</formula>
    </cfRule>
    <cfRule type="cellIs" dxfId="24" priority="34" operator="greaterThan">
      <formula>"&gt;6"</formula>
    </cfRule>
    <cfRule type="cellIs" dxfId="23" priority="35" operator="lessThan">
      <formula>"&lt;=6"</formula>
    </cfRule>
  </conditionalFormatting>
  <conditionalFormatting sqref="CE10:CE109 CH10:CH109 CK10:CK109 CN10:CN109 CQ10:CQ109 CT10:CT109 CW10:CW109 CZ10:CZ109 DC10:DC109 DF10:DF109 DI10:DI109 DL10:DL109 DO10:DO109 DR10:DR109 DU10:DU109 DX10:DX109">
    <cfRule type="cellIs" dxfId="22" priority="26" operator="equal">
      <formula>"B"</formula>
    </cfRule>
    <cfRule type="cellIs" dxfId="21" priority="27" operator="equal">
      <formula>"P"</formula>
    </cfRule>
    <cfRule type="cellIs" dxfId="20" priority="28" operator="equal">
      <formula>"P"</formula>
    </cfRule>
  </conditionalFormatting>
  <conditionalFormatting sqref="CF10:CF109 CI10:CI109 CL10:CL109 CO10:CO109 CR10:CR109 CU10:CU109 CX10:CX109 DD10:DD109 DG10:DG109 DJ10:DJ109 DM10:DM109 DP10:DP109 DS10:DS109 DV10:DV109 DY10:DY109">
    <cfRule type="cellIs" dxfId="19" priority="18" operator="equal">
      <formula>"Y"</formula>
    </cfRule>
    <cfRule type="cellIs" dxfId="18" priority="19" operator="equal">
      <formula>"N"</formula>
    </cfRule>
  </conditionalFormatting>
  <conditionalFormatting sqref="CG10:CG109 CJ10:CJ109 CM10:CM109 CP10:CP109 CS10:CS109 CV10:CV109 CY10:CY109 DE10:DE109 DH10:DH109 DK10:DK109 DN10:DN109 DQ10:DQ109 DT10:DT109 DW10:DW109 DZ10:DZ109 EC10:EC109">
    <cfRule type="containsBlanks" dxfId="17" priority="20" stopIfTrue="1">
      <formula>LEN(TRIM(CG10))=0</formula>
    </cfRule>
    <cfRule type="containsBlanks" priority="21">
      <formula>LEN(TRIM(CG10))=0</formula>
    </cfRule>
    <cfRule type="cellIs" dxfId="16" priority="23" operator="greaterThan">
      <formula>6</formula>
    </cfRule>
    <cfRule type="cellIs" dxfId="15" priority="24" operator="lessThanOrEqual">
      <formula>6</formula>
    </cfRule>
  </conditionalFormatting>
  <conditionalFormatting sqref="DA10:DA109">
    <cfRule type="cellIs" dxfId="14" priority="2" operator="equal">
      <formula>"Y"</formula>
    </cfRule>
    <cfRule type="cellIs" dxfId="13" priority="3" operator="equal">
      <formula>"N"</formula>
    </cfRule>
  </conditionalFormatting>
  <conditionalFormatting sqref="DB10:DB109">
    <cfRule type="containsBlanks" dxfId="12" priority="4">
      <formula>LEN(TRIM(DB10))=0</formula>
    </cfRule>
    <cfRule type="containsBlanks" priority="5">
      <formula>LEN(TRIM(DB10))=0</formula>
    </cfRule>
    <cfRule type="cellIs" dxfId="11" priority="6" operator="equal">
      <formula>""""""</formula>
    </cfRule>
    <cfRule type="cellIs" dxfId="10" priority="7" operator="greaterThan">
      <formula>6</formula>
    </cfRule>
    <cfRule type="cellIs" dxfId="9" priority="8" stopIfTrue="1" operator="lessThanOrEqual">
      <formula>6</formula>
    </cfRule>
    <cfRule type="cellIs" dxfId="8" priority="9" operator="between">
      <formula>-2</formula>
      <formula>2</formula>
    </cfRule>
  </conditionalFormatting>
  <conditionalFormatting sqref="EA10:EA109">
    <cfRule type="cellIs" dxfId="7" priority="15" operator="equal">
      <formula>"B"</formula>
    </cfRule>
    <cfRule type="cellIs" dxfId="6" priority="16" operator="equal">
      <formula>"P"</formula>
    </cfRule>
    <cfRule type="cellIs" dxfId="5" priority="17" operator="equal">
      <formula>"P"</formula>
    </cfRule>
  </conditionalFormatting>
  <conditionalFormatting sqref="EB10:EB109">
    <cfRule type="cellIs" dxfId="4" priority="13" operator="equal">
      <formula>"Y"</formula>
    </cfRule>
    <cfRule type="cellIs" dxfId="3" priority="14" operator="equal">
      <formula>"N"</formula>
    </cfRule>
  </conditionalFormatting>
  <conditionalFormatting sqref="JO10:JO109">
    <cfRule type="cellIs" dxfId="2" priority="10" operator="equal">
      <formula>"B"</formula>
    </cfRule>
    <cfRule type="cellIs" dxfId="1" priority="11" operator="equal">
      <formula>"P"</formula>
    </cfRule>
    <cfRule type="cellIs" dxfId="0" priority="12" operator="equal">
      <formula>"P"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General</vt:lpstr>
      <vt:lpstr>Hedge-All-18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2024-06-17T05:41:54Z</dcterms:modified>
</cp:coreProperties>
</file>